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8_{2483D208-54B7-45B9-8445-72C94BD19918}" xr6:coauthVersionLast="45" xr6:coauthVersionMax="45" xr10:uidLastSave="{00000000-0000-0000-0000-000000000000}"/>
  <bookViews>
    <workbookView xWindow="-110" yWindow="-110" windowWidth="19420" windowHeight="10560" activeTab="1" xr2:uid="{BF3A7BDB-CCCB-4729-B219-07A317635045}"/>
  </bookViews>
  <sheets>
    <sheet name="input" sheetId="1" r:id="rId1"/>
    <sheet name="ex 1&amp;2" sheetId="2" r:id="rId2"/>
    <sheet name="TRUE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8" i="2"/>
  <c r="K9" i="2"/>
  <c r="K10" i="2"/>
  <c r="K11" i="2"/>
  <c r="K12" i="2"/>
  <c r="K14" i="2"/>
  <c r="K15" i="2"/>
  <c r="K16" i="2"/>
  <c r="K18" i="2"/>
  <c r="K19" i="2"/>
  <c r="K20" i="2"/>
  <c r="K22" i="2"/>
  <c r="K23" i="2"/>
  <c r="K24" i="2"/>
  <c r="K25" i="2"/>
  <c r="K27" i="2"/>
  <c r="K28" i="2"/>
  <c r="K29" i="2"/>
  <c r="K30" i="2"/>
  <c r="K32" i="2"/>
  <c r="K33" i="2"/>
  <c r="K34" i="2"/>
  <c r="K35" i="2"/>
  <c r="K37" i="2"/>
  <c r="K38" i="2"/>
  <c r="K39" i="2"/>
  <c r="K40" i="2"/>
  <c r="K42" i="2"/>
  <c r="K43" i="2"/>
  <c r="K45" i="2"/>
  <c r="K46" i="2"/>
  <c r="K47" i="2"/>
  <c r="K49" i="2"/>
  <c r="K50" i="2"/>
  <c r="K51" i="2"/>
  <c r="K52" i="2"/>
  <c r="K54" i="2"/>
  <c r="K55" i="2"/>
  <c r="K57" i="2"/>
  <c r="K58" i="2"/>
  <c r="K59" i="2"/>
  <c r="K61" i="2"/>
  <c r="K62" i="2"/>
  <c r="K64" i="2"/>
  <c r="K65" i="2"/>
  <c r="K67" i="2"/>
  <c r="K68" i="2"/>
  <c r="K69" i="2"/>
  <c r="K71" i="2"/>
  <c r="K72" i="2"/>
  <c r="K74" i="2"/>
  <c r="K75" i="2"/>
  <c r="K76" i="2"/>
  <c r="K78" i="2"/>
  <c r="K79" i="2"/>
  <c r="K81" i="2"/>
  <c r="K82" i="2"/>
  <c r="K83" i="2"/>
  <c r="K84" i="2"/>
  <c r="K86" i="2"/>
  <c r="K87" i="2"/>
  <c r="K89" i="2"/>
  <c r="K91" i="2"/>
  <c r="K92" i="2"/>
  <c r="K93" i="2"/>
  <c r="K95" i="2"/>
  <c r="K96" i="2"/>
  <c r="K98" i="2"/>
  <c r="K99" i="2"/>
  <c r="K101" i="2"/>
  <c r="K102" i="2"/>
  <c r="K103" i="2"/>
  <c r="K105" i="2"/>
  <c r="K106" i="2"/>
  <c r="K107" i="2"/>
  <c r="K109" i="2"/>
  <c r="K110" i="2"/>
  <c r="K111" i="2"/>
  <c r="K112" i="2"/>
  <c r="K114" i="2"/>
  <c r="K115" i="2"/>
  <c r="K116" i="2"/>
  <c r="K117" i="2"/>
  <c r="K119" i="2"/>
  <c r="K120" i="2"/>
  <c r="K121" i="2"/>
  <c r="K123" i="2"/>
  <c r="K125" i="2"/>
  <c r="K126" i="2"/>
  <c r="K128" i="2"/>
  <c r="K129" i="2"/>
  <c r="K130" i="2"/>
  <c r="K131" i="2"/>
  <c r="K133" i="2"/>
  <c r="K134" i="2"/>
  <c r="K135" i="2"/>
  <c r="K137" i="2"/>
  <c r="K138" i="2"/>
  <c r="K139" i="2"/>
  <c r="K140" i="2"/>
  <c r="K141" i="2"/>
  <c r="K142" i="2"/>
  <c r="K144" i="2"/>
  <c r="K145" i="2"/>
  <c r="K146" i="2"/>
  <c r="K147" i="2"/>
  <c r="K149" i="2"/>
  <c r="K150" i="2"/>
  <c r="K152" i="2"/>
  <c r="K154" i="2"/>
  <c r="K155" i="2"/>
  <c r="K157" i="2"/>
  <c r="K158" i="2"/>
  <c r="K160" i="2"/>
  <c r="K161" i="2"/>
  <c r="K162" i="2"/>
  <c r="K163" i="2"/>
  <c r="K165" i="2"/>
  <c r="K166" i="2"/>
  <c r="K168" i="2"/>
  <c r="K169" i="2"/>
  <c r="K171" i="2"/>
  <c r="K172" i="2"/>
  <c r="K174" i="2"/>
  <c r="K175" i="2"/>
  <c r="K177" i="2"/>
  <c r="K178" i="2"/>
  <c r="K180" i="2"/>
  <c r="K181" i="2"/>
  <c r="K183" i="2"/>
  <c r="K184" i="2"/>
  <c r="K186" i="2"/>
  <c r="K187" i="2"/>
  <c r="K188" i="2"/>
  <c r="K190" i="2"/>
  <c r="K191" i="2"/>
  <c r="K192" i="2"/>
  <c r="K194" i="2"/>
  <c r="K195" i="2"/>
  <c r="K196" i="2"/>
  <c r="K198" i="2"/>
  <c r="K199" i="2"/>
  <c r="K201" i="2"/>
  <c r="K202" i="2"/>
  <c r="K203" i="2"/>
  <c r="K205" i="2"/>
  <c r="K206" i="2"/>
  <c r="K207" i="2"/>
  <c r="K209" i="2"/>
  <c r="K211" i="2"/>
  <c r="K212" i="2"/>
  <c r="K214" i="2"/>
  <c r="K215" i="2"/>
  <c r="K216" i="2"/>
  <c r="K217" i="2"/>
  <c r="K218" i="2"/>
  <c r="K219" i="2"/>
  <c r="K221" i="2"/>
  <c r="K222" i="2"/>
  <c r="K223" i="2"/>
  <c r="K224" i="2"/>
  <c r="K225" i="2"/>
  <c r="K227" i="2"/>
  <c r="K228" i="2"/>
  <c r="K229" i="2"/>
  <c r="K230" i="2"/>
  <c r="K231" i="2"/>
  <c r="K233" i="2"/>
  <c r="K234" i="2"/>
  <c r="K235" i="2"/>
  <c r="K236" i="2"/>
  <c r="K238" i="2"/>
  <c r="K239" i="2"/>
  <c r="K240" i="2"/>
  <c r="K242" i="2"/>
  <c r="K243" i="2"/>
  <c r="K245" i="2"/>
  <c r="K246" i="2"/>
  <c r="K247" i="2"/>
  <c r="K248" i="2"/>
  <c r="K249" i="2"/>
  <c r="K251" i="2"/>
  <c r="K252" i="2"/>
  <c r="K254" i="2"/>
  <c r="K255" i="2"/>
  <c r="K257" i="2"/>
  <c r="K258" i="2"/>
  <c r="K259" i="2"/>
  <c r="K261" i="2"/>
  <c r="K262" i="2"/>
  <c r="K264" i="2"/>
  <c r="K265" i="2"/>
  <c r="K266" i="2"/>
  <c r="K268" i="2"/>
  <c r="K269" i="2"/>
  <c r="K270" i="2"/>
  <c r="K271" i="2"/>
  <c r="K273" i="2"/>
  <c r="K274" i="2"/>
  <c r="K275" i="2"/>
  <c r="K276" i="2"/>
  <c r="K278" i="2"/>
  <c r="K279" i="2"/>
  <c r="K280" i="2"/>
  <c r="K281" i="2"/>
  <c r="K283" i="2"/>
  <c r="K284" i="2"/>
  <c r="K285" i="2"/>
  <c r="K287" i="2"/>
  <c r="K288" i="2"/>
  <c r="K289" i="2"/>
  <c r="K290" i="2"/>
  <c r="K292" i="2"/>
  <c r="K293" i="2"/>
  <c r="K295" i="2"/>
  <c r="K296" i="2"/>
  <c r="K298" i="2"/>
  <c r="K299" i="2"/>
  <c r="K300" i="2"/>
  <c r="K302" i="2"/>
  <c r="K303" i="2"/>
  <c r="K304" i="2"/>
  <c r="K306" i="2"/>
  <c r="K308" i="2"/>
  <c r="K309" i="2"/>
  <c r="K310" i="2"/>
  <c r="K311" i="2"/>
  <c r="K313" i="2"/>
  <c r="K314" i="2"/>
  <c r="K316" i="2"/>
  <c r="K317" i="2"/>
  <c r="K318" i="2"/>
  <c r="K319" i="2"/>
  <c r="K321" i="2"/>
  <c r="K322" i="2"/>
  <c r="K323" i="2"/>
  <c r="K325" i="2"/>
  <c r="K326" i="2"/>
  <c r="K328" i="2"/>
  <c r="K329" i="2"/>
  <c r="K330" i="2"/>
  <c r="K332" i="2"/>
  <c r="K333" i="2"/>
  <c r="K335" i="2"/>
  <c r="K336" i="2"/>
  <c r="K337" i="2"/>
  <c r="K338" i="2"/>
  <c r="K340" i="2"/>
  <c r="K341" i="2"/>
  <c r="K342" i="2"/>
  <c r="K344" i="2"/>
  <c r="K345" i="2"/>
  <c r="K347" i="2"/>
  <c r="K348" i="2"/>
  <c r="K349" i="2"/>
  <c r="K351" i="2"/>
  <c r="K352" i="2"/>
  <c r="K353" i="2"/>
  <c r="K354" i="2"/>
  <c r="K355" i="2"/>
  <c r="K357" i="2"/>
  <c r="K358" i="2"/>
  <c r="K359" i="2"/>
  <c r="K361" i="2"/>
  <c r="K362" i="2"/>
  <c r="K364" i="2"/>
  <c r="K365" i="2"/>
  <c r="K367" i="2"/>
  <c r="K368" i="2"/>
  <c r="K369" i="2"/>
  <c r="K371" i="2"/>
  <c r="K372" i="2"/>
  <c r="K373" i="2"/>
  <c r="K375" i="2"/>
  <c r="K376" i="2"/>
  <c r="K377" i="2"/>
  <c r="K378" i="2"/>
  <c r="K380" i="2"/>
  <c r="K381" i="2"/>
  <c r="K382" i="2"/>
  <c r="K384" i="2"/>
  <c r="K385" i="2"/>
  <c r="K386" i="2"/>
  <c r="K387" i="2"/>
  <c r="K388" i="2"/>
  <c r="K390" i="2"/>
  <c r="K391" i="2"/>
  <c r="K392" i="2"/>
  <c r="K393" i="2"/>
  <c r="K395" i="2"/>
  <c r="K396" i="2"/>
  <c r="K397" i="2"/>
  <c r="K399" i="2"/>
  <c r="K400" i="2"/>
  <c r="K401" i="2"/>
  <c r="K403" i="2"/>
  <c r="K404" i="2"/>
  <c r="K405" i="2"/>
  <c r="K407" i="2"/>
  <c r="K408" i="2"/>
  <c r="K409" i="2"/>
  <c r="K410" i="2"/>
  <c r="K412" i="2"/>
  <c r="K413" i="2"/>
  <c r="K414" i="2"/>
  <c r="K416" i="2"/>
  <c r="K417" i="2"/>
  <c r="K419" i="2"/>
  <c r="K421" i="2"/>
  <c r="K422" i="2"/>
  <c r="K424" i="2"/>
  <c r="K425" i="2"/>
  <c r="K426" i="2"/>
  <c r="K427" i="2"/>
  <c r="K429" i="2"/>
  <c r="K431" i="2"/>
  <c r="K432" i="2"/>
  <c r="K433" i="2"/>
  <c r="K435" i="2"/>
  <c r="K436" i="2"/>
  <c r="K437" i="2"/>
  <c r="K438" i="2"/>
  <c r="K439" i="2"/>
  <c r="K441" i="2"/>
  <c r="K442" i="2"/>
  <c r="K443" i="2"/>
  <c r="K444" i="2"/>
  <c r="K446" i="2"/>
  <c r="K447" i="2"/>
  <c r="K448" i="2"/>
  <c r="K450" i="2"/>
  <c r="K451" i="2"/>
  <c r="K452" i="2"/>
  <c r="K453" i="2"/>
  <c r="K455" i="2"/>
  <c r="K456" i="2"/>
  <c r="K457" i="2"/>
  <c r="K459" i="2"/>
  <c r="K460" i="2"/>
  <c r="K461" i="2"/>
  <c r="K463" i="2"/>
  <c r="K464" i="2"/>
  <c r="K466" i="2"/>
  <c r="K467" i="2"/>
  <c r="K468" i="2"/>
  <c r="K469" i="2"/>
  <c r="K471" i="2"/>
  <c r="K472" i="2"/>
  <c r="K473" i="2"/>
  <c r="K474" i="2"/>
  <c r="K476" i="2"/>
  <c r="K477" i="2"/>
  <c r="K478" i="2"/>
  <c r="K479" i="2"/>
  <c r="K480" i="2"/>
  <c r="K482" i="2"/>
  <c r="K483" i="2"/>
  <c r="K484" i="2"/>
  <c r="K485" i="2"/>
  <c r="K487" i="2"/>
  <c r="K488" i="2"/>
  <c r="K489" i="2"/>
  <c r="K491" i="2"/>
  <c r="K492" i="2"/>
  <c r="K493" i="2"/>
  <c r="K494" i="2"/>
  <c r="K496" i="2"/>
  <c r="K497" i="2"/>
  <c r="K499" i="2"/>
  <c r="K500" i="2"/>
  <c r="K501" i="2"/>
  <c r="K503" i="2"/>
  <c r="K504" i="2"/>
  <c r="K506" i="2"/>
  <c r="K507" i="2"/>
  <c r="K509" i="2"/>
  <c r="K510" i="2"/>
  <c r="K512" i="2"/>
  <c r="K513" i="2"/>
  <c r="K514" i="2"/>
  <c r="K516" i="2"/>
  <c r="K517" i="2"/>
  <c r="K519" i="2"/>
  <c r="K520" i="2"/>
  <c r="K522" i="2"/>
  <c r="K524" i="2"/>
  <c r="K525" i="2"/>
  <c r="K526" i="2"/>
  <c r="K528" i="2"/>
  <c r="K529" i="2"/>
  <c r="K530" i="2"/>
  <c r="K532" i="2"/>
  <c r="K533" i="2"/>
  <c r="K534" i="2"/>
  <c r="K535" i="2"/>
  <c r="K536" i="2"/>
  <c r="K538" i="2"/>
  <c r="K539" i="2"/>
  <c r="K540" i="2"/>
  <c r="K542" i="2"/>
  <c r="K543" i="2"/>
  <c r="K544" i="2"/>
  <c r="K546" i="2"/>
  <c r="K547" i="2"/>
  <c r="K548" i="2"/>
  <c r="K550" i="2"/>
  <c r="K551" i="2"/>
  <c r="K552" i="2"/>
  <c r="K554" i="2"/>
  <c r="K555" i="2"/>
  <c r="K557" i="2"/>
  <c r="K559" i="2"/>
  <c r="K560" i="2"/>
  <c r="K562" i="2"/>
  <c r="K563" i="2"/>
  <c r="K564" i="2"/>
  <c r="K565" i="2"/>
  <c r="K567" i="2"/>
  <c r="K568" i="2"/>
  <c r="K569" i="2"/>
  <c r="K570" i="2"/>
  <c r="K572" i="2"/>
  <c r="K573" i="2"/>
  <c r="K574" i="2"/>
  <c r="K576" i="2"/>
  <c r="K577" i="2"/>
  <c r="K578" i="2"/>
  <c r="K579" i="2"/>
  <c r="K581" i="2"/>
  <c r="K583" i="2"/>
  <c r="K584" i="2"/>
  <c r="K585" i="2"/>
  <c r="K587" i="2"/>
  <c r="K588" i="2"/>
  <c r="K590" i="2"/>
  <c r="K591" i="2"/>
  <c r="K593" i="2"/>
  <c r="K594" i="2"/>
  <c r="K596" i="2"/>
  <c r="K597" i="2"/>
  <c r="K598" i="2"/>
  <c r="K600" i="2"/>
  <c r="K601" i="2"/>
  <c r="K602" i="2"/>
  <c r="K603" i="2"/>
  <c r="K605" i="2"/>
  <c r="K606" i="2"/>
  <c r="K607" i="2"/>
  <c r="K608" i="2"/>
  <c r="K610" i="2"/>
  <c r="K612" i="2"/>
  <c r="K613" i="2"/>
  <c r="K615" i="2"/>
  <c r="K616" i="2"/>
  <c r="K617" i="2"/>
  <c r="K619" i="2"/>
  <c r="K620" i="2"/>
  <c r="K622" i="2"/>
  <c r="K623" i="2"/>
  <c r="K624" i="2"/>
  <c r="K626" i="2"/>
  <c r="K627" i="2"/>
  <c r="K629" i="2"/>
  <c r="K630" i="2"/>
  <c r="K631" i="2"/>
  <c r="K632" i="2"/>
  <c r="K634" i="2"/>
  <c r="K635" i="2"/>
  <c r="K636" i="2"/>
  <c r="K637" i="2"/>
  <c r="K639" i="2"/>
  <c r="K640" i="2"/>
  <c r="K642" i="2"/>
  <c r="K643" i="2"/>
  <c r="K644" i="2"/>
  <c r="K645" i="2"/>
  <c r="K647" i="2"/>
  <c r="K648" i="2"/>
  <c r="K650" i="2"/>
  <c r="K652" i="2"/>
  <c r="K653" i="2"/>
  <c r="K654" i="2"/>
  <c r="K656" i="2"/>
  <c r="K657" i="2"/>
  <c r="K659" i="2"/>
  <c r="K661" i="2"/>
  <c r="K662" i="2"/>
  <c r="K663" i="2"/>
  <c r="K665" i="2"/>
  <c r="K666" i="2"/>
  <c r="K667" i="2"/>
  <c r="K668" i="2"/>
  <c r="K670" i="2"/>
  <c r="K671" i="2"/>
  <c r="K672" i="2"/>
  <c r="K674" i="2"/>
  <c r="K675" i="2"/>
  <c r="K677" i="2"/>
  <c r="K678" i="2"/>
  <c r="K679" i="2"/>
  <c r="K680" i="2"/>
  <c r="K682" i="2"/>
  <c r="K683" i="2"/>
  <c r="K684" i="2"/>
  <c r="K685" i="2"/>
  <c r="K687" i="2"/>
  <c r="K689" i="2"/>
  <c r="K690" i="2"/>
  <c r="K691" i="2"/>
  <c r="K693" i="2"/>
  <c r="K694" i="2"/>
  <c r="K696" i="2"/>
  <c r="K697" i="2"/>
  <c r="K698" i="2"/>
  <c r="K699" i="2"/>
  <c r="K701" i="2"/>
  <c r="K702" i="2"/>
  <c r="K704" i="2"/>
  <c r="K705" i="2"/>
  <c r="K707" i="2"/>
  <c r="K708" i="2"/>
  <c r="K709" i="2"/>
  <c r="K711" i="2"/>
  <c r="K712" i="2"/>
  <c r="K714" i="2"/>
  <c r="K715" i="2"/>
  <c r="K716" i="2"/>
  <c r="K718" i="2"/>
  <c r="K719" i="2"/>
  <c r="K721" i="2"/>
  <c r="K722" i="2"/>
  <c r="K723" i="2"/>
  <c r="K725" i="2"/>
  <c r="K726" i="2"/>
  <c r="K728" i="2"/>
  <c r="K729" i="2"/>
  <c r="K731" i="2"/>
  <c r="K732" i="2"/>
  <c r="K733" i="2"/>
  <c r="K734" i="2"/>
  <c r="K736" i="2"/>
  <c r="K738" i="2"/>
  <c r="K739" i="2"/>
  <c r="K741" i="2"/>
  <c r="K742" i="2"/>
  <c r="K743" i="2"/>
  <c r="K745" i="2"/>
  <c r="K747" i="2"/>
  <c r="K748" i="2"/>
  <c r="K750" i="2"/>
  <c r="K751" i="2"/>
  <c r="K752" i="2"/>
  <c r="K754" i="2"/>
  <c r="K755" i="2"/>
  <c r="K756" i="2"/>
  <c r="K758" i="2"/>
  <c r="K759" i="2"/>
  <c r="K761" i="2"/>
  <c r="K762" i="2"/>
  <c r="K763" i="2"/>
  <c r="K765" i="2"/>
  <c r="K767" i="2"/>
  <c r="K768" i="2"/>
  <c r="K769" i="2"/>
  <c r="K771" i="2"/>
  <c r="K772" i="2"/>
  <c r="K773" i="2"/>
  <c r="K775" i="2"/>
  <c r="K776" i="2"/>
  <c r="K777" i="2"/>
  <c r="K779" i="2"/>
  <c r="K780" i="2"/>
  <c r="K782" i="2"/>
  <c r="K783" i="2"/>
  <c r="K785" i="2"/>
  <c r="K786" i="2"/>
  <c r="K787" i="2"/>
  <c r="K788" i="2"/>
  <c r="K790" i="2"/>
  <c r="K791" i="2"/>
  <c r="K792" i="2"/>
  <c r="K793" i="2"/>
  <c r="K795" i="2"/>
  <c r="K796" i="2"/>
  <c r="K798" i="2"/>
  <c r="K799" i="2"/>
  <c r="K800" i="2"/>
  <c r="K801" i="2"/>
  <c r="K803" i="2"/>
  <c r="K804" i="2"/>
  <c r="K806" i="2"/>
  <c r="K807" i="2"/>
  <c r="K808" i="2"/>
  <c r="K810" i="2"/>
  <c r="K811" i="2"/>
  <c r="K812" i="2"/>
  <c r="K814" i="2"/>
  <c r="K815" i="2"/>
  <c r="K817" i="2"/>
  <c r="K818" i="2"/>
  <c r="K819" i="2"/>
  <c r="K820" i="2"/>
  <c r="K822" i="2"/>
  <c r="K823" i="2"/>
  <c r="K824" i="2"/>
  <c r="K826" i="2"/>
  <c r="K827" i="2"/>
  <c r="K829" i="2"/>
  <c r="K830" i="2"/>
  <c r="K832" i="2"/>
  <c r="K833" i="2"/>
  <c r="K834" i="2"/>
  <c r="K835" i="2"/>
  <c r="K837" i="2"/>
  <c r="K838" i="2"/>
  <c r="K840" i="2"/>
  <c r="K841" i="2"/>
  <c r="K842" i="2"/>
  <c r="K844" i="2"/>
  <c r="K845" i="2"/>
  <c r="K846" i="2"/>
  <c r="K848" i="2"/>
  <c r="K849" i="2"/>
  <c r="K851" i="2"/>
  <c r="K852" i="2"/>
  <c r="K853" i="2"/>
  <c r="K854" i="2"/>
  <c r="K856" i="2"/>
  <c r="K857" i="2"/>
  <c r="K859" i="2"/>
  <c r="K861" i="2"/>
  <c r="K863" i="2"/>
  <c r="K865" i="2"/>
  <c r="K866" i="2"/>
  <c r="K867" i="2"/>
  <c r="K868" i="2"/>
  <c r="K870" i="2"/>
  <c r="K871" i="2"/>
  <c r="K872" i="2"/>
  <c r="K873" i="2"/>
  <c r="K875" i="2"/>
  <c r="K876" i="2"/>
  <c r="K877" i="2"/>
  <c r="K878" i="2"/>
  <c r="K880" i="2"/>
  <c r="K881" i="2"/>
  <c r="K882" i="2"/>
  <c r="K883" i="2"/>
  <c r="K884" i="2"/>
  <c r="K886" i="2"/>
  <c r="K887" i="2"/>
  <c r="K888" i="2"/>
  <c r="K890" i="2"/>
  <c r="K891" i="2"/>
  <c r="K892" i="2"/>
  <c r="K894" i="2"/>
  <c r="K895" i="2"/>
  <c r="K897" i="2"/>
  <c r="K898" i="2"/>
  <c r="K900" i="2"/>
  <c r="K902" i="2"/>
  <c r="K903" i="2"/>
  <c r="K905" i="2"/>
  <c r="K906" i="2"/>
  <c r="K907" i="2"/>
  <c r="K909" i="2"/>
  <c r="K910" i="2"/>
  <c r="K911" i="2"/>
  <c r="K912" i="2"/>
  <c r="K914" i="2"/>
  <c r="K915" i="2"/>
  <c r="K916" i="2"/>
  <c r="K918" i="2"/>
  <c r="K920" i="2"/>
  <c r="K922" i="2"/>
  <c r="K923" i="2"/>
  <c r="K924" i="2"/>
  <c r="K925" i="2"/>
  <c r="K927" i="2"/>
  <c r="K928" i="2"/>
  <c r="K929" i="2"/>
  <c r="K931" i="2"/>
  <c r="K932" i="2"/>
  <c r="K933" i="2"/>
  <c r="K935" i="2"/>
  <c r="K936" i="2"/>
  <c r="K937" i="2"/>
  <c r="K939" i="2"/>
  <c r="K941" i="2"/>
  <c r="K942" i="2"/>
  <c r="K944" i="2"/>
  <c r="K945" i="2"/>
  <c r="K946" i="2"/>
  <c r="K948" i="2"/>
  <c r="K949" i="2"/>
  <c r="K950" i="2"/>
  <c r="K952" i="2"/>
  <c r="K953" i="2"/>
  <c r="K954" i="2"/>
  <c r="K956" i="2"/>
  <c r="K957" i="2"/>
  <c r="K958" i="2"/>
  <c r="K95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J2" i="2"/>
  <c r="J10" i="2"/>
  <c r="J18" i="2"/>
  <c r="J23" i="2"/>
  <c r="J26" i="2"/>
  <c r="J34" i="2"/>
  <c r="J46" i="2"/>
  <c r="J58" i="2"/>
  <c r="J66" i="2"/>
  <c r="J74" i="2"/>
  <c r="J82" i="2"/>
  <c r="J83" i="2"/>
  <c r="J90" i="2"/>
  <c r="J94" i="2"/>
  <c r="J98" i="2"/>
  <c r="J110" i="2"/>
  <c r="J115" i="2"/>
  <c r="J122" i="2"/>
  <c r="J130" i="2"/>
  <c r="J138" i="2"/>
  <c r="J146" i="2"/>
  <c r="J151" i="2"/>
  <c r="J154" i="2"/>
  <c r="J162" i="2"/>
  <c r="J174" i="2"/>
  <c r="J183" i="2"/>
  <c r="J186" i="2"/>
  <c r="J190" i="2"/>
  <c r="J194" i="2"/>
  <c r="J202" i="2"/>
  <c r="J210" i="2"/>
  <c r="J211" i="2"/>
  <c r="J218" i="2"/>
  <c r="J222" i="2"/>
  <c r="J226" i="2"/>
  <c r="J238" i="2"/>
  <c r="J250" i="2"/>
  <c r="J254" i="2"/>
  <c r="J258" i="2"/>
  <c r="J274" i="2"/>
  <c r="J275" i="2"/>
  <c r="J282" i="2"/>
  <c r="J286" i="2"/>
  <c r="J302" i="2"/>
  <c r="J307" i="2"/>
  <c r="J318" i="2"/>
  <c r="J322" i="2"/>
  <c r="J335" i="2"/>
  <c r="J343" i="2"/>
  <c r="J353" i="2"/>
  <c r="J375" i="2"/>
  <c r="J391" i="2"/>
  <c r="J407" i="2"/>
  <c r="J423" i="2"/>
  <c r="J455" i="2"/>
  <c r="J465" i="2"/>
  <c r="J471" i="2"/>
  <c r="J487" i="2"/>
  <c r="J503" i="2"/>
  <c r="J519" i="2"/>
  <c r="J529" i="2"/>
  <c r="J535" i="2"/>
  <c r="J551" i="2"/>
  <c r="J561" i="2"/>
  <c r="J567" i="2"/>
  <c r="J569" i="2"/>
  <c r="J577" i="2"/>
  <c r="J595" i="2"/>
  <c r="J599" i="2"/>
  <c r="J605" i="2"/>
  <c r="J623" i="2"/>
  <c r="J631" i="2"/>
  <c r="J633" i="2"/>
  <c r="J641" i="2"/>
  <c r="J655" i="2"/>
  <c r="J669" i="2"/>
  <c r="J697" i="2"/>
  <c r="J727" i="2"/>
  <c r="J733" i="2"/>
  <c r="J755" i="2"/>
  <c r="J761" i="2"/>
  <c r="J770" i="2"/>
  <c r="J771" i="2"/>
  <c r="J774" i="2"/>
  <c r="J778" i="2"/>
  <c r="J779" i="2"/>
  <c r="J782" i="2"/>
  <c r="J785" i="2"/>
  <c r="J786" i="2"/>
  <c r="J787" i="2"/>
  <c r="J790" i="2"/>
  <c r="J794" i="2"/>
  <c r="J795" i="2"/>
  <c r="J798" i="2"/>
  <c r="J802" i="2"/>
  <c r="J803" i="2"/>
  <c r="J806" i="2"/>
  <c r="J809" i="2"/>
  <c r="J810" i="2"/>
  <c r="J811" i="2"/>
  <c r="J814" i="2"/>
  <c r="J817" i="2"/>
  <c r="J818" i="2"/>
  <c r="J819" i="2"/>
  <c r="J822" i="2"/>
  <c r="J825" i="2"/>
  <c r="J826" i="2"/>
  <c r="J833" i="2"/>
  <c r="J834" i="2"/>
  <c r="J841" i="2"/>
  <c r="J850" i="2"/>
  <c r="J858" i="2"/>
  <c r="J862" i="2"/>
  <c r="J866" i="2"/>
  <c r="J870" i="2"/>
  <c r="J874" i="2"/>
  <c r="J882" i="2"/>
  <c r="J886" i="2"/>
  <c r="J890" i="2"/>
  <c r="J894" i="2"/>
  <c r="J899" i="2"/>
  <c r="J902" i="2"/>
  <c r="J905" i="2"/>
  <c r="J906" i="2"/>
  <c r="J910" i="2"/>
  <c r="J913" i="2"/>
  <c r="J914" i="2"/>
  <c r="J915" i="2"/>
  <c r="J921" i="2"/>
  <c r="J922" i="2"/>
  <c r="J923" i="2"/>
  <c r="J926" i="2"/>
  <c r="J930" i="2"/>
  <c r="J931" i="2"/>
  <c r="J934" i="2"/>
  <c r="J937" i="2"/>
  <c r="J938" i="2"/>
  <c r="J945" i="2"/>
  <c r="J955" i="2"/>
  <c r="J958" i="2"/>
  <c r="I2" i="2"/>
  <c r="I3" i="2"/>
  <c r="J3" i="2" s="1"/>
  <c r="I4" i="2"/>
  <c r="J4" i="2" s="1"/>
  <c r="I5" i="2"/>
  <c r="J5" i="2" s="1"/>
  <c r="I6" i="2"/>
  <c r="I7" i="2"/>
  <c r="J7" i="2" s="1"/>
  <c r="I8" i="2"/>
  <c r="J8" i="2" s="1"/>
  <c r="I9" i="2"/>
  <c r="J9" i="2" s="1"/>
  <c r="I10" i="2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I19" i="2"/>
  <c r="J19" i="2" s="1"/>
  <c r="I20" i="2"/>
  <c r="I21" i="2"/>
  <c r="J21" i="2" s="1"/>
  <c r="I22" i="2"/>
  <c r="J22" i="2" s="1"/>
  <c r="I23" i="2"/>
  <c r="I24" i="2"/>
  <c r="J24" i="2" s="1"/>
  <c r="I25" i="2"/>
  <c r="I26" i="2"/>
  <c r="I27" i="2"/>
  <c r="J27" i="2" s="1"/>
  <c r="I28" i="2"/>
  <c r="J28" i="2" s="1"/>
  <c r="I29" i="2"/>
  <c r="J29" i="2" s="1"/>
  <c r="I30" i="2"/>
  <c r="I31" i="2"/>
  <c r="J31" i="2" s="1"/>
  <c r="I32" i="2"/>
  <c r="J32" i="2" s="1"/>
  <c r="I33" i="2"/>
  <c r="J33" i="2" s="1"/>
  <c r="I34" i="2"/>
  <c r="I35" i="2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I44" i="2"/>
  <c r="J44" i="2" s="1"/>
  <c r="I45" i="2"/>
  <c r="J45" i="2" s="1"/>
  <c r="I46" i="2"/>
  <c r="I47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I56" i="2"/>
  <c r="J56" i="2" s="1"/>
  <c r="I57" i="2"/>
  <c r="J57" i="2" s="1"/>
  <c r="I58" i="2"/>
  <c r="I59" i="2"/>
  <c r="I60" i="2"/>
  <c r="J60" i="2" s="1"/>
  <c r="I61" i="2"/>
  <c r="J61" i="2" s="1"/>
  <c r="I62" i="2"/>
  <c r="I63" i="2"/>
  <c r="J63" i="2" s="1"/>
  <c r="I64" i="2"/>
  <c r="J64" i="2" s="1"/>
  <c r="I65" i="2"/>
  <c r="I66" i="2"/>
  <c r="I67" i="2"/>
  <c r="J67" i="2" s="1"/>
  <c r="I68" i="2"/>
  <c r="J68" i="2" s="1"/>
  <c r="I69" i="2"/>
  <c r="I70" i="2"/>
  <c r="J70" i="2" s="1"/>
  <c r="I71" i="2"/>
  <c r="J71" i="2" s="1"/>
  <c r="I72" i="2"/>
  <c r="J72" i="2" s="1"/>
  <c r="I73" i="2"/>
  <c r="J73" i="2" s="1"/>
  <c r="I74" i="2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J81" i="2" s="1"/>
  <c r="I82" i="2"/>
  <c r="I83" i="2"/>
  <c r="I84" i="2"/>
  <c r="J84" i="2" s="1"/>
  <c r="I85" i="2"/>
  <c r="J85" i="2" s="1"/>
  <c r="I86" i="2"/>
  <c r="J86" i="2" s="1"/>
  <c r="I87" i="2"/>
  <c r="I88" i="2"/>
  <c r="J88" i="2" s="1"/>
  <c r="I89" i="2"/>
  <c r="I90" i="2"/>
  <c r="I91" i="2"/>
  <c r="J91" i="2" s="1"/>
  <c r="I92" i="2"/>
  <c r="J92" i="2" s="1"/>
  <c r="I93" i="2"/>
  <c r="I94" i="2"/>
  <c r="I95" i="2"/>
  <c r="J95" i="2" s="1"/>
  <c r="I96" i="2"/>
  <c r="J96" i="2" s="1"/>
  <c r="I97" i="2"/>
  <c r="J97" i="2" s="1"/>
  <c r="I98" i="2"/>
  <c r="I99" i="2"/>
  <c r="I100" i="2"/>
  <c r="J100" i="2" s="1"/>
  <c r="I101" i="2"/>
  <c r="J101" i="2" s="1"/>
  <c r="I102" i="2"/>
  <c r="J102" i="2" s="1"/>
  <c r="I103" i="2"/>
  <c r="I104" i="2"/>
  <c r="J104" i="2" s="1"/>
  <c r="I105" i="2"/>
  <c r="J105" i="2" s="1"/>
  <c r="I106" i="2"/>
  <c r="J106" i="2" s="1"/>
  <c r="I107" i="2"/>
  <c r="I108" i="2"/>
  <c r="J108" i="2" s="1"/>
  <c r="I109" i="2"/>
  <c r="J109" i="2" s="1"/>
  <c r="I110" i="2"/>
  <c r="I111" i="2"/>
  <c r="J111" i="2" s="1"/>
  <c r="I112" i="2"/>
  <c r="J112" i="2" s="1"/>
  <c r="I113" i="2"/>
  <c r="J113" i="2" s="1"/>
  <c r="I114" i="2"/>
  <c r="J114" i="2" s="1"/>
  <c r="I115" i="2"/>
  <c r="I116" i="2"/>
  <c r="J116" i="2" s="1"/>
  <c r="I117" i="2"/>
  <c r="I118" i="2"/>
  <c r="J118" i="2" s="1"/>
  <c r="I119" i="2"/>
  <c r="J119" i="2" s="1"/>
  <c r="I120" i="2"/>
  <c r="J120" i="2" s="1"/>
  <c r="I121" i="2"/>
  <c r="J121" i="2" s="1"/>
  <c r="I122" i="2"/>
  <c r="I123" i="2"/>
  <c r="I124" i="2"/>
  <c r="J124" i="2" s="1"/>
  <c r="I125" i="2"/>
  <c r="J125" i="2" s="1"/>
  <c r="I126" i="2"/>
  <c r="I127" i="2"/>
  <c r="J127" i="2" s="1"/>
  <c r="I128" i="2"/>
  <c r="J128" i="2" s="1"/>
  <c r="I129" i="2"/>
  <c r="J129" i="2" s="1"/>
  <c r="I130" i="2"/>
  <c r="I131" i="2"/>
  <c r="I132" i="2"/>
  <c r="J132" i="2" s="1"/>
  <c r="I133" i="2"/>
  <c r="J133" i="2" s="1"/>
  <c r="I134" i="2"/>
  <c r="J134" i="2" s="1"/>
  <c r="I135" i="2"/>
  <c r="I136" i="2"/>
  <c r="J136" i="2" s="1"/>
  <c r="I137" i="2"/>
  <c r="J137" i="2" s="1"/>
  <c r="I138" i="2"/>
  <c r="I139" i="2"/>
  <c r="J139" i="2" s="1"/>
  <c r="I140" i="2"/>
  <c r="J140" i="2" s="1"/>
  <c r="I141" i="2"/>
  <c r="J141" i="2" s="1"/>
  <c r="I142" i="2"/>
  <c r="I143" i="2"/>
  <c r="J143" i="2" s="1"/>
  <c r="I144" i="2"/>
  <c r="J144" i="2" s="1"/>
  <c r="I145" i="2"/>
  <c r="J145" i="2" s="1"/>
  <c r="I146" i="2"/>
  <c r="I147" i="2"/>
  <c r="I148" i="2"/>
  <c r="J148" i="2" s="1"/>
  <c r="I149" i="2"/>
  <c r="J149" i="2" s="1"/>
  <c r="I150" i="2"/>
  <c r="I151" i="2"/>
  <c r="I152" i="2"/>
  <c r="J152" i="2" s="1"/>
  <c r="I153" i="2"/>
  <c r="J153" i="2" s="1"/>
  <c r="I154" i="2"/>
  <c r="I155" i="2"/>
  <c r="I156" i="2"/>
  <c r="J156" i="2" s="1"/>
  <c r="I157" i="2"/>
  <c r="J157" i="2" s="1"/>
  <c r="I158" i="2"/>
  <c r="I159" i="2"/>
  <c r="J159" i="2" s="1"/>
  <c r="I160" i="2"/>
  <c r="J160" i="2" s="1"/>
  <c r="I161" i="2"/>
  <c r="J161" i="2" s="1"/>
  <c r="I162" i="2"/>
  <c r="I163" i="2"/>
  <c r="I164" i="2"/>
  <c r="J164" i="2" s="1"/>
  <c r="I165" i="2"/>
  <c r="J165" i="2" s="1"/>
  <c r="I166" i="2"/>
  <c r="I167" i="2"/>
  <c r="J167" i="2" s="1"/>
  <c r="I168" i="2"/>
  <c r="J168" i="2" s="1"/>
  <c r="I169" i="2"/>
  <c r="I170" i="2"/>
  <c r="J170" i="2" s="1"/>
  <c r="I171" i="2"/>
  <c r="J171" i="2" s="1"/>
  <c r="I172" i="2"/>
  <c r="J172" i="2" s="1"/>
  <c r="I173" i="2"/>
  <c r="J173" i="2" s="1"/>
  <c r="I174" i="2"/>
  <c r="I175" i="2"/>
  <c r="I176" i="2"/>
  <c r="J176" i="2" s="1"/>
  <c r="I177" i="2"/>
  <c r="J177" i="2" s="1"/>
  <c r="I178" i="2"/>
  <c r="I179" i="2"/>
  <c r="J179" i="2" s="1"/>
  <c r="I180" i="2"/>
  <c r="J180" i="2" s="1"/>
  <c r="I181" i="2"/>
  <c r="I182" i="2"/>
  <c r="J182" i="2" s="1"/>
  <c r="I183" i="2"/>
  <c r="I184" i="2"/>
  <c r="J184" i="2" s="1"/>
  <c r="I185" i="2"/>
  <c r="J185" i="2" s="1"/>
  <c r="I186" i="2"/>
  <c r="I187" i="2"/>
  <c r="J187" i="2" s="1"/>
  <c r="I188" i="2"/>
  <c r="I189" i="2"/>
  <c r="J189" i="2" s="1"/>
  <c r="I190" i="2"/>
  <c r="I191" i="2"/>
  <c r="J191" i="2" s="1"/>
  <c r="I192" i="2"/>
  <c r="J192" i="2" s="1"/>
  <c r="I193" i="2"/>
  <c r="J193" i="2" s="1"/>
  <c r="I194" i="2"/>
  <c r="I195" i="2"/>
  <c r="J195" i="2" s="1"/>
  <c r="I196" i="2"/>
  <c r="J196" i="2" s="1"/>
  <c r="I197" i="2"/>
  <c r="J197" i="2" s="1"/>
  <c r="I198" i="2"/>
  <c r="J198" i="2" s="1"/>
  <c r="I199" i="2"/>
  <c r="I200" i="2"/>
  <c r="J200" i="2" s="1"/>
  <c r="I201" i="2"/>
  <c r="J201" i="2" s="1"/>
  <c r="I202" i="2"/>
  <c r="I203" i="2"/>
  <c r="I204" i="2"/>
  <c r="J204" i="2" s="1"/>
  <c r="I205" i="2"/>
  <c r="J205" i="2" s="1"/>
  <c r="I206" i="2"/>
  <c r="J206" i="2" s="1"/>
  <c r="I207" i="2"/>
  <c r="I208" i="2"/>
  <c r="J208" i="2" s="1"/>
  <c r="I209" i="2"/>
  <c r="I210" i="2"/>
  <c r="I211" i="2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I219" i="2"/>
  <c r="I220" i="2"/>
  <c r="J220" i="2" s="1"/>
  <c r="I221" i="2"/>
  <c r="J221" i="2" s="1"/>
  <c r="I222" i="2"/>
  <c r="I223" i="2"/>
  <c r="J223" i="2" s="1"/>
  <c r="I224" i="2"/>
  <c r="J224" i="2" s="1"/>
  <c r="I225" i="2"/>
  <c r="I226" i="2"/>
  <c r="I227" i="2"/>
  <c r="J227" i="2" s="1"/>
  <c r="I228" i="2"/>
  <c r="J228" i="2" s="1"/>
  <c r="I229" i="2"/>
  <c r="J229" i="2" s="1"/>
  <c r="I230" i="2"/>
  <c r="J230" i="2" s="1"/>
  <c r="I231" i="2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I239" i="2"/>
  <c r="J239" i="2" s="1"/>
  <c r="I240" i="2"/>
  <c r="J240" i="2" s="1"/>
  <c r="I241" i="2"/>
  <c r="J241" i="2" s="1"/>
  <c r="I242" i="2"/>
  <c r="J242" i="2" s="1"/>
  <c r="I243" i="2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I250" i="2"/>
  <c r="I251" i="2"/>
  <c r="J251" i="2" s="1"/>
  <c r="I252" i="2"/>
  <c r="J252" i="2" s="1"/>
  <c r="I253" i="2"/>
  <c r="J253" i="2" s="1"/>
  <c r="I254" i="2"/>
  <c r="I255" i="2"/>
  <c r="I256" i="2"/>
  <c r="J256" i="2" s="1"/>
  <c r="I257" i="2"/>
  <c r="J257" i="2" s="1"/>
  <c r="I258" i="2"/>
  <c r="I259" i="2"/>
  <c r="I260" i="2"/>
  <c r="J260" i="2" s="1"/>
  <c r="I261" i="2"/>
  <c r="J261" i="2" s="1"/>
  <c r="I262" i="2"/>
  <c r="I263" i="2"/>
  <c r="J263" i="2" s="1"/>
  <c r="I264" i="2"/>
  <c r="J264" i="2" s="1"/>
  <c r="I265" i="2"/>
  <c r="J265" i="2" s="1"/>
  <c r="I266" i="2"/>
  <c r="I267" i="2"/>
  <c r="I268" i="2"/>
  <c r="J268" i="2" s="1"/>
  <c r="I269" i="2"/>
  <c r="J269" i="2" s="1"/>
  <c r="I270" i="2"/>
  <c r="J270" i="2" s="1"/>
  <c r="I271" i="2"/>
  <c r="I272" i="2"/>
  <c r="J272" i="2" s="1"/>
  <c r="I273" i="2"/>
  <c r="J273" i="2" s="1"/>
  <c r="I274" i="2"/>
  <c r="I275" i="2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I282" i="2"/>
  <c r="I283" i="2"/>
  <c r="J283" i="2" s="1"/>
  <c r="I284" i="2"/>
  <c r="J284" i="2" s="1"/>
  <c r="I285" i="2"/>
  <c r="I286" i="2"/>
  <c r="I287" i="2"/>
  <c r="J287" i="2" s="1"/>
  <c r="I288" i="2"/>
  <c r="J288" i="2" s="1"/>
  <c r="I289" i="2"/>
  <c r="J289" i="2" s="1"/>
  <c r="I290" i="2"/>
  <c r="I291" i="2"/>
  <c r="J291" i="2" s="1"/>
  <c r="I292" i="2"/>
  <c r="J292" i="2" s="1"/>
  <c r="I293" i="2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I303" i="2"/>
  <c r="J303" i="2" s="1"/>
  <c r="I304" i="2"/>
  <c r="J304" i="2" s="1"/>
  <c r="I305" i="2"/>
  <c r="J305" i="2" s="1"/>
  <c r="I306" i="2"/>
  <c r="I307" i="2"/>
  <c r="I308" i="2"/>
  <c r="J308" i="2" s="1"/>
  <c r="I309" i="2"/>
  <c r="J309" i="2" s="1"/>
  <c r="I310" i="2"/>
  <c r="J310" i="2" s="1"/>
  <c r="I311" i="2"/>
  <c r="I312" i="2"/>
  <c r="J312" i="2" s="1"/>
  <c r="I313" i="2"/>
  <c r="J313" i="2" s="1"/>
  <c r="I314" i="2"/>
  <c r="I315" i="2"/>
  <c r="J315" i="2" s="1"/>
  <c r="I316" i="2"/>
  <c r="J316" i="2" s="1"/>
  <c r="I317" i="2"/>
  <c r="J317" i="2" s="1"/>
  <c r="I318" i="2"/>
  <c r="I319" i="2"/>
  <c r="I320" i="2"/>
  <c r="J320" i="2" s="1"/>
  <c r="I321" i="2"/>
  <c r="J321" i="2" s="1"/>
  <c r="I322" i="2"/>
  <c r="I323" i="2"/>
  <c r="I324" i="2"/>
  <c r="J324" i="2" s="1"/>
  <c r="I325" i="2"/>
  <c r="J325" i="2" s="1"/>
  <c r="I326" i="2"/>
  <c r="I327" i="2"/>
  <c r="J327" i="2" s="1"/>
  <c r="I328" i="2"/>
  <c r="J328" i="2" s="1"/>
  <c r="I329" i="2"/>
  <c r="J329" i="2" s="1"/>
  <c r="I330" i="2"/>
  <c r="I331" i="2"/>
  <c r="I332" i="2"/>
  <c r="J332" i="2" s="1"/>
  <c r="I333" i="2"/>
  <c r="I334" i="2"/>
  <c r="J334" i="2" s="1"/>
  <c r="I335" i="2"/>
  <c r="I336" i="2"/>
  <c r="J336" i="2" s="1"/>
  <c r="I337" i="2"/>
  <c r="J337" i="2" s="1"/>
  <c r="I338" i="2"/>
  <c r="I339" i="2"/>
  <c r="I340" i="2"/>
  <c r="J340" i="2" s="1"/>
  <c r="I341" i="2"/>
  <c r="J341" i="2" s="1"/>
  <c r="I342" i="2"/>
  <c r="I343" i="2"/>
  <c r="I344" i="2"/>
  <c r="J344" i="2" s="1"/>
  <c r="I345" i="2"/>
  <c r="I346" i="2"/>
  <c r="J346" i="2" s="1"/>
  <c r="I347" i="2"/>
  <c r="J347" i="2" s="1"/>
  <c r="I348" i="2"/>
  <c r="J348" i="2" s="1"/>
  <c r="I349" i="2"/>
  <c r="I350" i="2"/>
  <c r="J350" i="2" s="1"/>
  <c r="I351" i="2"/>
  <c r="J351" i="2" s="1"/>
  <c r="I352" i="2"/>
  <c r="J352" i="2" s="1"/>
  <c r="I353" i="2"/>
  <c r="I354" i="2"/>
  <c r="J354" i="2" s="1"/>
  <c r="I355" i="2"/>
  <c r="I356" i="2"/>
  <c r="J356" i="2" s="1"/>
  <c r="I357" i="2"/>
  <c r="J357" i="2" s="1"/>
  <c r="I358" i="2"/>
  <c r="J358" i="2" s="1"/>
  <c r="I359" i="2"/>
  <c r="I360" i="2"/>
  <c r="J360" i="2" s="1"/>
  <c r="I361" i="2"/>
  <c r="J361" i="2" s="1"/>
  <c r="I362" i="2"/>
  <c r="I363" i="2"/>
  <c r="J363" i="2" s="1"/>
  <c r="I364" i="2"/>
  <c r="J364" i="2" s="1"/>
  <c r="I365" i="2"/>
  <c r="I366" i="2"/>
  <c r="J366" i="2" s="1"/>
  <c r="I367" i="2"/>
  <c r="J367" i="2" s="1"/>
  <c r="I368" i="2"/>
  <c r="J368" i="2" s="1"/>
  <c r="I369" i="2"/>
  <c r="I370" i="2"/>
  <c r="J370" i="2" s="1"/>
  <c r="I371" i="2"/>
  <c r="J371" i="2" s="1"/>
  <c r="I372" i="2"/>
  <c r="J372" i="2" s="1"/>
  <c r="I373" i="2"/>
  <c r="I374" i="2"/>
  <c r="J374" i="2" s="1"/>
  <c r="I375" i="2"/>
  <c r="I376" i="2"/>
  <c r="J376" i="2" s="1"/>
  <c r="I377" i="2"/>
  <c r="J377" i="2" s="1"/>
  <c r="I378" i="2"/>
  <c r="I379" i="2"/>
  <c r="J379" i="2" s="1"/>
  <c r="I380" i="2"/>
  <c r="J380" i="2" s="1"/>
  <c r="I381" i="2"/>
  <c r="J381" i="2" s="1"/>
  <c r="I382" i="2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 s="1"/>
  <c r="I397" i="2"/>
  <c r="I398" i="2"/>
  <c r="J398" i="2" s="1"/>
  <c r="I399" i="2"/>
  <c r="J399" i="2" s="1"/>
  <c r="I400" i="2"/>
  <c r="J400" i="2" s="1"/>
  <c r="I401" i="2"/>
  <c r="I402" i="2"/>
  <c r="J402" i="2" s="1"/>
  <c r="I403" i="2"/>
  <c r="J403" i="2" s="1"/>
  <c r="I404" i="2"/>
  <c r="J404" i="2" s="1"/>
  <c r="I405" i="2"/>
  <c r="I406" i="2"/>
  <c r="J406" i="2" s="1"/>
  <c r="I407" i="2"/>
  <c r="I408" i="2"/>
  <c r="J408" i="2" s="1"/>
  <c r="I409" i="2"/>
  <c r="J409" i="2" s="1"/>
  <c r="I410" i="2"/>
  <c r="I411" i="2"/>
  <c r="J411" i="2" s="1"/>
  <c r="I412" i="2"/>
  <c r="J412" i="2" s="1"/>
  <c r="I413" i="2"/>
  <c r="J413" i="2" s="1"/>
  <c r="I414" i="2"/>
  <c r="I415" i="2"/>
  <c r="J415" i="2" s="1"/>
  <c r="I416" i="2"/>
  <c r="J416" i="2" s="1"/>
  <c r="I417" i="2"/>
  <c r="J417" i="2" s="1"/>
  <c r="I418" i="2"/>
  <c r="J418" i="2" s="1"/>
  <c r="I419" i="2"/>
  <c r="I420" i="2"/>
  <c r="J420" i="2" s="1"/>
  <c r="I421" i="2"/>
  <c r="J421" i="2" s="1"/>
  <c r="I422" i="2"/>
  <c r="I423" i="2"/>
  <c r="I424" i="2"/>
  <c r="J424" i="2" s="1"/>
  <c r="I425" i="2"/>
  <c r="J425" i="2" s="1"/>
  <c r="I426" i="2"/>
  <c r="J426" i="2" s="1"/>
  <c r="I427" i="2"/>
  <c r="I428" i="2"/>
  <c r="J428" i="2" s="1"/>
  <c r="I429" i="2"/>
  <c r="I430" i="2"/>
  <c r="J430" i="2" s="1"/>
  <c r="I431" i="2"/>
  <c r="J431" i="2" s="1"/>
  <c r="I432" i="2"/>
  <c r="J432" i="2" s="1"/>
  <c r="I433" i="2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I454" i="2"/>
  <c r="J454" i="2" s="1"/>
  <c r="I455" i="2"/>
  <c r="I456" i="2"/>
  <c r="J456" i="2" s="1"/>
  <c r="I457" i="2"/>
  <c r="I458" i="2"/>
  <c r="J458" i="2" s="1"/>
  <c r="I459" i="2"/>
  <c r="J459" i="2" s="1"/>
  <c r="I460" i="2"/>
  <c r="J460" i="2" s="1"/>
  <c r="I461" i="2"/>
  <c r="I462" i="2"/>
  <c r="J462" i="2" s="1"/>
  <c r="I463" i="2"/>
  <c r="J463" i="2" s="1"/>
  <c r="I464" i="2"/>
  <c r="J464" i="2" s="1"/>
  <c r="I465" i="2"/>
  <c r="I466" i="2"/>
  <c r="J466" i="2" s="1"/>
  <c r="I467" i="2"/>
  <c r="J467" i="2" s="1"/>
  <c r="I468" i="2"/>
  <c r="J468" i="2" s="1"/>
  <c r="I469" i="2"/>
  <c r="I470" i="2"/>
  <c r="J470" i="2" s="1"/>
  <c r="I471" i="2"/>
  <c r="I472" i="2"/>
  <c r="J472" i="2" s="1"/>
  <c r="I473" i="2"/>
  <c r="J473" i="2" s="1"/>
  <c r="I474" i="2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I486" i="2"/>
  <c r="J486" i="2" s="1"/>
  <c r="I487" i="2"/>
  <c r="I488" i="2"/>
  <c r="J488" i="2" s="1"/>
  <c r="I489" i="2"/>
  <c r="I490" i="2"/>
  <c r="J490" i="2" s="1"/>
  <c r="I491" i="2"/>
  <c r="J491" i="2" s="1"/>
  <c r="I492" i="2"/>
  <c r="J492" i="2" s="1"/>
  <c r="I493" i="2"/>
  <c r="J493" i="2" s="1"/>
  <c r="I494" i="2"/>
  <c r="I495" i="2"/>
  <c r="J495" i="2" s="1"/>
  <c r="I496" i="2"/>
  <c r="J496" i="2" s="1"/>
  <c r="I497" i="2"/>
  <c r="I498" i="2"/>
  <c r="J498" i="2" s="1"/>
  <c r="I499" i="2"/>
  <c r="J499" i="2" s="1"/>
  <c r="I500" i="2"/>
  <c r="J500" i="2" s="1"/>
  <c r="I501" i="2"/>
  <c r="I502" i="2"/>
  <c r="J502" i="2" s="1"/>
  <c r="I503" i="2"/>
  <c r="I504" i="2"/>
  <c r="J504" i="2" s="1"/>
  <c r="I505" i="2"/>
  <c r="J505" i="2" s="1"/>
  <c r="I506" i="2"/>
  <c r="J506" i="2" s="1"/>
  <c r="I507" i="2"/>
  <c r="I508" i="2"/>
  <c r="J508" i="2" s="1"/>
  <c r="I509" i="2"/>
  <c r="J509" i="2" s="1"/>
  <c r="I510" i="2"/>
  <c r="I511" i="2"/>
  <c r="J511" i="2" s="1"/>
  <c r="I512" i="2"/>
  <c r="J512" i="2" s="1"/>
  <c r="I513" i="2"/>
  <c r="J513" i="2" s="1"/>
  <c r="I514" i="2"/>
  <c r="I515" i="2"/>
  <c r="J515" i="2" s="1"/>
  <c r="I516" i="2"/>
  <c r="J516" i="2" s="1"/>
  <c r="I517" i="2"/>
  <c r="I518" i="2"/>
  <c r="J518" i="2" s="1"/>
  <c r="I519" i="2"/>
  <c r="I520" i="2"/>
  <c r="J520" i="2" s="1"/>
  <c r="I521" i="2"/>
  <c r="J521" i="2" s="1"/>
  <c r="I522" i="2"/>
  <c r="I523" i="2"/>
  <c r="J523" i="2" s="1"/>
  <c r="I524" i="2"/>
  <c r="J524" i="2" s="1"/>
  <c r="I525" i="2"/>
  <c r="J525" i="2" s="1"/>
  <c r="I526" i="2"/>
  <c r="I527" i="2"/>
  <c r="J527" i="2" s="1"/>
  <c r="I528" i="2"/>
  <c r="J528" i="2" s="1"/>
  <c r="I529" i="2"/>
  <c r="I530" i="2"/>
  <c r="I531" i="2"/>
  <c r="J531" i="2" s="1"/>
  <c r="I532" i="2"/>
  <c r="J532" i="2" s="1"/>
  <c r="I533" i="2"/>
  <c r="J533" i="2" s="1"/>
  <c r="I534" i="2"/>
  <c r="J534" i="2" s="1"/>
  <c r="I535" i="2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I549" i="2"/>
  <c r="J549" i="2" s="1"/>
  <c r="I550" i="2"/>
  <c r="J550" i="2" s="1"/>
  <c r="I551" i="2"/>
  <c r="I552" i="2"/>
  <c r="J552" i="2" s="1"/>
  <c r="I553" i="2"/>
  <c r="J553" i="2" s="1"/>
  <c r="I554" i="2"/>
  <c r="J554" i="2" s="1"/>
  <c r="I555" i="2"/>
  <c r="I556" i="2"/>
  <c r="J556" i="2" s="1"/>
  <c r="I557" i="2"/>
  <c r="I558" i="2"/>
  <c r="J558" i="2" s="1"/>
  <c r="I559" i="2"/>
  <c r="J559" i="2" s="1"/>
  <c r="I560" i="2"/>
  <c r="J560" i="2" s="1"/>
  <c r="I561" i="2"/>
  <c r="I562" i="2"/>
  <c r="J562" i="2" s="1"/>
  <c r="I563" i="2"/>
  <c r="J563" i="2" s="1"/>
  <c r="I564" i="2"/>
  <c r="J564" i="2" s="1"/>
  <c r="I565" i="2"/>
  <c r="I566" i="2"/>
  <c r="J566" i="2" s="1"/>
  <c r="I567" i="2"/>
  <c r="I568" i="2"/>
  <c r="J568" i="2" s="1"/>
  <c r="I569" i="2"/>
  <c r="I570" i="2"/>
  <c r="I571" i="2"/>
  <c r="J571" i="2" s="1"/>
  <c r="I572" i="2"/>
  <c r="J572" i="2" s="1"/>
  <c r="I573" i="2"/>
  <c r="J573" i="2" s="1"/>
  <c r="I574" i="2"/>
  <c r="I575" i="2"/>
  <c r="J575" i="2" s="1"/>
  <c r="I576" i="2"/>
  <c r="J576" i="2" s="1"/>
  <c r="I577" i="2"/>
  <c r="I578" i="2"/>
  <c r="J578" i="2" s="1"/>
  <c r="I579" i="2"/>
  <c r="I580" i="2"/>
  <c r="J580" i="2" s="1"/>
  <c r="I581" i="2"/>
  <c r="I582" i="2"/>
  <c r="J582" i="2" s="1"/>
  <c r="I583" i="2"/>
  <c r="J583" i="2" s="1"/>
  <c r="I584" i="2"/>
  <c r="J584" i="2" s="1"/>
  <c r="I585" i="2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I592" i="2"/>
  <c r="J592" i="2" s="1"/>
  <c r="I593" i="2"/>
  <c r="J593" i="2" s="1"/>
  <c r="I594" i="2"/>
  <c r="I595" i="2"/>
  <c r="I596" i="2"/>
  <c r="J596" i="2" s="1"/>
  <c r="I597" i="2"/>
  <c r="J597" i="2" s="1"/>
  <c r="I598" i="2"/>
  <c r="I599" i="2"/>
  <c r="I600" i="2"/>
  <c r="J600" i="2" s="1"/>
  <c r="I601" i="2"/>
  <c r="J601" i="2" s="1"/>
  <c r="I602" i="2"/>
  <c r="J602" i="2" s="1"/>
  <c r="I603" i="2"/>
  <c r="I604" i="2"/>
  <c r="J604" i="2" s="1"/>
  <c r="I605" i="2"/>
  <c r="I606" i="2"/>
  <c r="J606" i="2" s="1"/>
  <c r="I607" i="2"/>
  <c r="J607" i="2" s="1"/>
  <c r="I608" i="2"/>
  <c r="J608" i="2" s="1"/>
  <c r="I609" i="2"/>
  <c r="J609" i="2" s="1"/>
  <c r="I610" i="2"/>
  <c r="I611" i="2"/>
  <c r="J611" i="2" s="1"/>
  <c r="I612" i="2"/>
  <c r="J612" i="2" s="1"/>
  <c r="I613" i="2"/>
  <c r="I614" i="2"/>
  <c r="J614" i="2" s="1"/>
  <c r="I615" i="2"/>
  <c r="J615" i="2" s="1"/>
  <c r="I616" i="2"/>
  <c r="J616" i="2" s="1"/>
  <c r="I617" i="2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I624" i="2"/>
  <c r="J624" i="2" s="1"/>
  <c r="I625" i="2"/>
  <c r="J625" i="2" s="1"/>
  <c r="I626" i="2"/>
  <c r="J626" i="2" s="1"/>
  <c r="I627" i="2"/>
  <c r="I628" i="2"/>
  <c r="J628" i="2" s="1"/>
  <c r="I629" i="2"/>
  <c r="J629" i="2" s="1"/>
  <c r="I630" i="2"/>
  <c r="J630" i="2" s="1"/>
  <c r="I631" i="2"/>
  <c r="I632" i="2"/>
  <c r="J632" i="2" s="1"/>
  <c r="I633" i="2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I642" i="2"/>
  <c r="J642" i="2" s="1"/>
  <c r="I643" i="2"/>
  <c r="J643" i="2" s="1"/>
  <c r="I644" i="2"/>
  <c r="J644" i="2" s="1"/>
  <c r="I645" i="2"/>
  <c r="I646" i="2"/>
  <c r="J646" i="2" s="1"/>
  <c r="I647" i="2"/>
  <c r="J647" i="2" s="1"/>
  <c r="I648" i="2"/>
  <c r="J648" i="2" s="1"/>
  <c r="I649" i="2"/>
  <c r="J649" i="2" s="1"/>
  <c r="I650" i="2"/>
  <c r="I651" i="2"/>
  <c r="J651" i="2" s="1"/>
  <c r="I652" i="2"/>
  <c r="J652" i="2" s="1"/>
  <c r="I653" i="2"/>
  <c r="J653" i="2" s="1"/>
  <c r="I654" i="2"/>
  <c r="I655" i="2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I664" i="2"/>
  <c r="J664" i="2" s="1"/>
  <c r="I665" i="2"/>
  <c r="J665" i="2" s="1"/>
  <c r="I666" i="2"/>
  <c r="J666" i="2" s="1"/>
  <c r="I667" i="2"/>
  <c r="J667" i="2" s="1"/>
  <c r="I668" i="2"/>
  <c r="I669" i="2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I692" i="2"/>
  <c r="J692" i="2" s="1"/>
  <c r="I693" i="2"/>
  <c r="J693" i="2" s="1"/>
  <c r="I694" i="2"/>
  <c r="I695" i="2"/>
  <c r="J695" i="2" s="1"/>
  <c r="I696" i="2"/>
  <c r="J696" i="2" s="1"/>
  <c r="I697" i="2"/>
  <c r="I698" i="2"/>
  <c r="J698" i="2" s="1"/>
  <c r="I699" i="2"/>
  <c r="I700" i="2"/>
  <c r="J700" i="2" s="1"/>
  <c r="I701" i="2"/>
  <c r="J701" i="2" s="1"/>
  <c r="I702" i="2"/>
  <c r="I703" i="2"/>
  <c r="J703" i="2" s="1"/>
  <c r="I704" i="2"/>
  <c r="J704" i="2" s="1"/>
  <c r="I705" i="2"/>
  <c r="I706" i="2"/>
  <c r="J706" i="2" s="1"/>
  <c r="I707" i="2"/>
  <c r="J707" i="2" s="1"/>
  <c r="I708" i="2"/>
  <c r="J708" i="2" s="1"/>
  <c r="I709" i="2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I727" i="2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I734" i="2"/>
  <c r="I735" i="2"/>
  <c r="J735" i="2" s="1"/>
  <c r="I736" i="2"/>
  <c r="J736" i="2" s="1"/>
  <c r="I737" i="2"/>
  <c r="J737" i="2" s="1"/>
  <c r="I738" i="2"/>
  <c r="J738" i="2" s="1"/>
  <c r="I739" i="2"/>
  <c r="I740" i="2"/>
  <c r="J740" i="2" s="1"/>
  <c r="I741" i="2"/>
  <c r="J741" i="2" s="1"/>
  <c r="I742" i="2"/>
  <c r="J742" i="2" s="1"/>
  <c r="I743" i="2"/>
  <c r="I744" i="2"/>
  <c r="J744" i="2" s="1"/>
  <c r="I745" i="2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I762" i="2"/>
  <c r="J762" i="2" s="1"/>
  <c r="I763" i="2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I770" i="2"/>
  <c r="I771" i="2"/>
  <c r="I772" i="2"/>
  <c r="J772" i="2" s="1"/>
  <c r="I773" i="2"/>
  <c r="I774" i="2"/>
  <c r="I775" i="2"/>
  <c r="J775" i="2" s="1"/>
  <c r="I776" i="2"/>
  <c r="J776" i="2" s="1"/>
  <c r="I777" i="2"/>
  <c r="I778" i="2"/>
  <c r="I779" i="2"/>
  <c r="I780" i="2"/>
  <c r="J780" i="2" s="1"/>
  <c r="I781" i="2"/>
  <c r="J781" i="2" s="1"/>
  <c r="I782" i="2"/>
  <c r="I783" i="2"/>
  <c r="I784" i="2"/>
  <c r="J784" i="2" s="1"/>
  <c r="I785" i="2"/>
  <c r="I786" i="2"/>
  <c r="I787" i="2"/>
  <c r="I788" i="2"/>
  <c r="J788" i="2" s="1"/>
  <c r="I789" i="2"/>
  <c r="J789" i="2" s="1"/>
  <c r="I790" i="2"/>
  <c r="I791" i="2"/>
  <c r="J791" i="2" s="1"/>
  <c r="I792" i="2"/>
  <c r="J792" i="2" s="1"/>
  <c r="I793" i="2"/>
  <c r="I794" i="2"/>
  <c r="I795" i="2"/>
  <c r="I796" i="2"/>
  <c r="J796" i="2" s="1"/>
  <c r="I797" i="2"/>
  <c r="J797" i="2" s="1"/>
  <c r="I798" i="2"/>
  <c r="I799" i="2"/>
  <c r="J799" i="2" s="1"/>
  <c r="I800" i="2"/>
  <c r="J800" i="2" s="1"/>
  <c r="I801" i="2"/>
  <c r="I802" i="2"/>
  <c r="I803" i="2"/>
  <c r="I804" i="2"/>
  <c r="J804" i="2" s="1"/>
  <c r="I805" i="2"/>
  <c r="J805" i="2" s="1"/>
  <c r="I806" i="2"/>
  <c r="I807" i="2"/>
  <c r="J807" i="2" s="1"/>
  <c r="I808" i="2"/>
  <c r="I809" i="2"/>
  <c r="I810" i="2"/>
  <c r="I811" i="2"/>
  <c r="I812" i="2"/>
  <c r="J812" i="2" s="1"/>
  <c r="I813" i="2"/>
  <c r="J813" i="2" s="1"/>
  <c r="I814" i="2"/>
  <c r="I815" i="2"/>
  <c r="I816" i="2"/>
  <c r="J816" i="2" s="1"/>
  <c r="I817" i="2"/>
  <c r="I818" i="2"/>
  <c r="I819" i="2"/>
  <c r="I820" i="2"/>
  <c r="I821" i="2"/>
  <c r="J821" i="2" s="1"/>
  <c r="I822" i="2"/>
  <c r="I823" i="2"/>
  <c r="J823" i="2" s="1"/>
  <c r="I824" i="2"/>
  <c r="J824" i="2" s="1"/>
  <c r="I825" i="2"/>
  <c r="I826" i="2"/>
  <c r="I827" i="2"/>
  <c r="I828" i="2"/>
  <c r="J828" i="2" s="1"/>
  <c r="I829" i="2"/>
  <c r="J829" i="2" s="1"/>
  <c r="I830" i="2"/>
  <c r="I831" i="2"/>
  <c r="J831" i="2" s="1"/>
  <c r="I832" i="2"/>
  <c r="J832" i="2" s="1"/>
  <c r="I833" i="2"/>
  <c r="I834" i="2"/>
  <c r="I835" i="2"/>
  <c r="I836" i="2"/>
  <c r="J836" i="2" s="1"/>
  <c r="I837" i="2"/>
  <c r="J837" i="2" s="1"/>
  <c r="I838" i="2"/>
  <c r="I839" i="2"/>
  <c r="J839" i="2" s="1"/>
  <c r="I840" i="2"/>
  <c r="J840" i="2" s="1"/>
  <c r="I841" i="2"/>
  <c r="I842" i="2"/>
  <c r="I843" i="2"/>
  <c r="I844" i="2"/>
  <c r="J844" i="2" s="1"/>
  <c r="I845" i="2"/>
  <c r="J845" i="2" s="1"/>
  <c r="I846" i="2"/>
  <c r="I847" i="2"/>
  <c r="J847" i="2" s="1"/>
  <c r="I848" i="2"/>
  <c r="J848" i="2" s="1"/>
  <c r="I849" i="2"/>
  <c r="J849" i="2" s="1"/>
  <c r="I850" i="2"/>
  <c r="I851" i="2"/>
  <c r="J851" i="2" s="1"/>
  <c r="I852" i="2"/>
  <c r="J852" i="2" s="1"/>
  <c r="I853" i="2"/>
  <c r="J853" i="2" s="1"/>
  <c r="I854" i="2"/>
  <c r="I855" i="2"/>
  <c r="J855" i="2" s="1"/>
  <c r="I856" i="2"/>
  <c r="J856" i="2" s="1"/>
  <c r="I857" i="2"/>
  <c r="J857" i="2" s="1"/>
  <c r="I858" i="2"/>
  <c r="I859" i="2"/>
  <c r="J859" i="2" s="1"/>
  <c r="I860" i="2"/>
  <c r="J860" i="2" s="1"/>
  <c r="I861" i="2"/>
  <c r="J861" i="2" s="1"/>
  <c r="I862" i="2"/>
  <c r="I863" i="2"/>
  <c r="I864" i="2"/>
  <c r="J864" i="2" s="1"/>
  <c r="I865" i="2"/>
  <c r="J865" i="2" s="1"/>
  <c r="I866" i="2"/>
  <c r="I867" i="2"/>
  <c r="J867" i="2" s="1"/>
  <c r="I868" i="2"/>
  <c r="J868" i="2" s="1"/>
  <c r="I869" i="2"/>
  <c r="J869" i="2" s="1"/>
  <c r="I870" i="2"/>
  <c r="I871" i="2"/>
  <c r="J871" i="2" s="1"/>
  <c r="I872" i="2"/>
  <c r="J872" i="2" s="1"/>
  <c r="I873" i="2"/>
  <c r="J873" i="2" s="1"/>
  <c r="I874" i="2"/>
  <c r="I875" i="2"/>
  <c r="J875" i="2" s="1"/>
  <c r="I876" i="2"/>
  <c r="J876" i="2" s="1"/>
  <c r="I877" i="2"/>
  <c r="J877" i="2" s="1"/>
  <c r="I878" i="2"/>
  <c r="I879" i="2"/>
  <c r="J879" i="2" s="1"/>
  <c r="I880" i="2"/>
  <c r="J880" i="2" s="1"/>
  <c r="I881" i="2"/>
  <c r="J881" i="2" s="1"/>
  <c r="I882" i="2"/>
  <c r="I883" i="2"/>
  <c r="J883" i="2" s="1"/>
  <c r="I884" i="2"/>
  <c r="I885" i="2"/>
  <c r="J885" i="2" s="1"/>
  <c r="I886" i="2"/>
  <c r="I887" i="2"/>
  <c r="J887" i="2" s="1"/>
  <c r="I888" i="2"/>
  <c r="J888" i="2" s="1"/>
  <c r="I889" i="2"/>
  <c r="J889" i="2" s="1"/>
  <c r="I890" i="2"/>
  <c r="I891" i="2"/>
  <c r="J891" i="2" s="1"/>
  <c r="I892" i="2"/>
  <c r="J892" i="2" s="1"/>
  <c r="I893" i="2"/>
  <c r="J893" i="2" s="1"/>
  <c r="I894" i="2"/>
  <c r="I895" i="2"/>
  <c r="I896" i="2"/>
  <c r="J896" i="2" s="1"/>
  <c r="I897" i="2"/>
  <c r="J897" i="2" s="1"/>
  <c r="I898" i="2"/>
  <c r="I899" i="2"/>
  <c r="I900" i="2"/>
  <c r="J900" i="2" s="1"/>
  <c r="I901" i="2"/>
  <c r="J901" i="2" s="1"/>
  <c r="I902" i="2"/>
  <c r="I903" i="2"/>
  <c r="I904" i="2"/>
  <c r="J904" i="2" s="1"/>
  <c r="I905" i="2"/>
  <c r="I906" i="2"/>
  <c r="I907" i="2"/>
  <c r="I908" i="2"/>
  <c r="J908" i="2" s="1"/>
  <c r="I909" i="2"/>
  <c r="J909" i="2" s="1"/>
  <c r="I910" i="2"/>
  <c r="I911" i="2"/>
  <c r="J911" i="2" s="1"/>
  <c r="I912" i="2"/>
  <c r="J912" i="2" s="1"/>
  <c r="I913" i="2"/>
  <c r="I914" i="2"/>
  <c r="I915" i="2"/>
  <c r="I916" i="2"/>
  <c r="J916" i="2" s="1"/>
  <c r="I917" i="2"/>
  <c r="J917" i="2" s="1"/>
  <c r="I918" i="2"/>
  <c r="I919" i="2"/>
  <c r="J919" i="2" s="1"/>
  <c r="I920" i="2"/>
  <c r="J920" i="2" s="1"/>
  <c r="I921" i="2"/>
  <c r="I922" i="2"/>
  <c r="I923" i="2"/>
  <c r="I924" i="2"/>
  <c r="J924" i="2" s="1"/>
  <c r="I925" i="2"/>
  <c r="I926" i="2"/>
  <c r="I927" i="2"/>
  <c r="J927" i="2" s="1"/>
  <c r="I928" i="2"/>
  <c r="J928" i="2" s="1"/>
  <c r="I929" i="2"/>
  <c r="I930" i="2"/>
  <c r="I931" i="2"/>
  <c r="I932" i="2"/>
  <c r="J932" i="2" s="1"/>
  <c r="I933" i="2"/>
  <c r="I934" i="2"/>
  <c r="I935" i="2"/>
  <c r="J935" i="2" s="1"/>
  <c r="I936" i="2"/>
  <c r="J936" i="2" s="1"/>
  <c r="I937" i="2"/>
  <c r="I938" i="2"/>
  <c r="I939" i="2"/>
  <c r="I940" i="2"/>
  <c r="J940" i="2" s="1"/>
  <c r="I941" i="2"/>
  <c r="J941" i="2" s="1"/>
  <c r="I942" i="2"/>
  <c r="I943" i="2"/>
  <c r="J943" i="2" s="1"/>
  <c r="I944" i="2"/>
  <c r="J944" i="2" s="1"/>
  <c r="I945" i="2"/>
  <c r="I946" i="2"/>
  <c r="I947" i="2"/>
  <c r="I948" i="2"/>
  <c r="J948" i="2" s="1"/>
  <c r="I949" i="2"/>
  <c r="J949" i="2" s="1"/>
  <c r="I950" i="2"/>
  <c r="I951" i="2"/>
  <c r="J951" i="2" s="1"/>
  <c r="I952" i="2"/>
  <c r="J952" i="2" s="1"/>
  <c r="I953" i="2"/>
  <c r="J953" i="2" s="1"/>
  <c r="I954" i="2"/>
  <c r="I955" i="2"/>
  <c r="I956" i="2"/>
  <c r="J956" i="2" s="1"/>
  <c r="I957" i="2"/>
  <c r="J957" i="2" s="1"/>
  <c r="I958" i="2"/>
  <c r="I959" i="2"/>
  <c r="J959" i="2" s="1"/>
  <c r="G2" i="2"/>
  <c r="F2" i="2"/>
  <c r="E2" i="2"/>
  <c r="D2" i="2"/>
  <c r="C2" i="2"/>
  <c r="B2" i="2"/>
  <c r="A2" i="2"/>
  <c r="C11" i="3"/>
  <c r="C10" i="3"/>
  <c r="C9" i="3"/>
  <c r="C8" i="3"/>
  <c r="C7" i="3"/>
  <c r="C6" i="3"/>
  <c r="C5" i="3"/>
  <c r="C4" i="3"/>
  <c r="C3" i="3"/>
  <c r="C2" i="3"/>
  <c r="I1" i="2"/>
  <c r="H11" i="2"/>
  <c r="H19" i="2"/>
  <c r="H47" i="2"/>
  <c r="H75" i="2"/>
  <c r="H83" i="2"/>
  <c r="H111" i="2"/>
  <c r="H139" i="2"/>
  <c r="H147" i="2"/>
  <c r="H175" i="2"/>
  <c r="H203" i="2"/>
  <c r="H211" i="2"/>
  <c r="H239" i="2"/>
  <c r="H275" i="2"/>
  <c r="H303" i="2"/>
  <c r="H23" i="2"/>
  <c r="H39" i="2"/>
  <c r="H55" i="2"/>
  <c r="H71" i="2"/>
  <c r="H87" i="2"/>
  <c r="H103" i="2"/>
  <c r="H119" i="2"/>
  <c r="H135" i="2"/>
  <c r="H183" i="2"/>
  <c r="H199" i="2"/>
  <c r="H215" i="2"/>
  <c r="H231" i="2"/>
  <c r="H247" i="2"/>
  <c r="H279" i="2"/>
  <c r="H295" i="2"/>
  <c r="H311" i="2"/>
  <c r="H347" i="2"/>
  <c r="H351" i="2"/>
  <c r="H355" i="2"/>
  <c r="H359" i="2"/>
  <c r="H367" i="2"/>
  <c r="H371" i="2"/>
  <c r="H375" i="2"/>
  <c r="H387" i="2"/>
  <c r="H391" i="2"/>
  <c r="H395" i="2"/>
  <c r="H399" i="2"/>
  <c r="H403" i="2"/>
  <c r="H407" i="2"/>
  <c r="H419" i="2"/>
  <c r="H427" i="2"/>
  <c r="H431" i="2"/>
  <c r="H435" i="2"/>
  <c r="H439" i="2"/>
  <c r="H443" i="2"/>
  <c r="H447" i="2"/>
  <c r="H451" i="2"/>
  <c r="H455" i="2"/>
  <c r="H459" i="2"/>
  <c r="H463" i="2"/>
  <c r="H467" i="2"/>
  <c r="H471" i="2"/>
  <c r="H479" i="2"/>
  <c r="H483" i="2"/>
  <c r="H487" i="2"/>
  <c r="H491" i="2"/>
  <c r="H499" i="2"/>
  <c r="H503" i="2"/>
  <c r="H507" i="2"/>
  <c r="H519" i="2"/>
  <c r="H535" i="2"/>
  <c r="H539" i="2"/>
  <c r="H543" i="2"/>
  <c r="H547" i="2"/>
  <c r="H551" i="2"/>
  <c r="H555" i="2"/>
  <c r="H559" i="2"/>
  <c r="H563" i="2"/>
  <c r="H567" i="2"/>
  <c r="H579" i="2"/>
  <c r="H583" i="2"/>
  <c r="H587" i="2"/>
  <c r="H591" i="2"/>
  <c r="H603" i="2"/>
  <c r="H607" i="2"/>
  <c r="H615" i="2"/>
  <c r="H619" i="2"/>
  <c r="H623" i="2"/>
  <c r="H627" i="2"/>
  <c r="H631" i="2"/>
  <c r="H635" i="2"/>
  <c r="H639" i="2"/>
  <c r="H643" i="2"/>
  <c r="H647" i="2"/>
  <c r="H659" i="2"/>
  <c r="H663" i="2"/>
  <c r="H667" i="2"/>
  <c r="H671" i="2"/>
  <c r="H675" i="2"/>
  <c r="H679" i="2"/>
  <c r="H683" i="2"/>
  <c r="H687" i="2"/>
  <c r="H691" i="2"/>
  <c r="H699" i="2"/>
  <c r="H707" i="2"/>
  <c r="H711" i="2"/>
  <c r="H715" i="2"/>
  <c r="H719" i="2"/>
  <c r="H723" i="2"/>
  <c r="H731" i="2"/>
  <c r="H739" i="2"/>
  <c r="H743" i="2"/>
  <c r="H747" i="2"/>
  <c r="H751" i="2"/>
  <c r="H755" i="2"/>
  <c r="H759" i="2"/>
  <c r="H763" i="2"/>
  <c r="H767" i="2"/>
  <c r="H27" i="2"/>
  <c r="H67" i="2"/>
  <c r="H163" i="2"/>
  <c r="H187" i="2"/>
  <c r="H223" i="2"/>
  <c r="H287" i="2"/>
  <c r="H771" i="2"/>
  <c r="H787" i="2"/>
  <c r="H803" i="2"/>
  <c r="H819" i="2"/>
  <c r="H835" i="2"/>
  <c r="H851" i="2"/>
  <c r="H867" i="2"/>
  <c r="H883" i="2"/>
  <c r="H915" i="2"/>
  <c r="H931" i="2"/>
  <c r="H4" i="2"/>
  <c r="H8" i="2"/>
  <c r="H12" i="2"/>
  <c r="H28" i="2"/>
  <c r="H32" i="2"/>
  <c r="H40" i="2"/>
  <c r="H64" i="2"/>
  <c r="H68" i="2"/>
  <c r="H72" i="2"/>
  <c r="H76" i="2"/>
  <c r="H92" i="2"/>
  <c r="H96" i="2"/>
  <c r="H128" i="2"/>
  <c r="H140" i="2"/>
  <c r="H160" i="2"/>
  <c r="H168" i="2"/>
  <c r="H172" i="2"/>
  <c r="H188" i="2"/>
  <c r="H192" i="2"/>
  <c r="H196" i="2"/>
  <c r="H224" i="2"/>
  <c r="H228" i="2"/>
  <c r="H236" i="2"/>
  <c r="H252" i="2"/>
  <c r="H264" i="2"/>
  <c r="H284" i="2"/>
  <c r="H288" i="2"/>
  <c r="H292" i="2"/>
  <c r="H296" i="2"/>
  <c r="H300" i="2"/>
  <c r="H316" i="2"/>
  <c r="H328" i="2"/>
  <c r="H348" i="2"/>
  <c r="H364" i="2"/>
  <c r="H372" i="2"/>
  <c r="H380" i="2"/>
  <c r="H388" i="2"/>
  <c r="H396" i="2"/>
  <c r="H404" i="2"/>
  <c r="H412" i="2"/>
  <c r="H436" i="2"/>
  <c r="H444" i="2"/>
  <c r="H452" i="2"/>
  <c r="H460" i="2"/>
  <c r="H468" i="2"/>
  <c r="H476" i="2"/>
  <c r="H484" i="2"/>
  <c r="H492" i="2"/>
  <c r="H500" i="2"/>
  <c r="H516" i="2"/>
  <c r="H524" i="2"/>
  <c r="H532" i="2"/>
  <c r="H540" i="2"/>
  <c r="H548" i="2"/>
  <c r="H564" i="2"/>
  <c r="H572" i="2"/>
  <c r="H588" i="2"/>
  <c r="H620" i="2"/>
  <c r="H636" i="2"/>
  <c r="H652" i="2"/>
  <c r="H35" i="2"/>
  <c r="H59" i="2"/>
  <c r="H95" i="2"/>
  <c r="H155" i="2"/>
  <c r="H195" i="2"/>
  <c r="H255" i="2"/>
  <c r="H319" i="2"/>
  <c r="H779" i="2"/>
  <c r="H795" i="2"/>
  <c r="H811" i="2"/>
  <c r="H827" i="2"/>
  <c r="H859" i="2"/>
  <c r="H875" i="2"/>
  <c r="H891" i="2"/>
  <c r="H907" i="2"/>
  <c r="H923" i="2"/>
  <c r="H939" i="2"/>
  <c r="H6" i="2"/>
  <c r="H10" i="2"/>
  <c r="H14" i="2"/>
  <c r="H18" i="2"/>
  <c r="H22" i="2"/>
  <c r="H30" i="2"/>
  <c r="H34" i="2"/>
  <c r="H38" i="2"/>
  <c r="H42" i="2"/>
  <c r="H46" i="2"/>
  <c r="H50" i="2"/>
  <c r="H54" i="2"/>
  <c r="H58" i="2"/>
  <c r="H62" i="2"/>
  <c r="H74" i="2"/>
  <c r="H78" i="2"/>
  <c r="H82" i="2"/>
  <c r="H86" i="2"/>
  <c r="H98" i="2"/>
  <c r="H102" i="2"/>
  <c r="H106" i="2"/>
  <c r="H110" i="2"/>
  <c r="H114" i="2"/>
  <c r="H126" i="2"/>
  <c r="H130" i="2"/>
  <c r="H134" i="2"/>
  <c r="H138" i="2"/>
  <c r="H142" i="2"/>
  <c r="H146" i="2"/>
  <c r="H150" i="2"/>
  <c r="H154" i="2"/>
  <c r="H158" i="2"/>
  <c r="H162" i="2"/>
  <c r="H166" i="2"/>
  <c r="H174" i="2"/>
  <c r="H178" i="2"/>
  <c r="H186" i="2"/>
  <c r="H190" i="2"/>
  <c r="H194" i="2"/>
  <c r="H198" i="2"/>
  <c r="H202" i="2"/>
  <c r="H206" i="2"/>
  <c r="H214" i="2"/>
  <c r="H218" i="2"/>
  <c r="H222" i="2"/>
  <c r="H230" i="2"/>
  <c r="H234" i="2"/>
  <c r="H238" i="2"/>
  <c r="H242" i="2"/>
  <c r="H246" i="2"/>
  <c r="H254" i="2"/>
  <c r="H258" i="2"/>
  <c r="H262" i="2"/>
  <c r="H266" i="2"/>
  <c r="H270" i="2"/>
  <c r="H274" i="2"/>
  <c r="H278" i="2"/>
  <c r="H290" i="2"/>
  <c r="H298" i="2"/>
  <c r="H302" i="2"/>
  <c r="H306" i="2"/>
  <c r="H310" i="2"/>
  <c r="H314" i="2"/>
  <c r="H318" i="2"/>
  <c r="H322" i="2"/>
  <c r="H326" i="2"/>
  <c r="H330" i="2"/>
  <c r="H338" i="2"/>
  <c r="H342" i="2"/>
  <c r="H358" i="2"/>
  <c r="H24" i="2"/>
  <c r="H84" i="2"/>
  <c r="H131" i="2"/>
  <c r="H227" i="2"/>
  <c r="H251" i="2"/>
  <c r="H308" i="2"/>
  <c r="H354" i="2"/>
  <c r="H376" i="2"/>
  <c r="H504" i="2"/>
  <c r="H568" i="2"/>
  <c r="H596" i="2"/>
  <c r="H624" i="2"/>
  <c r="H775" i="2"/>
  <c r="H783" i="2"/>
  <c r="H791" i="2"/>
  <c r="H799" i="2"/>
  <c r="H807" i="2"/>
  <c r="H815" i="2"/>
  <c r="H823" i="2"/>
  <c r="H959" i="2"/>
  <c r="H362" i="2"/>
  <c r="H378" i="2"/>
  <c r="H382" i="2"/>
  <c r="H390" i="2"/>
  <c r="H410" i="2"/>
  <c r="H414" i="2"/>
  <c r="H422" i="2"/>
  <c r="H426" i="2"/>
  <c r="H438" i="2"/>
  <c r="H442" i="2"/>
  <c r="H446" i="2"/>
  <c r="H474" i="2"/>
  <c r="H478" i="2"/>
  <c r="H494" i="2"/>
  <c r="H506" i="2"/>
  <c r="H510" i="2"/>
  <c r="H522" i="2"/>
  <c r="H526" i="2"/>
  <c r="H534" i="2"/>
  <c r="H538" i="2"/>
  <c r="H542" i="2"/>
  <c r="H550" i="2"/>
  <c r="H554" i="2"/>
  <c r="H590" i="2"/>
  <c r="H594" i="2"/>
  <c r="H598" i="2"/>
  <c r="H622" i="2"/>
  <c r="H626" i="2"/>
  <c r="H630" i="2"/>
  <c r="H650" i="2"/>
  <c r="H654" i="2"/>
  <c r="H662" i="2"/>
  <c r="H678" i="2"/>
  <c r="H682" i="2"/>
  <c r="H690" i="2"/>
  <c r="H694" i="2"/>
  <c r="H714" i="2"/>
  <c r="H718" i="2"/>
  <c r="H722" i="2"/>
  <c r="H726" i="2"/>
  <c r="H742" i="2"/>
  <c r="H750" i="2"/>
  <c r="H754" i="2"/>
  <c r="H758" i="2"/>
  <c r="H782" i="2"/>
  <c r="H790" i="2"/>
  <c r="H798" i="2"/>
  <c r="H806" i="2"/>
  <c r="H814" i="2"/>
  <c r="H822" i="2"/>
  <c r="H830" i="2"/>
  <c r="H838" i="2"/>
  <c r="H846" i="2"/>
  <c r="H854" i="2"/>
  <c r="H870" i="2"/>
  <c r="H878" i="2"/>
  <c r="H886" i="2"/>
  <c r="H894" i="2"/>
  <c r="H902" i="2"/>
  <c r="H910" i="2"/>
  <c r="H918" i="2"/>
  <c r="H942" i="2"/>
  <c r="H950" i="2"/>
  <c r="H958" i="2"/>
  <c r="H91" i="2"/>
  <c r="H152" i="2"/>
  <c r="H184" i="2"/>
  <c r="H212" i="2"/>
  <c r="H336" i="2"/>
  <c r="H424" i="2"/>
  <c r="H466" i="2"/>
  <c r="H488" i="2"/>
  <c r="H530" i="2"/>
  <c r="H552" i="2"/>
  <c r="H570" i="2"/>
  <c r="H600" i="2"/>
  <c r="H642" i="2"/>
  <c r="H656" i="2"/>
  <c r="H670" i="2"/>
  <c r="H698" i="2"/>
  <c r="H728" i="2"/>
  <c r="H756" i="2"/>
  <c r="H786" i="2"/>
  <c r="H810" i="2"/>
  <c r="H818" i="2"/>
  <c r="H826" i="2"/>
  <c r="H834" i="2"/>
  <c r="H842" i="2"/>
  <c r="H900" i="2"/>
  <c r="H916" i="2"/>
  <c r="H924" i="2"/>
  <c r="H932" i="2"/>
  <c r="H15" i="2"/>
  <c r="H43" i="2"/>
  <c r="H51" i="2"/>
  <c r="H79" i="2"/>
  <c r="H107" i="2"/>
  <c r="H115" i="2"/>
  <c r="H171" i="2"/>
  <c r="H207" i="2"/>
  <c r="H235" i="2"/>
  <c r="H243" i="2"/>
  <c r="H271" i="2"/>
  <c r="H299" i="2"/>
  <c r="H335" i="2"/>
  <c r="H221" i="2"/>
  <c r="H257" i="2"/>
  <c r="H269" i="2"/>
  <c r="H281" i="2"/>
  <c r="H293" i="2"/>
  <c r="H317" i="2"/>
  <c r="H333" i="2"/>
  <c r="H345" i="2"/>
  <c r="H361" i="2"/>
  <c r="H377" i="2"/>
  <c r="H409" i="2"/>
  <c r="H421" i="2"/>
  <c r="H437" i="2"/>
  <c r="H457" i="2"/>
  <c r="H469" i="2"/>
  <c r="H497" i="2"/>
  <c r="H517" i="2"/>
  <c r="H529" i="2"/>
  <c r="H569" i="2"/>
  <c r="H577" i="2"/>
  <c r="H597" i="2"/>
  <c r="H605" i="2"/>
  <c r="H657" i="2"/>
  <c r="H665" i="2"/>
  <c r="H689" i="2"/>
  <c r="H697" i="2"/>
  <c r="H725" i="2"/>
  <c r="H733" i="2"/>
  <c r="H769" i="2"/>
  <c r="H777" i="2"/>
  <c r="H785" i="2"/>
  <c r="H801" i="2"/>
  <c r="H817" i="2"/>
  <c r="H829" i="2"/>
  <c r="H833" i="2"/>
  <c r="H845" i="2"/>
  <c r="H857" i="2"/>
  <c r="H873" i="2"/>
  <c r="H881" i="2"/>
  <c r="H897" i="2"/>
  <c r="H905" i="2"/>
  <c r="H941" i="2"/>
  <c r="H957" i="2"/>
  <c r="H853" i="2"/>
  <c r="H933" i="2"/>
  <c r="H949" i="2"/>
  <c r="H116" i="2"/>
  <c r="H219" i="2"/>
  <c r="H259" i="2"/>
  <c r="H276" i="2"/>
  <c r="H344" i="2"/>
  <c r="H408" i="2"/>
  <c r="H472" i="2"/>
  <c r="H536" i="2"/>
  <c r="H632" i="2"/>
  <c r="H903" i="2"/>
  <c r="H911" i="2"/>
  <c r="H927" i="2"/>
  <c r="H935" i="2"/>
  <c r="H16" i="2"/>
  <c r="H20" i="2"/>
  <c r="H52" i="2"/>
  <c r="H112" i="2"/>
  <c r="H120" i="2"/>
  <c r="H144" i="2"/>
  <c r="H180" i="2"/>
  <c r="H216" i="2"/>
  <c r="H240" i="2"/>
  <c r="H248" i="2"/>
  <c r="H280" i="2"/>
  <c r="H304" i="2"/>
  <c r="H352" i="2"/>
  <c r="H368" i="2"/>
  <c r="H384" i="2"/>
  <c r="H400" i="2"/>
  <c r="H416" i="2"/>
  <c r="H432" i="2"/>
  <c r="H448" i="2"/>
  <c r="H464" i="2"/>
  <c r="H480" i="2"/>
  <c r="H496" i="2"/>
  <c r="H512" i="2"/>
  <c r="H528" i="2"/>
  <c r="H544" i="2"/>
  <c r="H560" i="2"/>
  <c r="H576" i="2"/>
  <c r="H584" i="2"/>
  <c r="H608" i="2"/>
  <c r="H612" i="2"/>
  <c r="H616" i="2"/>
  <c r="H640" i="2"/>
  <c r="H644" i="2"/>
  <c r="H648" i="2"/>
  <c r="H668" i="2"/>
  <c r="H672" i="2"/>
  <c r="H680" i="2"/>
  <c r="H684" i="2"/>
  <c r="H704" i="2"/>
  <c r="H708" i="2"/>
  <c r="H712" i="2"/>
  <c r="H716" i="2"/>
  <c r="H732" i="2"/>
  <c r="H736" i="2"/>
  <c r="H748" i="2"/>
  <c r="H768" i="2"/>
  <c r="H776" i="2"/>
  <c r="H792" i="2"/>
  <c r="H800" i="2"/>
  <c r="H808" i="2"/>
  <c r="H824" i="2"/>
  <c r="H832" i="2"/>
  <c r="H840" i="2"/>
  <c r="H848" i="2"/>
  <c r="H856" i="2"/>
  <c r="H872" i="2"/>
  <c r="H880" i="2"/>
  <c r="H888" i="2"/>
  <c r="H912" i="2"/>
  <c r="H920" i="2"/>
  <c r="H928" i="2"/>
  <c r="H936" i="2"/>
  <c r="H944" i="2"/>
  <c r="H952" i="2"/>
  <c r="H3" i="2"/>
  <c r="H123" i="2"/>
  <c r="H191" i="2"/>
  <c r="H323" i="2"/>
  <c r="H392" i="2"/>
  <c r="H520" i="2"/>
  <c r="H578" i="2"/>
  <c r="H606" i="2"/>
  <c r="H762" i="2"/>
  <c r="H780" i="2"/>
  <c r="H796" i="2"/>
  <c r="H820" i="2"/>
  <c r="H871" i="2"/>
  <c r="H887" i="2"/>
  <c r="H906" i="2"/>
  <c r="H946" i="2"/>
  <c r="H5" i="2"/>
  <c r="H29" i="2"/>
  <c r="H57" i="2"/>
  <c r="H65" i="2"/>
  <c r="H109" i="2"/>
  <c r="H117" i="2"/>
  <c r="H125" i="2"/>
  <c r="H133" i="2"/>
  <c r="H149" i="2"/>
  <c r="H157" i="2"/>
  <c r="H161" i="2"/>
  <c r="H169" i="2"/>
  <c r="H181" i="2"/>
  <c r="H201" i="2"/>
  <c r="H209" i="2"/>
  <c r="H217" i="2"/>
  <c r="H229" i="2"/>
  <c r="H245" i="2"/>
  <c r="H273" i="2"/>
  <c r="H285" i="2"/>
  <c r="H325" i="2"/>
  <c r="H341" i="2"/>
  <c r="H357" i="2"/>
  <c r="H373" i="2"/>
  <c r="H393" i="2"/>
  <c r="H405" i="2"/>
  <c r="H761" i="2"/>
  <c r="H841" i="2"/>
  <c r="H865" i="2"/>
  <c r="H877" i="2"/>
  <c r="H909" i="2"/>
  <c r="H929" i="2"/>
  <c r="H945" i="2"/>
  <c r="H99" i="2"/>
  <c r="H283" i="2"/>
  <c r="H456" i="2"/>
  <c r="H562" i="2"/>
  <c r="H634" i="2"/>
  <c r="H734" i="2"/>
  <c r="H772" i="2"/>
  <c r="H788" i="2"/>
  <c r="H804" i="2"/>
  <c r="H812" i="2"/>
  <c r="H863" i="2"/>
  <c r="H895" i="2"/>
  <c r="H914" i="2"/>
  <c r="H922" i="2"/>
  <c r="H956" i="2"/>
  <c r="H25" i="2"/>
  <c r="H33" i="2"/>
  <c r="H49" i="2"/>
  <c r="H61" i="2"/>
  <c r="H81" i="2"/>
  <c r="H89" i="2"/>
  <c r="H93" i="2"/>
  <c r="H101" i="2"/>
  <c r="H121" i="2"/>
  <c r="H129" i="2"/>
  <c r="H145" i="2"/>
  <c r="H177" i="2"/>
  <c r="H205" i="2"/>
  <c r="H225" i="2"/>
  <c r="H249" i="2"/>
  <c r="H261" i="2"/>
  <c r="H289" i="2"/>
  <c r="H309" i="2"/>
  <c r="H313" i="2"/>
  <c r="H321" i="2"/>
  <c r="H337" i="2"/>
  <c r="H353" i="2"/>
  <c r="H369" i="2"/>
  <c r="H385" i="2"/>
  <c r="H401" i="2"/>
  <c r="H417" i="2"/>
  <c r="H425" i="2"/>
  <c r="H433" i="2"/>
  <c r="H441" i="2"/>
  <c r="H453" i="2"/>
  <c r="H473" i="2"/>
  <c r="H485" i="2"/>
  <c r="H489" i="2"/>
  <c r="H501" i="2"/>
  <c r="H513" i="2"/>
  <c r="H533" i="2"/>
  <c r="H565" i="2"/>
  <c r="H573" i="2"/>
  <c r="H593" i="2"/>
  <c r="H601" i="2"/>
  <c r="H629" i="2"/>
  <c r="H637" i="2"/>
  <c r="H661" i="2"/>
  <c r="H693" i="2"/>
  <c r="H701" i="2"/>
  <c r="H705" i="2"/>
  <c r="H721" i="2"/>
  <c r="H729" i="2"/>
  <c r="H765" i="2"/>
  <c r="H773" i="2"/>
  <c r="H793" i="2"/>
  <c r="H837" i="2"/>
  <c r="H849" i="2"/>
  <c r="H861" i="2"/>
  <c r="H925" i="2"/>
  <c r="H937" i="2"/>
  <c r="H953" i="2"/>
  <c r="H696" i="2"/>
  <c r="H752" i="2"/>
  <c r="H852" i="2"/>
  <c r="H868" i="2"/>
  <c r="H876" i="2"/>
  <c r="H884" i="2"/>
  <c r="H892" i="2"/>
  <c r="H365" i="2"/>
  <c r="H413" i="2"/>
  <c r="H429" i="2"/>
  <c r="H461" i="2"/>
  <c r="H477" i="2"/>
  <c r="H525" i="2"/>
  <c r="H557" i="2"/>
  <c r="H585" i="2"/>
  <c r="H613" i="2"/>
  <c r="H653" i="2"/>
  <c r="H685" i="2"/>
  <c r="H745" i="2"/>
  <c r="H890" i="2"/>
  <c r="H9" i="2"/>
  <c r="H37" i="2"/>
  <c r="H45" i="2"/>
  <c r="H69" i="2"/>
  <c r="H105" i="2"/>
  <c r="H137" i="2"/>
  <c r="H141" i="2"/>
  <c r="H165" i="2"/>
  <c r="H233" i="2"/>
  <c r="H265" i="2"/>
  <c r="H329" i="2"/>
  <c r="H349" i="2"/>
  <c r="H381" i="2"/>
  <c r="H397" i="2"/>
  <c r="H509" i="2"/>
  <c r="H581" i="2"/>
  <c r="H617" i="2"/>
  <c r="H645" i="2"/>
  <c r="H677" i="2"/>
  <c r="H709" i="2"/>
  <c r="H741" i="2"/>
  <c r="H882" i="2"/>
  <c r="H386" i="2"/>
  <c r="H450" i="2"/>
  <c r="H482" i="2"/>
  <c r="H514" i="2"/>
  <c r="H546" i="2"/>
  <c r="H574" i="2"/>
  <c r="H602" i="2"/>
  <c r="H610" i="2"/>
  <c r="H666" i="2"/>
  <c r="H674" i="2"/>
  <c r="H702" i="2"/>
  <c r="H738" i="2"/>
  <c r="H866" i="2"/>
  <c r="H954" i="2"/>
  <c r="H493" i="2"/>
  <c r="H898" i="2"/>
  <c r="J884" i="2" l="1"/>
  <c r="J820" i="2"/>
  <c r="J808" i="2"/>
  <c r="J668" i="2"/>
  <c r="J878" i="2"/>
  <c r="J846" i="2"/>
  <c r="J827" i="2"/>
  <c r="J719" i="2"/>
  <c r="J691" i="2"/>
  <c r="J663" i="2"/>
  <c r="J591" i="2"/>
  <c r="J497" i="2"/>
  <c r="J369" i="2"/>
  <c r="J158" i="2"/>
  <c r="J188" i="2"/>
  <c r="J20" i="2"/>
  <c r="J929" i="2"/>
  <c r="J854" i="2"/>
  <c r="J835" i="2"/>
  <c r="J705" i="2"/>
  <c r="J433" i="2"/>
  <c r="J243" i="2"/>
  <c r="J207" i="2"/>
  <c r="J47" i="2"/>
  <c r="J954" i="2"/>
  <c r="J946" i="2"/>
  <c r="J903" i="2"/>
  <c r="J898" i="2"/>
  <c r="J895" i="2"/>
  <c r="J863" i="2"/>
  <c r="J842" i="2"/>
  <c r="J815" i="2"/>
  <c r="J783" i="2"/>
  <c r="J763" i="2"/>
  <c r="J743" i="2"/>
  <c r="J739" i="2"/>
  <c r="J699" i="2"/>
  <c r="J675" i="2"/>
  <c r="J579" i="2"/>
  <c r="J311" i="2"/>
  <c r="J147" i="2"/>
  <c r="J87" i="2"/>
  <c r="J942" i="2"/>
  <c r="J918" i="2"/>
  <c r="J843" i="2"/>
  <c r="J79" i="2"/>
  <c r="J62" i="2"/>
  <c r="J30" i="2"/>
  <c r="J548" i="2"/>
  <c r="J306" i="2"/>
  <c r="J178" i="2"/>
  <c r="J142" i="2"/>
  <c r="J950" i="2"/>
  <c r="J939" i="2"/>
  <c r="J907" i="2"/>
  <c r="J801" i="2"/>
  <c r="J793" i="2"/>
  <c r="J777" i="2"/>
  <c r="J769" i="2"/>
  <c r="J627" i="2"/>
  <c r="J401" i="2"/>
  <c r="J359" i="2"/>
  <c r="J314" i="2"/>
  <c r="J290" i="2"/>
  <c r="J933" i="2"/>
  <c r="J925" i="2"/>
  <c r="J773" i="2"/>
  <c r="J745" i="2"/>
  <c r="J709" i="2"/>
  <c r="J645" i="2"/>
  <c r="J617" i="2"/>
  <c r="J613" i="2"/>
  <c r="J585" i="2"/>
  <c r="J581" i="2"/>
  <c r="J565" i="2"/>
  <c r="J557" i="2"/>
  <c r="J517" i="2"/>
  <c r="J501" i="2"/>
  <c r="J489" i="2"/>
  <c r="J485" i="2"/>
  <c r="J469" i="2"/>
  <c r="J461" i="2"/>
  <c r="J457" i="2"/>
  <c r="J453" i="2"/>
  <c r="J429" i="2"/>
  <c r="J405" i="2"/>
  <c r="J397" i="2"/>
  <c r="J393" i="2"/>
  <c r="J345" i="2"/>
  <c r="J947" i="2"/>
  <c r="J838" i="2"/>
  <c r="J830" i="2"/>
  <c r="J439" i="2"/>
  <c r="J271" i="2"/>
  <c r="J175" i="2"/>
  <c r="J55" i="2"/>
  <c r="J373" i="2"/>
  <c r="J365" i="2"/>
  <c r="J349" i="2"/>
  <c r="J333" i="2"/>
  <c r="J293" i="2"/>
  <c r="J285" i="2"/>
  <c r="J281" i="2"/>
  <c r="J249" i="2"/>
  <c r="J225" i="2"/>
  <c r="J209" i="2"/>
  <c r="J181" i="2"/>
  <c r="J169" i="2"/>
  <c r="J117" i="2"/>
  <c r="J93" i="2"/>
  <c r="J89" i="2"/>
  <c r="J69" i="2"/>
  <c r="J65" i="2"/>
  <c r="J25" i="2"/>
  <c r="J603" i="2"/>
  <c r="J555" i="2"/>
  <c r="J507" i="2"/>
  <c r="J427" i="2"/>
  <c r="J419" i="2"/>
  <c r="J355" i="2"/>
  <c r="J338" i="2"/>
  <c r="J331" i="2"/>
  <c r="J330" i="2"/>
  <c r="J323" i="2"/>
  <c r="J319" i="2"/>
  <c r="J267" i="2"/>
  <c r="J266" i="2"/>
  <c r="J259" i="2"/>
  <c r="J255" i="2"/>
  <c r="J231" i="2"/>
  <c r="J219" i="2"/>
  <c r="J203" i="2"/>
  <c r="J199" i="2"/>
  <c r="J163" i="2"/>
  <c r="J155" i="2"/>
  <c r="J135" i="2"/>
  <c r="J131" i="2"/>
  <c r="J123" i="2"/>
  <c r="J107" i="2"/>
  <c r="J103" i="2"/>
  <c r="J99" i="2"/>
  <c r="J59" i="2"/>
  <c r="J43" i="2"/>
  <c r="J35" i="2"/>
  <c r="J339" i="2"/>
  <c r="J126" i="2"/>
  <c r="J734" i="2"/>
  <c r="J726" i="2"/>
  <c r="J702" i="2"/>
  <c r="J694" i="2"/>
  <c r="J654" i="2"/>
  <c r="J650" i="2"/>
  <c r="J610" i="2"/>
  <c r="J598" i="2"/>
  <c r="J594" i="2"/>
  <c r="J574" i="2"/>
  <c r="J570" i="2"/>
  <c r="J530" i="2"/>
  <c r="J526" i="2"/>
  <c r="J522" i="2"/>
  <c r="J514" i="2"/>
  <c r="J510" i="2"/>
  <c r="J494" i="2"/>
  <c r="J474" i="2"/>
  <c r="J422" i="2"/>
  <c r="J414" i="2"/>
  <c r="J410" i="2"/>
  <c r="J382" i="2"/>
  <c r="J378" i="2"/>
  <c r="J362" i="2"/>
  <c r="J342" i="2"/>
  <c r="J326" i="2"/>
  <c r="J262" i="2"/>
  <c r="J166" i="2"/>
  <c r="J150" i="2"/>
  <c r="J6" i="2"/>
  <c r="J1" i="2"/>
  <c r="H948" i="2"/>
  <c r="H332" i="2"/>
  <c r="H268" i="2"/>
  <c r="H844" i="2"/>
  <c r="H340" i="2"/>
  <c r="K7" i="2" l="1"/>
  <c r="H7" i="2"/>
  <c r="K13" i="2"/>
  <c r="H13" i="2"/>
  <c r="K17" i="2"/>
  <c r="H17" i="2"/>
  <c r="K21" i="2"/>
  <c r="H21" i="2"/>
  <c r="K26" i="2"/>
  <c r="H26" i="2"/>
  <c r="K31" i="2"/>
  <c r="H31" i="2"/>
  <c r="K36" i="2"/>
  <c r="H36" i="2"/>
  <c r="K41" i="2"/>
  <c r="H41" i="2"/>
  <c r="K44" i="2"/>
  <c r="H44" i="2"/>
  <c r="K48" i="2"/>
  <c r="H48" i="2"/>
  <c r="K53" i="2"/>
  <c r="H53" i="2"/>
  <c r="K56" i="2"/>
  <c r="H56" i="2"/>
  <c r="K60" i="2"/>
  <c r="H60" i="2"/>
  <c r="K63" i="2"/>
  <c r="H63" i="2"/>
  <c r="K66" i="2"/>
  <c r="H66" i="2"/>
  <c r="K70" i="2"/>
  <c r="H70" i="2"/>
  <c r="K73" i="2"/>
  <c r="H73" i="2"/>
  <c r="K77" i="2"/>
  <c r="H77" i="2"/>
  <c r="K80" i="2"/>
  <c r="H80" i="2"/>
  <c r="K85" i="2"/>
  <c r="H85" i="2"/>
  <c r="K88" i="2"/>
  <c r="H88" i="2"/>
  <c r="K90" i="2"/>
  <c r="H90" i="2"/>
  <c r="K94" i="2"/>
  <c r="H94" i="2"/>
  <c r="K97" i="2"/>
  <c r="H97" i="2"/>
  <c r="K100" i="2"/>
  <c r="H100" i="2"/>
  <c r="K104" i="2"/>
  <c r="H104" i="2"/>
  <c r="K108" i="2"/>
  <c r="H108" i="2"/>
  <c r="K113" i="2"/>
  <c r="H113" i="2"/>
  <c r="K118" i="2"/>
  <c r="H118" i="2"/>
  <c r="K122" i="2"/>
  <c r="H122" i="2"/>
  <c r="K124" i="2"/>
  <c r="H124" i="2"/>
  <c r="K127" i="2"/>
  <c r="H127" i="2"/>
  <c r="K132" i="2"/>
  <c r="H132" i="2"/>
  <c r="K136" i="2"/>
  <c r="H136" i="2"/>
  <c r="K143" i="2"/>
  <c r="H143" i="2"/>
  <c r="K148" i="2"/>
  <c r="H148" i="2"/>
  <c r="K151" i="2"/>
  <c r="H151" i="2"/>
  <c r="K153" i="2"/>
  <c r="H153" i="2"/>
  <c r="K156" i="2"/>
  <c r="H156" i="2"/>
  <c r="K159" i="2"/>
  <c r="H159" i="2"/>
  <c r="K164" i="2"/>
  <c r="H164" i="2"/>
  <c r="K167" i="2"/>
  <c r="H167" i="2"/>
  <c r="K170" i="2"/>
  <c r="H170" i="2"/>
  <c r="K173" i="2"/>
  <c r="H173" i="2"/>
  <c r="K176" i="2"/>
  <c r="H176" i="2"/>
  <c r="K179" i="2"/>
  <c r="H179" i="2"/>
  <c r="K182" i="2"/>
  <c r="H182" i="2"/>
  <c r="K185" i="2"/>
  <c r="H185" i="2"/>
  <c r="K189" i="2"/>
  <c r="H189" i="2"/>
  <c r="K193" i="2"/>
  <c r="H193" i="2"/>
  <c r="K197" i="2"/>
  <c r="H197" i="2"/>
  <c r="K200" i="2"/>
  <c r="H200" i="2"/>
  <c r="K204" i="2"/>
  <c r="H204" i="2"/>
  <c r="K208" i="2"/>
  <c r="H208" i="2"/>
  <c r="K210" i="2"/>
  <c r="H210" i="2"/>
  <c r="K213" i="2"/>
  <c r="H213" i="2"/>
  <c r="K220" i="2"/>
  <c r="H220" i="2"/>
  <c r="K226" i="2"/>
  <c r="H226" i="2"/>
  <c r="K232" i="2"/>
  <c r="H232" i="2"/>
  <c r="K237" i="2"/>
  <c r="H237" i="2"/>
  <c r="K241" i="2"/>
  <c r="H241" i="2"/>
  <c r="K244" i="2"/>
  <c r="H244" i="2"/>
  <c r="K250" i="2"/>
  <c r="H250" i="2"/>
  <c r="K253" i="2"/>
  <c r="H253" i="2"/>
  <c r="K256" i="2"/>
  <c r="H256" i="2"/>
  <c r="K260" i="2"/>
  <c r="H260" i="2"/>
  <c r="K263" i="2"/>
  <c r="H263" i="2"/>
  <c r="K267" i="2"/>
  <c r="H267" i="2"/>
  <c r="K272" i="2"/>
  <c r="H272" i="2"/>
  <c r="K277" i="2"/>
  <c r="H277" i="2"/>
  <c r="K282" i="2"/>
  <c r="H282" i="2"/>
  <c r="K286" i="2"/>
  <c r="H286" i="2"/>
  <c r="K291" i="2"/>
  <c r="H291" i="2"/>
  <c r="K294" i="2"/>
  <c r="H294" i="2"/>
  <c r="K297" i="2"/>
  <c r="H297" i="2"/>
  <c r="K301" i="2"/>
  <c r="H301" i="2"/>
  <c r="K305" i="2"/>
  <c r="H305" i="2"/>
  <c r="K307" i="2"/>
  <c r="H307" i="2"/>
  <c r="K312" i="2"/>
  <c r="H312" i="2"/>
  <c r="K315" i="2"/>
  <c r="H315" i="2"/>
  <c r="K320" i="2"/>
  <c r="H320" i="2"/>
  <c r="K324" i="2"/>
  <c r="H324" i="2"/>
  <c r="K327" i="2"/>
  <c r="H327" i="2"/>
  <c r="K331" i="2"/>
  <c r="H331" i="2"/>
  <c r="K334" i="2"/>
  <c r="H334" i="2"/>
  <c r="K339" i="2"/>
  <c r="H339" i="2"/>
  <c r="K343" i="2"/>
  <c r="H343" i="2"/>
  <c r="K346" i="2"/>
  <c r="H346" i="2"/>
  <c r="K350" i="2"/>
  <c r="H350" i="2"/>
  <c r="K356" i="2"/>
  <c r="H356" i="2"/>
  <c r="K360" i="2"/>
  <c r="H360" i="2"/>
  <c r="K363" i="2"/>
  <c r="H363" i="2"/>
  <c r="K366" i="2"/>
  <c r="H366" i="2"/>
  <c r="K370" i="2"/>
  <c r="H370" i="2"/>
  <c r="K374" i="2"/>
  <c r="H374" i="2"/>
  <c r="K379" i="2"/>
  <c r="H379" i="2"/>
  <c r="K383" i="2"/>
  <c r="H383" i="2"/>
  <c r="K389" i="2"/>
  <c r="H389" i="2"/>
  <c r="K394" i="2"/>
  <c r="H394" i="2"/>
  <c r="K398" i="2"/>
  <c r="H398" i="2"/>
  <c r="K402" i="2"/>
  <c r="H402" i="2"/>
  <c r="K406" i="2"/>
  <c r="H406" i="2"/>
  <c r="K411" i="2"/>
  <c r="H411" i="2"/>
  <c r="K415" i="2"/>
  <c r="H415" i="2"/>
  <c r="K418" i="2"/>
  <c r="H418" i="2"/>
  <c r="K420" i="2"/>
  <c r="H420" i="2"/>
  <c r="K423" i="2"/>
  <c r="H423" i="2"/>
  <c r="K428" i="2"/>
  <c r="H428" i="2"/>
  <c r="K430" i="2"/>
  <c r="H430" i="2"/>
  <c r="K434" i="2"/>
  <c r="H434" i="2"/>
  <c r="K440" i="2"/>
  <c r="H440" i="2"/>
  <c r="K445" i="2"/>
  <c r="H445" i="2"/>
  <c r="K449" i="2"/>
  <c r="H449" i="2"/>
  <c r="K454" i="2"/>
  <c r="H454" i="2"/>
  <c r="K458" i="2"/>
  <c r="H458" i="2"/>
  <c r="K462" i="2"/>
  <c r="H462" i="2"/>
  <c r="K465" i="2"/>
  <c r="H465" i="2"/>
  <c r="K470" i="2"/>
  <c r="H470" i="2"/>
  <c r="K475" i="2"/>
  <c r="H475" i="2"/>
  <c r="K481" i="2"/>
  <c r="H481" i="2"/>
  <c r="K486" i="2"/>
  <c r="H486" i="2"/>
  <c r="K490" i="2"/>
  <c r="H490" i="2"/>
  <c r="K495" i="2"/>
  <c r="H495" i="2"/>
  <c r="K498" i="2"/>
  <c r="H498" i="2"/>
  <c r="K502" i="2"/>
  <c r="H502" i="2"/>
  <c r="K505" i="2"/>
  <c r="H505" i="2"/>
  <c r="K508" i="2"/>
  <c r="H508" i="2"/>
  <c r="K511" i="2"/>
  <c r="H511" i="2"/>
  <c r="K515" i="2"/>
  <c r="H515" i="2"/>
  <c r="K518" i="2"/>
  <c r="H518" i="2"/>
  <c r="K521" i="2"/>
  <c r="H521" i="2"/>
  <c r="K523" i="2"/>
  <c r="H523" i="2"/>
  <c r="K527" i="2"/>
  <c r="H527" i="2"/>
  <c r="K531" i="2"/>
  <c r="H531" i="2"/>
  <c r="K537" i="2"/>
  <c r="H537" i="2"/>
  <c r="K541" i="2"/>
  <c r="H541" i="2"/>
  <c r="K545" i="2"/>
  <c r="H545" i="2"/>
  <c r="K549" i="2"/>
  <c r="H549" i="2"/>
  <c r="K553" i="2"/>
  <c r="H553" i="2"/>
  <c r="K556" i="2"/>
  <c r="H556" i="2"/>
  <c r="K558" i="2"/>
  <c r="H558" i="2"/>
  <c r="K561" i="2"/>
  <c r="H561" i="2"/>
  <c r="K566" i="2"/>
  <c r="H566" i="2"/>
  <c r="K571" i="2"/>
  <c r="H571" i="2"/>
  <c r="K575" i="2"/>
  <c r="H575" i="2"/>
  <c r="K580" i="2"/>
  <c r="H580" i="2"/>
  <c r="K582" i="2"/>
  <c r="H582" i="2"/>
  <c r="K586" i="2"/>
  <c r="H586" i="2"/>
  <c r="K589" i="2"/>
  <c r="H589" i="2"/>
  <c r="K592" i="2"/>
  <c r="H592" i="2"/>
  <c r="K595" i="2"/>
  <c r="H595" i="2"/>
  <c r="K599" i="2"/>
  <c r="H599" i="2"/>
  <c r="K604" i="2"/>
  <c r="H604" i="2"/>
  <c r="K609" i="2"/>
  <c r="H609" i="2"/>
  <c r="K611" i="2"/>
  <c r="H611" i="2"/>
  <c r="K614" i="2"/>
  <c r="H614" i="2"/>
  <c r="K618" i="2"/>
  <c r="H618" i="2"/>
  <c r="K621" i="2"/>
  <c r="H621" i="2"/>
  <c r="K625" i="2"/>
  <c r="H625" i="2"/>
  <c r="K628" i="2"/>
  <c r="H628" i="2"/>
  <c r="K633" i="2"/>
  <c r="H633" i="2"/>
  <c r="K638" i="2"/>
  <c r="H638" i="2"/>
  <c r="K641" i="2"/>
  <c r="H641" i="2"/>
  <c r="K646" i="2"/>
  <c r="H646" i="2"/>
  <c r="K649" i="2"/>
  <c r="H649" i="2"/>
  <c r="K651" i="2"/>
  <c r="H651" i="2"/>
  <c r="K655" i="2"/>
  <c r="H655" i="2"/>
  <c r="K658" i="2"/>
  <c r="H658" i="2"/>
  <c r="K660" i="2"/>
  <c r="H660" i="2"/>
  <c r="K664" i="2"/>
  <c r="H664" i="2"/>
  <c r="K669" i="2"/>
  <c r="H669" i="2"/>
  <c r="K673" i="2"/>
  <c r="H673" i="2"/>
  <c r="K676" i="2"/>
  <c r="H676" i="2"/>
  <c r="K681" i="2"/>
  <c r="H681" i="2"/>
  <c r="K686" i="2"/>
  <c r="H686" i="2"/>
  <c r="K688" i="2"/>
  <c r="H688" i="2"/>
  <c r="K692" i="2"/>
  <c r="H692" i="2"/>
  <c r="K695" i="2"/>
  <c r="H695" i="2"/>
  <c r="K700" i="2"/>
  <c r="H700" i="2"/>
  <c r="K703" i="2"/>
  <c r="H703" i="2"/>
  <c r="K706" i="2"/>
  <c r="H706" i="2"/>
  <c r="K710" i="2"/>
  <c r="H710" i="2"/>
  <c r="K713" i="2"/>
  <c r="H713" i="2"/>
  <c r="K717" i="2"/>
  <c r="H717" i="2"/>
  <c r="K720" i="2"/>
  <c r="H720" i="2"/>
  <c r="K724" i="2"/>
  <c r="H724" i="2"/>
  <c r="K727" i="2"/>
  <c r="H727" i="2"/>
  <c r="K730" i="2"/>
  <c r="H730" i="2"/>
  <c r="K735" i="2"/>
  <c r="H735" i="2"/>
  <c r="K737" i="2"/>
  <c r="H737" i="2"/>
  <c r="K740" i="2"/>
  <c r="H740" i="2"/>
  <c r="K744" i="2"/>
  <c r="H744" i="2"/>
  <c r="K746" i="2"/>
  <c r="H746" i="2"/>
  <c r="K749" i="2"/>
  <c r="H749" i="2"/>
  <c r="K753" i="2"/>
  <c r="H753" i="2"/>
  <c r="K757" i="2"/>
  <c r="H757" i="2"/>
  <c r="K760" i="2"/>
  <c r="H760" i="2"/>
  <c r="K764" i="2"/>
  <c r="H764" i="2"/>
  <c r="K766" i="2"/>
  <c r="H766" i="2"/>
  <c r="K770" i="2"/>
  <c r="H770" i="2"/>
  <c r="K774" i="2"/>
  <c r="H774" i="2"/>
  <c r="K778" i="2"/>
  <c r="H778" i="2"/>
  <c r="K781" i="2"/>
  <c r="H781" i="2"/>
  <c r="K784" i="2"/>
  <c r="H784" i="2"/>
  <c r="K789" i="2"/>
  <c r="H789" i="2"/>
  <c r="K794" i="2"/>
  <c r="H794" i="2"/>
  <c r="K797" i="2"/>
  <c r="H797" i="2"/>
  <c r="K802" i="2"/>
  <c r="H802" i="2"/>
  <c r="K805" i="2"/>
  <c r="H805" i="2"/>
  <c r="K809" i="2"/>
  <c r="H809" i="2"/>
  <c r="K813" i="2"/>
  <c r="H813" i="2"/>
  <c r="K816" i="2"/>
  <c r="H816" i="2"/>
  <c r="K821" i="2"/>
  <c r="H821" i="2"/>
  <c r="K825" i="2"/>
  <c r="H825" i="2"/>
  <c r="K828" i="2"/>
  <c r="H828" i="2"/>
  <c r="K831" i="2"/>
  <c r="H831" i="2"/>
  <c r="K836" i="2"/>
  <c r="H836" i="2"/>
  <c r="K839" i="2"/>
  <c r="H839" i="2"/>
  <c r="K843" i="2"/>
  <c r="H843" i="2"/>
  <c r="K847" i="2"/>
  <c r="H847" i="2"/>
  <c r="K850" i="2"/>
  <c r="H850" i="2"/>
  <c r="K855" i="2"/>
  <c r="H855" i="2"/>
  <c r="K858" i="2"/>
  <c r="H858" i="2"/>
  <c r="K860" i="2"/>
  <c r="H860" i="2"/>
  <c r="K862" i="2"/>
  <c r="H862" i="2"/>
  <c r="K864" i="2"/>
  <c r="H864" i="2"/>
  <c r="K869" i="2"/>
  <c r="H869" i="2"/>
  <c r="K874" i="2"/>
  <c r="H874" i="2"/>
  <c r="K879" i="2"/>
  <c r="H879" i="2"/>
  <c r="K885" i="2"/>
  <c r="H885" i="2"/>
  <c r="K889" i="2"/>
  <c r="H889" i="2"/>
  <c r="K893" i="2"/>
  <c r="H893" i="2"/>
  <c r="K896" i="2"/>
  <c r="H896" i="2"/>
  <c r="K899" i="2"/>
  <c r="H899" i="2"/>
  <c r="K901" i="2"/>
  <c r="H901" i="2"/>
  <c r="K904" i="2"/>
  <c r="H904" i="2"/>
  <c r="K908" i="2"/>
  <c r="H908" i="2"/>
  <c r="K913" i="2"/>
  <c r="H913" i="2"/>
  <c r="K917" i="2"/>
  <c r="H917" i="2"/>
  <c r="K919" i="2"/>
  <c r="H919" i="2"/>
  <c r="K921" i="2"/>
  <c r="H921" i="2"/>
  <c r="K926" i="2"/>
  <c r="H926" i="2"/>
  <c r="K930" i="2"/>
  <c r="H930" i="2"/>
  <c r="K934" i="2"/>
  <c r="H934" i="2"/>
  <c r="K938" i="2"/>
  <c r="H938" i="2"/>
  <c r="K940" i="2"/>
  <c r="H940" i="2"/>
  <c r="K943" i="2"/>
  <c r="H943" i="2"/>
  <c r="K947" i="2"/>
  <c r="H947" i="2"/>
  <c r="K951" i="2"/>
  <c r="H951" i="2"/>
  <c r="K955" i="2"/>
  <c r="H955" i="2"/>
  <c r="M5" i="2"/>
  <c r="H2" i="2"/>
  <c r="K2" i="2"/>
  <c r="M2" i="2"/>
</calcChain>
</file>

<file path=xl/sharedStrings.xml><?xml version="1.0" encoding="utf-8"?>
<sst xmlns="http://schemas.openxmlformats.org/spreadsheetml/2006/main" count="731" uniqueCount="647">
  <si>
    <t>byr</t>
  </si>
  <si>
    <t>iyr</t>
  </si>
  <si>
    <t>eyr</t>
  </si>
  <si>
    <t>hgt</t>
  </si>
  <si>
    <t>hcl</t>
  </si>
  <si>
    <t>ecl</t>
  </si>
  <si>
    <t>pid</t>
  </si>
  <si>
    <t>ecl list</t>
  </si>
  <si>
    <t>hcl list</t>
  </si>
  <si>
    <t>amb</t>
  </si>
  <si>
    <t>iyr:2013</t>
  </si>
  <si>
    <t>blu</t>
  </si>
  <si>
    <t>brn</t>
  </si>
  <si>
    <t>gry</t>
  </si>
  <si>
    <t>grn</t>
  </si>
  <si>
    <t>hzl</t>
  </si>
  <si>
    <t>oth</t>
  </si>
  <si>
    <t>eyr:2020</t>
  </si>
  <si>
    <t>a</t>
  </si>
  <si>
    <t>b</t>
  </si>
  <si>
    <t>c</t>
  </si>
  <si>
    <t>d</t>
  </si>
  <si>
    <t>e</t>
  </si>
  <si>
    <t>f</t>
  </si>
  <si>
    <t>ecl:oth</t>
  </si>
  <si>
    <t>iyr:2017</t>
  </si>
  <si>
    <t>byr:2005</t>
  </si>
  <si>
    <t>iyr:2016</t>
  </si>
  <si>
    <t>ecl:brn</t>
  </si>
  <si>
    <t>byr:1986</t>
  </si>
  <si>
    <t>ecl:gry</t>
  </si>
  <si>
    <t>byr:2009</t>
  </si>
  <si>
    <t>byr:2027</t>
  </si>
  <si>
    <t>hgt:165cm</t>
  </si>
  <si>
    <t>iyr:2015</t>
  </si>
  <si>
    <t>hcl:z</t>
  </si>
  <si>
    <t>eyr:2023</t>
  </si>
  <si>
    <t>iyr:2020</t>
  </si>
  <si>
    <t>iyr:2012</t>
  </si>
  <si>
    <t>iyr:2019</t>
  </si>
  <si>
    <t>ecl:grn</t>
  </si>
  <si>
    <t>eyr:2039</t>
  </si>
  <si>
    <t>iyr:2018</t>
  </si>
  <si>
    <t>ecl:blu</t>
  </si>
  <si>
    <t>eyr:2028</t>
  </si>
  <si>
    <t>hgt:183cm</t>
  </si>
  <si>
    <t>hcl:#b6652a</t>
  </si>
  <si>
    <t>eyr:2026</t>
  </si>
  <si>
    <t>byr:2025</t>
  </si>
  <si>
    <t>byr:1942</t>
  </si>
  <si>
    <t>hcl:#866857</t>
  </si>
  <si>
    <t>byr:1962</t>
  </si>
  <si>
    <t>byr:1937</t>
  </si>
  <si>
    <t>cid:197</t>
  </si>
  <si>
    <t>eyr:2030</t>
  </si>
  <si>
    <t>byr:1965</t>
  </si>
  <si>
    <t>hgt:180cm</t>
  </si>
  <si>
    <t>eyr:2025</t>
  </si>
  <si>
    <t>byr:1930</t>
  </si>
  <si>
    <t>ecl:amb</t>
  </si>
  <si>
    <t>hcl:#602927</t>
  </si>
  <si>
    <t>hgt:151cm</t>
  </si>
  <si>
    <t>eyr:2029</t>
  </si>
  <si>
    <t>eyr:2021</t>
  </si>
  <si>
    <t>iyr:2014</t>
  </si>
  <si>
    <t>iyr:2011</t>
  </si>
  <si>
    <t>byr:1935</t>
  </si>
  <si>
    <t>hcl:#ceb3a1</t>
  </si>
  <si>
    <t>hcl:#efcc98</t>
  </si>
  <si>
    <t>hgt:98</t>
  </si>
  <si>
    <t>ecl:hzl</t>
  </si>
  <si>
    <t>hcl:#a97842</t>
  </si>
  <si>
    <t>hgt:161cm</t>
  </si>
  <si>
    <t>hcl:#fffffd</t>
  </si>
  <si>
    <t>iyr:2030</t>
  </si>
  <si>
    <t>hcl:#623a2f</t>
  </si>
  <si>
    <t>byr:1967</t>
  </si>
  <si>
    <t>hgt:178cm</t>
  </si>
  <si>
    <t>byr:1971</t>
  </si>
  <si>
    <t>iyr:2017 hgt:160cm</t>
  </si>
  <si>
    <t>eyr:2020 ecl:hzl</t>
  </si>
  <si>
    <t>pid:157096267</t>
  </si>
  <si>
    <t>pid:368895060</t>
  </si>
  <si>
    <t>ecl:oth eyr:2020</t>
  </si>
  <si>
    <t>byr:1966</t>
  </si>
  <si>
    <t>ecl:lzr cid:279 pid:192cm</t>
  </si>
  <si>
    <t>hcl:1f7352 iyr:2014 hgt:70cm eyr:1983</t>
  </si>
  <si>
    <t>byr:2004</t>
  </si>
  <si>
    <t>hcl:#602927 iyr:2018 byr:1938 ecl:blu</t>
  </si>
  <si>
    <t>eyr:2024 hgt:172cm</t>
  </si>
  <si>
    <t>pid:839621424</t>
  </si>
  <si>
    <t>ecl:#12f268</t>
  </si>
  <si>
    <t>hcl:#6b5442</t>
  </si>
  <si>
    <t>iyr:2012 byr:2011</t>
  </si>
  <si>
    <t>eyr:1933 pid:189cm hgt:155in</t>
  </si>
  <si>
    <t>byr:1954</t>
  </si>
  <si>
    <t>ecl:gry pid:664227667 eyr:2028</t>
  </si>
  <si>
    <t>byr:1931 iyr:2017</t>
  </si>
  <si>
    <t>pid:459927933 eyr:2028</t>
  </si>
  <si>
    <t>hgt:67in hcl:#fffffd</t>
  </si>
  <si>
    <t>cid:322 hgt:163cm</t>
  </si>
  <si>
    <t>byr:1969 hcl:#a97842 pid:472877556</t>
  </si>
  <si>
    <t>ecl:amb eyr:2030</t>
  </si>
  <si>
    <t>hcl:#733820 ecl:brn byr:2000 eyr:2022 iyr:2014 cid:320 pid:751634349</t>
  </si>
  <si>
    <t>ecl:blu eyr:2028</t>
  </si>
  <si>
    <t>hcl:#866857 byr:2029 hgt:191cm iyr:2010</t>
  </si>
  <si>
    <t>pid:170cm cid:123</t>
  </si>
  <si>
    <t>pid:258660154 byr:1921 hgt:161cm</t>
  </si>
  <si>
    <t>cid:217 iyr:2012</t>
  </si>
  <si>
    <t>hcl:#4dd6d4 ecl:grn</t>
  </si>
  <si>
    <t>hgt:170cm byr:1978 eyr:2022 pid:399347273</t>
  </si>
  <si>
    <t>iyr:2010 cid:109 ecl:blu hcl:#602927</t>
  </si>
  <si>
    <t>pid:172106685</t>
  </si>
  <si>
    <t>ecl:gry iyr:2020 eyr:2025 hcl:#18171d byr:1980 cid:289</t>
  </si>
  <si>
    <t>cid:77 ecl:#254ad9</t>
  </si>
  <si>
    <t>byr:2017 pid:169290741 iyr:2003 hgt:85 hcl:z</t>
  </si>
  <si>
    <t>hgt:155cm byr:1987 ecl:oth hcl:#fffffd</t>
  </si>
  <si>
    <t>iyr:2010</t>
  </si>
  <si>
    <t>ecl:brn iyr:2014 cid:74</t>
  </si>
  <si>
    <t>hgt:187cm byr:1955 pid:008305281 eyr:2025</t>
  </si>
  <si>
    <t>pid:428624233 ecl:grn</t>
  </si>
  <si>
    <t>eyr:2027 hgt:167cm hcl:#623a2f byr:1960 iyr:2016</t>
  </si>
  <si>
    <t>eyr:2027 pid:358876826 hgt:171cm ecl:oth byr:1957 iyr:2018</t>
  </si>
  <si>
    <t>cid:314</t>
  </si>
  <si>
    <t>ecl:grn eyr:2030</t>
  </si>
  <si>
    <t>hgt:73in iyr:2011 hcl:#602927</t>
  </si>
  <si>
    <t>hgt:76in byr:2029</t>
  </si>
  <si>
    <t>pid:2703176 iyr:2020</t>
  </si>
  <si>
    <t>eyr:2037 ecl:#95d926</t>
  </si>
  <si>
    <t>hcl:9574d2</t>
  </si>
  <si>
    <t>eyr:2020 hgt:164cm</t>
  </si>
  <si>
    <t>byr:1949 hcl:#fffffd pid:591281293 iyr:2014 cid:136</t>
  </si>
  <si>
    <t>cid:268 hgt:73in hcl:#6b5442 eyr:2025 ecl:brn byr:1988 pid:899417027 iyr:2015</t>
  </si>
  <si>
    <t>iyr:2020 hcl:#b6652a hgt:177cm</t>
  </si>
  <si>
    <t>eyr:2028 ecl:hzl</t>
  </si>
  <si>
    <t>byr:1995 pid:594197202</t>
  </si>
  <si>
    <t>hcl:#a97842 hgt:179cm byr:1930</t>
  </si>
  <si>
    <t>ecl:brn pid:010268954 eyr:2020 iyr:2010</t>
  </si>
  <si>
    <t>iyr:2022 pid:93390086</t>
  </si>
  <si>
    <t>cid:321 eyr:2034 hcl:#a97842 hgt:168in byr:2006 ecl:#a8f84c</t>
  </si>
  <si>
    <t>eyr:2028 ecl:blu byr:1935</t>
  </si>
  <si>
    <t>hcl:#6b5442 pid:187679418</t>
  </si>
  <si>
    <t>hgt:174cm iyr:2016</t>
  </si>
  <si>
    <t>iyr:2019 hgt:164cm pid:704379775</t>
  </si>
  <si>
    <t>ecl:oth hcl:#888785 byr:1930</t>
  </si>
  <si>
    <t>hcl:#6b5442 cid:168</t>
  </si>
  <si>
    <t>hgt:171cm eyr:1944 iyr:2018 pid:675364934</t>
  </si>
  <si>
    <t>ecl:zzz pid:26281402 cid:144 iyr:1928</t>
  </si>
  <si>
    <t>hgt:166cm</t>
  </si>
  <si>
    <t>ecl:hzl hcl:#7d3b0c</t>
  </si>
  <si>
    <t>eyr:2022 pid:011589584</t>
  </si>
  <si>
    <t>hgt:64in byr:1945 iyr:2014</t>
  </si>
  <si>
    <t>byr:1950 hcl:#18171d pid:685748669 eyr:2028 iyr:2010 hgt:176cm ecl:grn</t>
  </si>
  <si>
    <t>byr:1989</t>
  </si>
  <si>
    <t>hgt:163cm hcl:#18171d ecl:grn iyr:2020 pid:721397788 cid:308 eyr:2020</t>
  </si>
  <si>
    <t>pid:443496560 iyr:1999</t>
  </si>
  <si>
    <t>eyr:2027 hcl:z</t>
  </si>
  <si>
    <t>hgt:69in ecl:zzz byr:2019</t>
  </si>
  <si>
    <t>cid:108</t>
  </si>
  <si>
    <t>pid:#c9d804 eyr:2011</t>
  </si>
  <si>
    <t>ecl:#574df9 iyr:2027 hcl:z byr:2018</t>
  </si>
  <si>
    <t>hgt:64</t>
  </si>
  <si>
    <t>hgt:69cm</t>
  </si>
  <si>
    <t>iyr:1926 hcl:fdcce6</t>
  </si>
  <si>
    <t>ecl:#28b358</t>
  </si>
  <si>
    <t>byr:1994</t>
  </si>
  <si>
    <t>pid:76404593</t>
  </si>
  <si>
    <t>ecl:hzl pid:978839539 hcl:#efcc98</t>
  </si>
  <si>
    <t>byr:1935 cid:121</t>
  </si>
  <si>
    <t>byr:1951 hgt:186cm pid:812513486 iyr:2012 eyr:2029 hcl:#fffffd</t>
  </si>
  <si>
    <t>hcl:fcdd61 hgt:168in ecl:grt pid:8474140699 byr:1924 iyr:2027 eyr:2023</t>
  </si>
  <si>
    <t>ecl:oth hcl:#866857</t>
  </si>
  <si>
    <t>byr:1965 pid:533941934 hgt:166cm iyr:2019 eyr:2040</t>
  </si>
  <si>
    <t>eyr:2032 pid:0795438812 iyr:2009 hcl:z</t>
  </si>
  <si>
    <t>byr:2028 hgt:131 ecl:gmt</t>
  </si>
  <si>
    <t>cid:102 byr:1923 eyr:2025</t>
  </si>
  <si>
    <t>pid:222102208 iyr:2019 hcl:#341e13</t>
  </si>
  <si>
    <t>hgt:167cm</t>
  </si>
  <si>
    <t>hgt:180cm byr:1956 iyr:2014 eyr:2022</t>
  </si>
  <si>
    <t>ecl:oth cid:175 hcl:#888785</t>
  </si>
  <si>
    <t>cid:216 eyr:2022</t>
  </si>
  <si>
    <t>ecl:brn pid:002875069 iyr:2019 hcl:#cfa07d byr:1991 hgt:164cm</t>
  </si>
  <si>
    <t>iyr:2014 byr:1933 pid:537809907</t>
  </si>
  <si>
    <t>hgt:185cm eyr:2029 hcl:#341e13 ecl:blu</t>
  </si>
  <si>
    <t>cid:286 hgt:166cm byr:1977 iyr:2012 pid:541909675 ecl:oth eyr:2020</t>
  </si>
  <si>
    <t>hcl:#59eb12</t>
  </si>
  <si>
    <t>hcl:#18171d cid:329 byr:1921 eyr:2027 iyr:2019</t>
  </si>
  <si>
    <t>pid:440820443 hgt:75in ecl:blu</t>
  </si>
  <si>
    <t>hcl:#733820 hgt:177cm</t>
  </si>
  <si>
    <t>pid:085529831 eyr:2029 iyr:2010 ecl:amb byr:1972</t>
  </si>
  <si>
    <t>pid:704125918 hcl:#b6652a byr:1981</t>
  </si>
  <si>
    <t>ecl:#698ae8 cid:141 iyr:2018 eyr:2026 hgt:66in</t>
  </si>
  <si>
    <t>iyr:2020 eyr:2022</t>
  </si>
  <si>
    <t>hgt:191cm hcl:#7d3b0c</t>
  </si>
  <si>
    <t>ecl:blu byr:1943 pid:969407635</t>
  </si>
  <si>
    <t>pid:10899196</t>
  </si>
  <si>
    <t>ecl:lzr iyr:2023 hcl:#ceb3a1 byr:1986 eyr:2012</t>
  </si>
  <si>
    <t>hcl:#7d3b0c ecl:utc eyr:2020</t>
  </si>
  <si>
    <t>byr:2028 pid:#f8c441 iyr:2030</t>
  </si>
  <si>
    <t>hgt:164cm</t>
  </si>
  <si>
    <t>byr:2003 hcl:z iyr:2012 hgt:187in</t>
  </si>
  <si>
    <t>ecl:gry eyr:2030 pid:150cm</t>
  </si>
  <si>
    <t>pid:427618420 hgt:155cm iyr:2012</t>
  </si>
  <si>
    <t>byr:1948 eyr:2029 hcl:#6b5442</t>
  </si>
  <si>
    <t>ecl:oth hgt:81</t>
  </si>
  <si>
    <t>byr:2025 cid:66 pid:174cm hcl:z</t>
  </si>
  <si>
    <t>byr:2027 ecl:lzr hcl:#888785 eyr:1923 hgt:110 cid:54 iyr:1939</t>
  </si>
  <si>
    <t>hcl:#341e13 byr:1961 eyr:2022 hgt:163cm cid:137 ecl:amb</t>
  </si>
  <si>
    <t>hgt:139 ecl:amb cid:181</t>
  </si>
  <si>
    <t>eyr:2016</t>
  </si>
  <si>
    <t>pid:181cm</t>
  </si>
  <si>
    <t>byr:2030</t>
  </si>
  <si>
    <t>hcl:#733820 cid:74 eyr:2021 hgt:179cm</t>
  </si>
  <si>
    <t>pid:7938817872</t>
  </si>
  <si>
    <t>hcl:91a6dd</t>
  </si>
  <si>
    <t>iyr:2019 byr:2024</t>
  </si>
  <si>
    <t>hgt:72cm</t>
  </si>
  <si>
    <t>ecl:gmt eyr:2023</t>
  </si>
  <si>
    <t>pid:8440093771</t>
  </si>
  <si>
    <t>ecl:grn byr:1963 cid:60 iyr:2030</t>
  </si>
  <si>
    <t>hgt:74 eyr:2022</t>
  </si>
  <si>
    <t>pid:193189388</t>
  </si>
  <si>
    <t>pid:403849590 byr:2012</t>
  </si>
  <si>
    <t>eyr:1951 cid:90 iyr:2023</t>
  </si>
  <si>
    <t>hgt:69cm hcl:z ecl:gmt</t>
  </si>
  <si>
    <t>iyr:2010 hcl:#341e13</t>
  </si>
  <si>
    <t>pid:011326174 hgt:185cm byr:1976 cid:207 eyr:2027 ecl:amb</t>
  </si>
  <si>
    <t>hgt:64in</t>
  </si>
  <si>
    <t>pid:499837104 hcl:#3be285</t>
  </si>
  <si>
    <t>byr:1944</t>
  </si>
  <si>
    <t>eyr:2024 iyr:2017</t>
  </si>
  <si>
    <t>eyr:2032 pid:#850d4e hcl:deddda ecl:brn hgt:172 byr:2004</t>
  </si>
  <si>
    <t>cid:244 iyr:2022</t>
  </si>
  <si>
    <t>hcl:a3346d ecl:amb</t>
  </si>
  <si>
    <t>pid:#505713 hgt:74cm eyr:2010 iyr:2020</t>
  </si>
  <si>
    <t>byr:1987</t>
  </si>
  <si>
    <t>ecl:oth iyr:2012 eyr:2023</t>
  </si>
  <si>
    <t>pid:131199420 cid:112 hcl:#a97842</t>
  </si>
  <si>
    <t>cid:256 hcl:#a97842 byr:2000 iyr:2018 ecl:oth</t>
  </si>
  <si>
    <t>eyr:2022 pid:637777693 hgt:160cm</t>
  </si>
  <si>
    <t>hgt:152cm</t>
  </si>
  <si>
    <t>cid:164 hcl:#866857 ecl:grn eyr:2025</t>
  </si>
  <si>
    <t>pid:495224989 iyr:2020 byr:1949</t>
  </si>
  <si>
    <t>cid:288 byr:1986 ecl:blu</t>
  </si>
  <si>
    <t>pid:304077824</t>
  </si>
  <si>
    <t>hgt:182cm</t>
  </si>
  <si>
    <t>hcl:#18171d pid:047931925 byr:1964</t>
  </si>
  <si>
    <t>iyr:2012 eyr:2030 cid:167</t>
  </si>
  <si>
    <t>byr:1958</t>
  </si>
  <si>
    <t>hcl:#866857 iyr:2019 hgt:165cm pid:553631683</t>
  </si>
  <si>
    <t>cid:109 ecl:gry</t>
  </si>
  <si>
    <t>cid:156</t>
  </si>
  <si>
    <t>iyr:2014 pid:811368482 eyr:2026 hcl:#b6652a byr:1994</t>
  </si>
  <si>
    <t>hgt:184cm ecl:brn</t>
  </si>
  <si>
    <t>hcl:#733820</t>
  </si>
  <si>
    <t>hgt:183cm ecl:grn</t>
  </si>
  <si>
    <t>pid:265625165 byr:1943 cid:344</t>
  </si>
  <si>
    <t>iyr:2017 hcl:#c0946f pid:716422629 cid:104 byr:1974</t>
  </si>
  <si>
    <t>hgt:160cm eyr:2021 ecl:brn</t>
  </si>
  <si>
    <t>byr:2002 hgt:180cm hcl:#602927</t>
  </si>
  <si>
    <t>eyr:2025 ecl:grn iyr:2011 pid:887584172</t>
  </si>
  <si>
    <t>hcl:#888785 ecl:brn eyr:2026</t>
  </si>
  <si>
    <t>pid:14483306 byr:1947</t>
  </si>
  <si>
    <t>hgt:177cm iyr:2015</t>
  </si>
  <si>
    <t>ecl:#64783e eyr:2020 hgt:163 pid:651615946</t>
  </si>
  <si>
    <t>iyr:2012 byr:1999</t>
  </si>
  <si>
    <t>iyr:2014 ecl:gry hgt:188cm eyr:2028 pid:503058612 hcl:#a31066</t>
  </si>
  <si>
    <t>hgt:178cm hcl:z</t>
  </si>
  <si>
    <t>pid:17656631</t>
  </si>
  <si>
    <t>eyr:2031 byr:2023</t>
  </si>
  <si>
    <t>hgt:166cm pid:783568747 hcl:#341e13</t>
  </si>
  <si>
    <t>byr:1955 ecl:grn eyr:2023</t>
  </si>
  <si>
    <t>iyr:2016 hgt:161cm byr:1989</t>
  </si>
  <si>
    <t>ecl:amb pid:133770783</t>
  </si>
  <si>
    <t>cid:75 byr:1986 eyr:2020 pid:099478576 ecl:blu</t>
  </si>
  <si>
    <t>iyr:2011 hgt:158cm</t>
  </si>
  <si>
    <t>pid:911200183 hcl:#602927 eyr:2029 iyr:2018 ecl:brn hgt:181cm</t>
  </si>
  <si>
    <t>iyr:1928 byr:2020 hcl:579202</t>
  </si>
  <si>
    <t>hgt:60 ecl:utc eyr:1963 pid:157cm</t>
  </si>
  <si>
    <t>cid:253</t>
  </si>
  <si>
    <t>eyr:2028 iyr:1949</t>
  </si>
  <si>
    <t>pid:284455762 hcl:#a97842 ecl:oth byr:1947 hgt:163cm</t>
  </si>
  <si>
    <t>hcl:#18171d eyr:2025 cid:222</t>
  </si>
  <si>
    <t>byr:1924 ecl:oth</t>
  </si>
  <si>
    <t>pid:898594506 hgt:182cm</t>
  </si>
  <si>
    <t>byr:1935 iyr:2027</t>
  </si>
  <si>
    <t>hgt:160in pid:#c090c3</t>
  </si>
  <si>
    <t>hcl:#623a2f cid:162 eyr:1942 ecl:amb</t>
  </si>
  <si>
    <t>iyr:2014 hgt:160cm eyr:2028 hcl:#623a2f byr:2010</t>
  </si>
  <si>
    <t>pid:684765216 ecl:blu</t>
  </si>
  <si>
    <t>hgt:154cm hcl:#a97842</t>
  </si>
  <si>
    <t>ecl:oth iyr:2015 eyr:2020 cid:334</t>
  </si>
  <si>
    <t>pid:636691339 iyr:2018</t>
  </si>
  <si>
    <t>hcl:#b6652a cid:86</t>
  </si>
  <si>
    <t>hgt:184cm ecl:oth</t>
  </si>
  <si>
    <t>iyr:2025</t>
  </si>
  <si>
    <t>hgt:76cm ecl:#043004 hcl:z</t>
  </si>
  <si>
    <t>byr:2009 eyr:1999</t>
  </si>
  <si>
    <t>eyr:2020 pid:56419390 iyr:2015 hcl:#ceb3a1 ecl:utc</t>
  </si>
  <si>
    <t>iyr:2014 byr:1927 hcl:#fffffd ecl:amb eyr:2022</t>
  </si>
  <si>
    <t>hgt:188cm pid:602778565</t>
  </si>
  <si>
    <t>hcl:#cfa07d eyr:2029 byr:1937 pid:7912057436</t>
  </si>
  <si>
    <t>cid:192 hgt:68in iyr:2012</t>
  </si>
  <si>
    <t>hgt:155cm</t>
  </si>
  <si>
    <t>iyr:2015 byr:1954 pid:559203670</t>
  </si>
  <si>
    <t>ecl:blu hcl:#fffffd eyr:2025</t>
  </si>
  <si>
    <t>hcl:#341e13 byr:1998 iyr:2019</t>
  </si>
  <si>
    <t>cid:312</t>
  </si>
  <si>
    <t>pid:230874778 hgt:161cm</t>
  </si>
  <si>
    <t>iyr:2011 ecl:amb</t>
  </si>
  <si>
    <t>hgt:163cm byr:1932 hcl:#733820 pid:850176278</t>
  </si>
  <si>
    <t>hgt:170cm</t>
  </si>
  <si>
    <t>iyr:2017 byr:1972</t>
  </si>
  <si>
    <t>pid:014731313</t>
  </si>
  <si>
    <t>hcl:#341e13 ecl:brn</t>
  </si>
  <si>
    <t>pid:133005637</t>
  </si>
  <si>
    <t>cid:317</t>
  </si>
  <si>
    <t>eyr:2025 hcl:#341e13 iyr:2012 ecl:gry byr:1950</t>
  </si>
  <si>
    <t>iyr:2029 pid:745014772 hgt:68in</t>
  </si>
  <si>
    <t>eyr:2034 ecl:hzl</t>
  </si>
  <si>
    <t>hcl:ec07ce</t>
  </si>
  <si>
    <t>hcl:#a97842 byr:1921 cid:263 pid:609363367</t>
  </si>
  <si>
    <t>pid:192cm hcl:18f308</t>
  </si>
  <si>
    <t>eyr:2037 cid:239 iyr:2026 byr:2010</t>
  </si>
  <si>
    <t>hcl:d0e525 eyr:2037 iyr:2019</t>
  </si>
  <si>
    <t>pid:469740743</t>
  </si>
  <si>
    <t>hgt:186in ecl:brn byr:1977</t>
  </si>
  <si>
    <t>ecl:hzl cid:254 hgt:165cm</t>
  </si>
  <si>
    <t>eyr:2024 byr:1996</t>
  </si>
  <si>
    <t>iyr:2021 pid:797277746 hcl:e286e8</t>
  </si>
  <si>
    <t>hcl:#b6652a cid:142 ecl:oth hgt:190cm byr:1962 pid:997137384 iyr:2020</t>
  </si>
  <si>
    <t>ecl:brn byr:1962 hcl:#866857 iyr:2020 hgt:152cm pid:701556397 cid:121 eyr:2029</t>
  </si>
  <si>
    <t>eyr:2024 cid:186 hcl:z</t>
  </si>
  <si>
    <t>byr:1962 hgt:155cm pid:448098321 iyr:2017 ecl:grn</t>
  </si>
  <si>
    <t>hgt:168cm byr:1999</t>
  </si>
  <si>
    <t>cid:286</t>
  </si>
  <si>
    <t>hcl:#18171d pid:223995430 eyr:2022 ecl:blu</t>
  </si>
  <si>
    <t>pid:227780276 ecl:blu iyr:2017 byr:1985 hcl:#6b5442 hgt:183cm eyr:2028</t>
  </si>
  <si>
    <t>hgt:190cm</t>
  </si>
  <si>
    <t>ecl:oth eyr:2030 cid:223 hcl:#888785 iyr:2010</t>
  </si>
  <si>
    <t>pid:115829664 byr:1967</t>
  </si>
  <si>
    <t>eyr:1992 pid:0688674980 hcl:z</t>
  </si>
  <si>
    <t>byr:2028</t>
  </si>
  <si>
    <t>hgt:186in ecl:#849f7b</t>
  </si>
  <si>
    <t>iyr:2029</t>
  </si>
  <si>
    <t>cid:64</t>
  </si>
  <si>
    <t>iyr:2013 byr:1958 ecl:grn</t>
  </si>
  <si>
    <t>hgt:153cm pid:815357118</t>
  </si>
  <si>
    <t>pid:038013822 hgt:180cm iyr:2013</t>
  </si>
  <si>
    <t>ecl:grn eyr:2029 byr:1949</t>
  </si>
  <si>
    <t>byr:1923</t>
  </si>
  <si>
    <t>cid:299 hgt:184cm iyr:2020</t>
  </si>
  <si>
    <t>hcl:#fffffd eyr:2027</t>
  </si>
  <si>
    <t>ecl:grn hcl:#87f2c8 pid:787371085</t>
  </si>
  <si>
    <t>eyr:2028 pid:107626362 hgt:183cm</t>
  </si>
  <si>
    <t>ecl:grt hcl:#623a2f byr:1985</t>
  </si>
  <si>
    <t>byr:2011</t>
  </si>
  <si>
    <t>hgt:68in iyr:2002 ecl:#5dfa18 hcl:#341e13 pid:205853974</t>
  </si>
  <si>
    <t>pid:179cm</t>
  </si>
  <si>
    <t>hcl:13b9e3 eyr:2022 ecl:#b1759b hgt:184in</t>
  </si>
  <si>
    <t>hgt:183cm hcl:#efcc98</t>
  </si>
  <si>
    <t>pid:428260080 cid:231 eyr:2025 ecl:grn</t>
  </si>
  <si>
    <t>byr:1957</t>
  </si>
  <si>
    <t>pid:192cm eyr:2026</t>
  </si>
  <si>
    <t>byr:1956</t>
  </si>
  <si>
    <t>hgt:174cm hcl:#623a2f</t>
  </si>
  <si>
    <t>eyr:2021 ecl:blu cid:230</t>
  </si>
  <si>
    <t>pid:438732879 hgt:167cm</t>
  </si>
  <si>
    <t>byr:1948 ecl:xry</t>
  </si>
  <si>
    <t>pid:154cm hgt:179cm eyr:2029 iyr:2017</t>
  </si>
  <si>
    <t>hcl:#dd59ab</t>
  </si>
  <si>
    <t>iyr:2014 byr:1981 hgt:167cm ecl:grn</t>
  </si>
  <si>
    <t>pid:926925947</t>
  </si>
  <si>
    <t>iyr:1985</t>
  </si>
  <si>
    <t>pid:652196636 hcl:#18171d ecl:#ff3e10 hgt:162cm byr:2012 eyr:2023 cid:171</t>
  </si>
  <si>
    <t>pid:499909488 byr:1929 hcl:#866857 ecl:brn iyr:2013</t>
  </si>
  <si>
    <t>pid:440245122</t>
  </si>
  <si>
    <t>byr:1992 hgt:179cm iyr:2010 cid:181 ecl:brn hcl:#888785 eyr:2020</t>
  </si>
  <si>
    <t>eyr:2029 hcl:#888785 pid:274994154 ecl:hzl</t>
  </si>
  <si>
    <t>iyr:2014 byr:1995</t>
  </si>
  <si>
    <t>pid:3195072620</t>
  </si>
  <si>
    <t>hcl:z ecl:hzl cid:130 iyr:2030 eyr:2034 hgt:157</t>
  </si>
  <si>
    <t>hcl:#1b0a51</t>
  </si>
  <si>
    <t>pid:129985083 eyr:2029</t>
  </si>
  <si>
    <t>hgt:192cm cid:236 byr:1996 ecl:blu iyr:2016</t>
  </si>
  <si>
    <t>ecl:lzr pid:899902347 iyr:1982</t>
  </si>
  <si>
    <t>hcl:#cfa07d eyr:2028 byr:1927 hgt:155in</t>
  </si>
  <si>
    <t>cid:187 eyr:2029 hcl:#efcc98 byr:1986 pid:760318090</t>
  </si>
  <si>
    <t>hgt:169cm iyr:2018 ecl:amb</t>
  </si>
  <si>
    <t>hcl:#fffffd eyr:2021 pid:532530085 iyr:2019 byr:1995 hgt:169cm</t>
  </si>
  <si>
    <t>iyr:1980</t>
  </si>
  <si>
    <t>hcl:z eyr:2019</t>
  </si>
  <si>
    <t>hgt:72cm pid:6532875244 ecl:#2f2221 byr:2006</t>
  </si>
  <si>
    <t>hgt:174cm byr:1920</t>
  </si>
  <si>
    <t>ecl:gry pid:#14fae7 eyr:2026 hcl:#1814d1</t>
  </si>
  <si>
    <t>hcl:#ceb3a1 ecl:grn</t>
  </si>
  <si>
    <t>byr:1978</t>
  </si>
  <si>
    <t>hgt:183cm pid:566862236</t>
  </si>
  <si>
    <t>iyr:2020 ecl:amb</t>
  </si>
  <si>
    <t>pid:618246345 byr:1940</t>
  </si>
  <si>
    <t>hgt:60cm eyr:2027 cid:242 hcl:#b6652a</t>
  </si>
  <si>
    <t>hcl:#18171d byr:1957 pid:325895714 iyr:2018</t>
  </si>
  <si>
    <t>eyr:2023 hgt:162cm</t>
  </si>
  <si>
    <t>ecl:#a3ed7b</t>
  </si>
  <si>
    <t>byr:2024</t>
  </si>
  <si>
    <t>hcl:z eyr:2022 iyr:2016 cid:350 hgt:119 pid:185cm</t>
  </si>
  <si>
    <t>byr:2004 eyr:2032 cid:326 hcl:6019c5</t>
  </si>
  <si>
    <t>ecl:gmt hgt:137</t>
  </si>
  <si>
    <t>pid:477848102 eyr:2025 hgt:178cm hcl:#e31a3d ecl:brn</t>
  </si>
  <si>
    <t>byr:1943</t>
  </si>
  <si>
    <t>pid:#65fca1 eyr:2026 hgt:192cm cid:293 ecl:blu byr:2026 iyr:2024 hcl:#a97842</t>
  </si>
  <si>
    <t>eyr:2025 cid:181 hgt:186cm byr:1968</t>
  </si>
  <si>
    <t>ecl:brn pid:318405093 hcl:#341e13 iyr:2015</t>
  </si>
  <si>
    <t>hcl:#c12f4b eyr:2025 cid:311 pid:652667870</t>
  </si>
  <si>
    <t>byr:1981 iyr:2016</t>
  </si>
  <si>
    <t>byr:2025 iyr:2014</t>
  </si>
  <si>
    <t>hcl:138d5c eyr:2037 hgt:160in cid:206</t>
  </si>
  <si>
    <t>pid:#d9119b</t>
  </si>
  <si>
    <t>pid:51419740 cid:141</t>
  </si>
  <si>
    <t>hgt:90 ecl:#9438f4 hcl:#7d3b0c byr:2021 eyr:2020</t>
  </si>
  <si>
    <t>pid:#0bc613</t>
  </si>
  <si>
    <t>hcl:z byr:2017</t>
  </si>
  <si>
    <t>hgt:91 cid:284 eyr:1966 iyr:2008</t>
  </si>
  <si>
    <t>ecl:#974ceb</t>
  </si>
  <si>
    <t>cid:344 iyr:1953 eyr:2020 ecl:hzl byr:2019 hcl:z pid:2969979</t>
  </si>
  <si>
    <t>byr:1925 cid:113</t>
  </si>
  <si>
    <t>hcl:#a97842 pid:744660539 hgt:153cm iyr:2020</t>
  </si>
  <si>
    <t>hgt:177 pid:856186682 eyr:1968 ecl:blu</t>
  </si>
  <si>
    <t>cid:167 byr:1986 hcl:#866857 iyr:2015</t>
  </si>
  <si>
    <t>byr:1937 eyr:2021 iyr:2017</t>
  </si>
  <si>
    <t>cid:91 hgt:183cm hcl:#a97842 ecl:blu pid:149192621</t>
  </si>
  <si>
    <t>hgt:154cm hcl:#602927 ecl:oth</t>
  </si>
  <si>
    <t>byr:1939 iyr:2018 pid:670669747 eyr:2029 cid:301</t>
  </si>
  <si>
    <t>eyr:2025 pid:249412970 ecl:oth</t>
  </si>
  <si>
    <t>byr:1921 hcl:#a97842 hgt:176cm</t>
  </si>
  <si>
    <t>byr:1969</t>
  </si>
  <si>
    <t>iyr:2019 hcl:9de0cb</t>
  </si>
  <si>
    <t>pid:644476999 hgt:75in</t>
  </si>
  <si>
    <t>ecl:oth eyr:2022</t>
  </si>
  <si>
    <t>hgt:164cm iyr:2016</t>
  </si>
  <si>
    <t>byr:1988 ecl:gry</t>
  </si>
  <si>
    <t>hcl:#efcc98 pid:393258887</t>
  </si>
  <si>
    <t>hgt:183cm pid:6930456 eyr:2023 cid:210 ecl:#766482 byr:2023 iyr:2017 hcl:z</t>
  </si>
  <si>
    <t>iyr:2011 hgt:165cm eyr:2020 byr:1966</t>
  </si>
  <si>
    <t>hcl:#efcc98 pid:691169980 ecl:blu</t>
  </si>
  <si>
    <t>iyr:2011 hcl:#602927 eyr:2029</t>
  </si>
  <si>
    <t>ecl:oth hgt:165cm pid:945383793</t>
  </si>
  <si>
    <t>pid:567096741 iyr:2025</t>
  </si>
  <si>
    <t>ecl:gry eyr:1944 hgt:187in byr:2026 hcl:8ac39a</t>
  </si>
  <si>
    <t>eyr:2025 iyr:2015</t>
  </si>
  <si>
    <t>hgt:191 pid:1659927272 ecl:grn</t>
  </si>
  <si>
    <t>iyr:2027 hgt:63in byr:1963 pid:874200881</t>
  </si>
  <si>
    <t>ecl:oth hcl:#c0946f eyr:2029</t>
  </si>
  <si>
    <t>hcl:#b37a48</t>
  </si>
  <si>
    <t>byr:1957 ecl:hzl</t>
  </si>
  <si>
    <t>pid:#38e0fd eyr:2019 cid:103</t>
  </si>
  <si>
    <t>hgt:153in</t>
  </si>
  <si>
    <t>ecl:#956d7c</t>
  </si>
  <si>
    <t>iyr:2029 byr:2029 hcl:z</t>
  </si>
  <si>
    <t>eyr:2021 pid:956654136</t>
  </si>
  <si>
    <t>hcl:#854d9d hgt:186cm byr:1960 iyr:2015</t>
  </si>
  <si>
    <t>byr:1995</t>
  </si>
  <si>
    <t>hcl:#b6652a ecl:amb pid:746523744 iyr:2015</t>
  </si>
  <si>
    <t>eyr:2020 hgt:173cm cid:322 byr:1956 iyr:2020 ecl:blu</t>
  </si>
  <si>
    <t>pid:833595649</t>
  </si>
  <si>
    <t>ecl:gry iyr:2017 eyr:2020 pid:537816651 hgt:183cm cid:160 byr:1996 hcl:#733820</t>
  </si>
  <si>
    <t>iyr:1920</t>
  </si>
  <si>
    <t>byr:2013</t>
  </si>
  <si>
    <t>hcl:z eyr:1932 pid:169cm</t>
  </si>
  <si>
    <t>eyr:2030 cid:258 iyr:2020 ecl:grn byr:1947 pid:571610070</t>
  </si>
  <si>
    <t>hgt:162cm hcl:#888785</t>
  </si>
  <si>
    <t>byr:2025 hgt:155cm iyr:2030 ecl:amb eyr:2002</t>
  </si>
  <si>
    <t>iyr:2020 ecl:hzl</t>
  </si>
  <si>
    <t>pid:090561426 hcl:#a97842</t>
  </si>
  <si>
    <t>hcl:#c0946f eyr:2025</t>
  </si>
  <si>
    <t>byr:1999 hgt:178cm pid:026042669</t>
  </si>
  <si>
    <t>hgt:74in</t>
  </si>
  <si>
    <t>eyr:2027 iyr:2015 ecl:gry</t>
  </si>
  <si>
    <t>byr:2005 pid:#28b09d</t>
  </si>
  <si>
    <t>eyr:1953 byr:2014 ecl:lzr cid:202 hcl:1af88d</t>
  </si>
  <si>
    <t>iyr:2028</t>
  </si>
  <si>
    <t>cid:99</t>
  </si>
  <si>
    <t>pid:706477697 iyr:2018 hgt:171cm eyr:2027</t>
  </si>
  <si>
    <t>byr:1978 hcl:#930aef</t>
  </si>
  <si>
    <t>ecl:amb pid:321873254 hgt:179cm hcl:#1b9aea cid:160</t>
  </si>
  <si>
    <t>iyr:2013 ecl:hzl eyr:2023 cid:233 byr:1996 pid:605962483 hgt:175cm hcl:#ceb3a1</t>
  </si>
  <si>
    <t>pid:754905579</t>
  </si>
  <si>
    <t>ecl:brn eyr:2021 hcl:#ceb3a1</t>
  </si>
  <si>
    <t>byr:1943 hgt:59in</t>
  </si>
  <si>
    <t>cid:110 byr:1935 eyr:2021 hgt:172cm iyr:2020</t>
  </si>
  <si>
    <t>pid:643443673 hcl:#888785 ecl:brn</t>
  </si>
  <si>
    <t>ecl:gmt hcl:#cfa07d</t>
  </si>
  <si>
    <t>hgt:148 iyr:2024 pid:635827422</t>
  </si>
  <si>
    <t>eyr:1935</t>
  </si>
  <si>
    <t>byr:1964</t>
  </si>
  <si>
    <t>iyr:2012 byr:2016 hcl:z</t>
  </si>
  <si>
    <t>hgt:178cm pid:213073693 eyr:2005</t>
  </si>
  <si>
    <t>ecl:#b3cc58 byr:2027 pid:172cm hcl:#888785 hgt:177cm eyr:1988</t>
  </si>
  <si>
    <t>iyr:2027</t>
  </si>
  <si>
    <t>hcl:#d9855b cid:134 pid:068598146 hgt:152cm ecl:blu</t>
  </si>
  <si>
    <t>cid:309</t>
  </si>
  <si>
    <t>iyr:2010 ecl:oth hgt:188cm hcl:#18171d eyr:2028 pid:174227992 byr:1931</t>
  </si>
  <si>
    <t>iyr:2010 hgt:72in cid:266 ecl:brn pid:0090854908</t>
  </si>
  <si>
    <t>hcl:#623a2f eyr:2032</t>
  </si>
  <si>
    <t>pid:192554211 eyr:2020 hgt:192cm ecl:gry cid:158 iyr:2015 byr:1940</t>
  </si>
  <si>
    <t>cid:248 hgt:75in eyr:2025 byr:1957 hcl:#c0946f</t>
  </si>
  <si>
    <t>pid:96533216 hcl:z ecl:blu eyr:2027 hgt:193cm cid:224</t>
  </si>
  <si>
    <t>byr:1928 iyr:2014</t>
  </si>
  <si>
    <t>eyr:2022 cid:276 hcl:#a97842 byr:1968 ecl:gry pid:808830560 hgt:188cm</t>
  </si>
  <si>
    <t>hgt:158in</t>
  </si>
  <si>
    <t>pid:097590485 iyr:2030 eyr:1940 hcl:z cid:274</t>
  </si>
  <si>
    <t>ecl:#2ea9ec</t>
  </si>
  <si>
    <t>pid:616947922 byr:1982 iyr:2014 hgt:186cm ecl:oth hcl:#888785</t>
  </si>
  <si>
    <t>byr:1941 pid:039744699 hcl:#efcc98 hgt:190cm iyr:2011</t>
  </si>
  <si>
    <t>eyr:2020 ecl:blu</t>
  </si>
  <si>
    <t>ecl:hzl hgt:65in</t>
  </si>
  <si>
    <t>pid:076133019 iyr:2019 eyr:2030</t>
  </si>
  <si>
    <t>ecl:blu iyr:2011 byr:1928 hcl:#c0946f hgt:172cm eyr:2026 pid:171544458</t>
  </si>
  <si>
    <t>byr:1929 pid:145819079 ecl:hzl</t>
  </si>
  <si>
    <t>hgt:192cm iyr:2015 eyr:2020 hcl:#b6652a</t>
  </si>
  <si>
    <t>byr:1981 ecl:amb pid:123467924</t>
  </si>
  <si>
    <t>eyr:2024 hcl:#18171d</t>
  </si>
  <si>
    <t>hgt:184cm iyr:2017</t>
  </si>
  <si>
    <t>ecl:oth pid:881258191 hgt:65in iyr:2010</t>
  </si>
  <si>
    <t>ecl:amb eyr:2020 hgt:152cm</t>
  </si>
  <si>
    <t>iyr:2021 pid:9448811025 hcl:#c0946f cid:204 byr:2030</t>
  </si>
  <si>
    <t>eyr:2022 pid:208725350</t>
  </si>
  <si>
    <t>byr:1944 ecl:blu hcl:#18171d cid:164</t>
  </si>
  <si>
    <t>hgt:170cm iyr:2014</t>
  </si>
  <si>
    <t>hcl:#18171d eyr:1952 iyr:1939 pid:788651896 hgt:157in byr:2007</t>
  </si>
  <si>
    <t>byr:1944 cid:87 pid:463367304</t>
  </si>
  <si>
    <t>iyr:2020 hgt:188cm ecl:gry</t>
  </si>
  <si>
    <t>eyr:2027 hcl:#cfa07d</t>
  </si>
  <si>
    <t>iyr:2018 hgt:164cm byr:1972 cid:272 pid:990204374</t>
  </si>
  <si>
    <t>hgt:155cm pid:791416860 iyr:2015</t>
  </si>
  <si>
    <t>cid:278 hcl:#18171d byr:1994 ecl:brn</t>
  </si>
  <si>
    <t>iyr:2017 cid:245 eyr:2026 byr:1932 ecl:blu</t>
  </si>
  <si>
    <t>hgt:159cm pid:904760812 hcl:#18171d</t>
  </si>
  <si>
    <t>ecl:blu hcl:#6b5442</t>
  </si>
  <si>
    <t>iyr:2015 eyr:2023 pid:535891497 hgt:175cm cid:168 byr:1920</t>
  </si>
  <si>
    <t>byr:2000 hcl:#6b5442 hgt:156cm</t>
  </si>
  <si>
    <t>pid:765444727 iyr:2012</t>
  </si>
  <si>
    <t>eyr:2005 pid:9092484649</t>
  </si>
  <si>
    <t>ecl:#5fc7fc hgt:81</t>
  </si>
  <si>
    <t>iyr:1988 hcl:8280e1</t>
  </si>
  <si>
    <t>cid:275</t>
  </si>
  <si>
    <t>byr:1928 iyr:2010 hcl:#888785 pid:596954301 ecl:brn eyr:2020 hgt:166cm</t>
  </si>
  <si>
    <t>cid:163</t>
  </si>
  <si>
    <t>byr:1984 eyr:2027 iyr:2020</t>
  </si>
  <si>
    <t>ecl:gry hgt:166cm pid:650001846</t>
  </si>
  <si>
    <t>iyr:1925 eyr:2030</t>
  </si>
  <si>
    <t>byr:1985 hcl:#cfa07d ecl:#f16a95 hgt:150cm pid:67853501</t>
  </si>
  <si>
    <t>eyr:1949 cid:218 hgt:73cm byr:2004 pid:055108092</t>
  </si>
  <si>
    <t>iyr:1961</t>
  </si>
  <si>
    <t>eyr:2024 iyr:2016 pid:133523002</t>
  </si>
  <si>
    <t>hgt:62in hcl:#d99c14</t>
  </si>
  <si>
    <t>byr:1996 ecl:hzl</t>
  </si>
  <si>
    <t>eyr:2026 iyr:2019 hgt:189cm ecl:brn hcl:#623a2f</t>
  </si>
  <si>
    <t>byr:1979 pid:172111665</t>
  </si>
  <si>
    <t>eyr:1937 ecl:#bfd0ee</t>
  </si>
  <si>
    <t>byr:1964 hcl:#733820</t>
  </si>
  <si>
    <t>hgt:169cm pid:33181449</t>
  </si>
  <si>
    <t>eyr:2024 hcl:#6b5442</t>
  </si>
  <si>
    <t>hgt:68in pid:577055593 ecl:grn byr:1996</t>
  </si>
  <si>
    <t>hcl:z cid:150 eyr:2039 byr:2015 pid:2453663020 ecl:brn</t>
  </si>
  <si>
    <t>hgt:154cm</t>
  </si>
  <si>
    <t>hcl:#efcc98 eyr:2022</t>
  </si>
  <si>
    <t>ecl:grn hgt:167cm byr:1978 iyr:2010 pid:180446111</t>
  </si>
  <si>
    <t>iyr:2020 hgt:152cm pid:#cce9cf eyr:2028</t>
  </si>
  <si>
    <t>hcl:#341e13 ecl:brn iyr:2019</t>
  </si>
  <si>
    <t>pid:589837530 cid:157 byr:1925 hgt:183cm eyr:2020</t>
  </si>
  <si>
    <t>pid:179cm hgt:164cm</t>
  </si>
  <si>
    <t>iyr:1927 hcl:#cfa07d eyr:2034</t>
  </si>
  <si>
    <t>ecl:oth iyr:2012</t>
  </si>
  <si>
    <t>eyr:2028 hcl:#866857 pid:716964854</t>
  </si>
  <si>
    <t>byr:1940 cid:113 hgt:193cm</t>
  </si>
  <si>
    <t>byr:1985 iyr:2011 hcl:#866857 pid:454558712 eyr:2025 cid:301</t>
  </si>
  <si>
    <t>hgt:62in ecl:blu</t>
  </si>
  <si>
    <t>hcl:#733820 eyr:2025 ecl:amb</t>
  </si>
  <si>
    <t>pid:855788635 iyr:2016</t>
  </si>
  <si>
    <t>cid:140 hgt:183cm</t>
  </si>
  <si>
    <t>hcl:#efcc98 cid:326 eyr:1961</t>
  </si>
  <si>
    <t>pid:001357810 iyr:1947 ecl:#8abfc8 hgt:75 byr:2012</t>
  </si>
  <si>
    <t>hgt:60cm pid:#e28da4 byr:2014 iyr:2019 eyr:2040 ecl:utc</t>
  </si>
  <si>
    <t>hcl:#733820 eyr:2022 pid:708208638 hgt:162cm cid:326 iyr:2018 ecl:oth byr:1997</t>
  </si>
  <si>
    <t>iyr:1967 byr:2013 pid:8595504787 hgt:73cm ecl:dne</t>
  </si>
  <si>
    <t>pid:808787977 hcl:#18171d</t>
  </si>
  <si>
    <t>cid:205 hgt:181cm</t>
  </si>
  <si>
    <t>ecl:gry iyr:2013</t>
  </si>
  <si>
    <t>ecl:dne iyr:2009</t>
  </si>
  <si>
    <t>hgt:188in hcl:#c0946f</t>
  </si>
  <si>
    <t>pid:585147305 eyr:2024</t>
  </si>
  <si>
    <t>hcl:#733820 iyr:2019</t>
  </si>
  <si>
    <t>pid:042907748 ecl:grn byr:1920</t>
  </si>
  <si>
    <t>ecl:#603ad1</t>
  </si>
  <si>
    <t>hcl:33f9f8</t>
  </si>
  <si>
    <t>pid:862887360 hgt:156in byr:1993</t>
  </si>
  <si>
    <t>ecl:oth eyr:2030 byr:1960</t>
  </si>
  <si>
    <t>hcl:#a97842 cid:285</t>
  </si>
  <si>
    <t>hgt:60in pid:655974048 iyr:2016</t>
  </si>
  <si>
    <t>hgt:143</t>
  </si>
  <si>
    <t>pid:65806846 byr:1948 hcl:#72a0d3 eyr:1934 ecl:#7cd402</t>
  </si>
  <si>
    <t>hcl:z pid:#0f7c0a iyr:2012 hgt:161cm</t>
  </si>
  <si>
    <t>byr:2022 eyr:1937</t>
  </si>
  <si>
    <t>hcl:#fffffd ecl:hzl</t>
  </si>
  <si>
    <t>hgt:191cm byr:1935 iyr:2015 cid:240 eyr:2030 pid:778049989</t>
  </si>
  <si>
    <t>ecl:amb iyr:2011 hcl:#e196f6 pid:231470794 eyr:2026 hgt:179in byr:1979</t>
  </si>
  <si>
    <t>ecl:oth hcl:#6b5442 pid:181cm hgt:72cm</t>
  </si>
  <si>
    <t>eyr:2040 iyr:2010</t>
  </si>
  <si>
    <t>iyr:2016 eyr:2026 pid:113617276</t>
  </si>
  <si>
    <t>cid:117 hgt:176cm ecl:grn</t>
  </si>
  <si>
    <t>hcl:#c5b999</t>
  </si>
  <si>
    <t>iyr:2016 byr:1941</t>
  </si>
  <si>
    <t>pid:846760253 hgt:60cm</t>
  </si>
  <si>
    <t>hcl:#7d3b0c ecl:zzz</t>
  </si>
  <si>
    <t>eyr:1972</t>
  </si>
  <si>
    <t>eyr:2023 hcl:#623a2f</t>
  </si>
  <si>
    <t>cid:103 pid:476193829 hgt:181cm ecl:oth byr:1997</t>
  </si>
  <si>
    <t>ecl:#b64a07 hcl:7bb40c byr:2028 eyr:2039 pid:#e2ba33 hgt:189 iyr:1940</t>
  </si>
  <si>
    <t>pid:#3ecfd8 hcl:#7d3b0c iyr:2014 ecl:#30a5e7 hgt:73cm byr:1954</t>
  </si>
  <si>
    <t>ecl:dne</t>
  </si>
  <si>
    <t>byr:2011 pid:512088455</t>
  </si>
  <si>
    <t>hcl:#18171d eyr:2023</t>
  </si>
  <si>
    <t>iyr:2024</t>
  </si>
  <si>
    <t>byr:1996 eyr:2026 pid:268556486 ecl:brn</t>
  </si>
  <si>
    <t>hgt:150cm</t>
  </si>
  <si>
    <t>iyr:2013 hcl:#7d3b0c</t>
  </si>
  <si>
    <t>ecl:grn pid:222910621 hcl:#602927</t>
  </si>
  <si>
    <t>eyr:2030 hgt:155cm</t>
  </si>
  <si>
    <t>pid:530689228 byr:1938</t>
  </si>
  <si>
    <t>hgt:185cm ecl:hzl eyr:2022 hcl:#866857</t>
  </si>
  <si>
    <t>hcl:#b6652a byr:2028 iyr:2018 cid:150 ecl:lzr pid:706073193 hgt:169cm</t>
  </si>
  <si>
    <t>hgt:171cm ecl:gry hcl:#6b5442 byr:1953</t>
  </si>
  <si>
    <t>iyr:2011 pid:622763802 eyr:2026</t>
  </si>
  <si>
    <t>eyr:2032 hgt:137</t>
  </si>
  <si>
    <t>pid:5033763648</t>
  </si>
  <si>
    <t>byr:1925 ecl:hzl hcl:#623a2f iyr:2024</t>
  </si>
  <si>
    <t>byr:1930 pid:6999766453 ecl:#3e3e07</t>
  </si>
  <si>
    <t>hcl:#602927 iyr:2010 eyr:2039</t>
  </si>
  <si>
    <t>hgt:160cm</t>
  </si>
  <si>
    <t>hgt:122 ecl:amb pid:105302121 iyr:2017</t>
  </si>
  <si>
    <t>eyr:2027 byr:1955</t>
  </si>
  <si>
    <t>hcl:#95f96b</t>
  </si>
  <si>
    <t>hgt:193cm iyr:2020 pid:719337690</t>
  </si>
  <si>
    <t>ecl:brn eyr:2024</t>
  </si>
  <si>
    <t>Result ex.1</t>
  </si>
  <si>
    <t>Result ex.2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</si>
</sst>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fgColor theme="0"/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0C6-4274-46B6-ACFC-79326A6BC2C4}">
  <dimension ref="A1:J960"/>
  <sheetViews>
    <sheetView topLeftCell="A43" workbookViewId="0">
      <selection activeCell="A31" sqref="A31"/>
    </sheetView>
  </sheetViews>
  <sheetFormatPr defaultRowHeight="14.5" x14ac:dyDescent="0.35"/>
  <cols>
    <col min="1" max="1" width="69.08984375" style="4" bestFit="1" customWidth="1"/>
    <col min="2" max="16384" width="8.7265625" style="4"/>
  </cols>
  <sheetData>
    <row r="1" spans="1:1" x14ac:dyDescent="0.35">
      <c r="A1" s="2"/>
    </row>
    <row r="2" spans="1:1" x14ac:dyDescent="0.35">
      <c r="A2" s="5" t="s">
        <v>78</v>
      </c>
    </row>
    <row r="3" spans="1:1" x14ac:dyDescent="0.35">
      <c r="A3" s="5" t="s">
        <v>79</v>
      </c>
    </row>
    <row r="4" spans="1:1" x14ac:dyDescent="0.35">
      <c r="A4" s="5" t="s">
        <v>80</v>
      </c>
    </row>
    <row r="5" spans="1:1" x14ac:dyDescent="0.35">
      <c r="A5" s="5" t="s">
        <v>81</v>
      </c>
    </row>
    <row r="6" spans="1:1" x14ac:dyDescent="0.35">
      <c r="A6" s="6"/>
    </row>
    <row r="7" spans="1:1" x14ac:dyDescent="0.35">
      <c r="A7" s="5" t="s">
        <v>45</v>
      </c>
    </row>
    <row r="8" spans="1:1" x14ac:dyDescent="0.35">
      <c r="A8" s="5" t="s">
        <v>82</v>
      </c>
    </row>
    <row r="9" spans="1:1" x14ac:dyDescent="0.35">
      <c r="A9" s="5" t="s">
        <v>83</v>
      </c>
    </row>
    <row r="10" spans="1:1" x14ac:dyDescent="0.35">
      <c r="A10" s="5" t="s">
        <v>10</v>
      </c>
    </row>
    <row r="11" spans="1:1" x14ac:dyDescent="0.35">
      <c r="A11" s="5" t="s">
        <v>84</v>
      </c>
    </row>
    <row r="12" spans="1:1" x14ac:dyDescent="0.35">
      <c r="A12" s="6"/>
    </row>
    <row r="13" spans="1:1" x14ac:dyDescent="0.35">
      <c r="A13" s="5" t="s">
        <v>85</v>
      </c>
    </row>
    <row r="14" spans="1:1" x14ac:dyDescent="0.35">
      <c r="A14" s="5" t="s">
        <v>86</v>
      </c>
    </row>
    <row r="15" spans="1:1" x14ac:dyDescent="0.35">
      <c r="A15" s="5" t="s">
        <v>87</v>
      </c>
    </row>
    <row r="16" spans="1:1" x14ac:dyDescent="0.35">
      <c r="A16" s="6"/>
    </row>
    <row r="17" spans="1:1" x14ac:dyDescent="0.35">
      <c r="A17" s="5" t="s">
        <v>88</v>
      </c>
    </row>
    <row r="18" spans="1:1" x14ac:dyDescent="0.35">
      <c r="A18" s="5" t="s">
        <v>89</v>
      </c>
    </row>
    <row r="19" spans="1:1" x14ac:dyDescent="0.35">
      <c r="A19" s="5" t="s">
        <v>90</v>
      </c>
    </row>
    <row r="20" spans="1:1" x14ac:dyDescent="0.35">
      <c r="A20" s="6"/>
    </row>
    <row r="21" spans="1:1" x14ac:dyDescent="0.35">
      <c r="A21" s="5" t="s">
        <v>91</v>
      </c>
    </row>
    <row r="22" spans="1:1" x14ac:dyDescent="0.35">
      <c r="A22" s="5" t="s">
        <v>92</v>
      </c>
    </row>
    <row r="23" spans="1:1" x14ac:dyDescent="0.35">
      <c r="A23" s="5" t="s">
        <v>93</v>
      </c>
    </row>
    <row r="24" spans="1:1" x14ac:dyDescent="0.35">
      <c r="A24" s="5" t="s">
        <v>94</v>
      </c>
    </row>
    <row r="25" spans="1:1" x14ac:dyDescent="0.35">
      <c r="A25" s="6"/>
    </row>
    <row r="26" spans="1:1" x14ac:dyDescent="0.35">
      <c r="A26" s="5" t="s">
        <v>95</v>
      </c>
    </row>
    <row r="27" spans="1:1" x14ac:dyDescent="0.35">
      <c r="A27" s="5" t="s">
        <v>96</v>
      </c>
    </row>
    <row r="28" spans="1:1" x14ac:dyDescent="0.35">
      <c r="A28" s="5" t="s">
        <v>61</v>
      </c>
    </row>
    <row r="29" spans="1:1" x14ac:dyDescent="0.35">
      <c r="A29" s="5" t="s">
        <v>39</v>
      </c>
    </row>
    <row r="30" spans="1:1" x14ac:dyDescent="0.35">
      <c r="A30" s="6"/>
    </row>
    <row r="31" spans="1:1" x14ac:dyDescent="0.35">
      <c r="A31" s="5" t="s">
        <v>30</v>
      </c>
    </row>
    <row r="32" spans="1:1" x14ac:dyDescent="0.35">
      <c r="A32" s="5" t="s">
        <v>97</v>
      </c>
    </row>
    <row r="33" spans="1:1" x14ac:dyDescent="0.35">
      <c r="A33" s="5" t="s">
        <v>98</v>
      </c>
    </row>
    <row r="34" spans="1:1" x14ac:dyDescent="0.35">
      <c r="A34" s="5" t="s">
        <v>99</v>
      </c>
    </row>
    <row r="35" spans="1:1" x14ac:dyDescent="0.35">
      <c r="A35" s="6"/>
    </row>
    <row r="36" spans="1:1" x14ac:dyDescent="0.35">
      <c r="A36" s="5" t="s">
        <v>100</v>
      </c>
    </row>
    <row r="37" spans="1:1" x14ac:dyDescent="0.35">
      <c r="A37" s="5" t="s">
        <v>101</v>
      </c>
    </row>
    <row r="38" spans="1:1" x14ac:dyDescent="0.35">
      <c r="A38" s="5" t="s">
        <v>39</v>
      </c>
    </row>
    <row r="39" spans="1:1" x14ac:dyDescent="0.35">
      <c r="A39" s="5" t="s">
        <v>102</v>
      </c>
    </row>
    <row r="40" spans="1:1" x14ac:dyDescent="0.35">
      <c r="A40" s="6"/>
    </row>
    <row r="41" spans="1:1" x14ac:dyDescent="0.35">
      <c r="A41" s="5" t="s">
        <v>103</v>
      </c>
    </row>
    <row r="42" spans="1:1" x14ac:dyDescent="0.35">
      <c r="A42" s="5" t="s">
        <v>56</v>
      </c>
    </row>
    <row r="43" spans="1:1" x14ac:dyDescent="0.35">
      <c r="A43" s="6"/>
    </row>
    <row r="44" spans="1:1" x14ac:dyDescent="0.35">
      <c r="A44" s="5" t="s">
        <v>104</v>
      </c>
    </row>
    <row r="45" spans="1:1" x14ac:dyDescent="0.35">
      <c r="A45" s="5" t="s">
        <v>105</v>
      </c>
    </row>
    <row r="46" spans="1:1" x14ac:dyDescent="0.35">
      <c r="A46" s="5" t="s">
        <v>106</v>
      </c>
    </row>
    <row r="47" spans="1:1" x14ac:dyDescent="0.35">
      <c r="A47" s="6"/>
    </row>
    <row r="48" spans="1:1" x14ac:dyDescent="0.35">
      <c r="A48" s="5" t="s">
        <v>107</v>
      </c>
    </row>
    <row r="49" spans="1:1" x14ac:dyDescent="0.35">
      <c r="A49" s="5" t="s">
        <v>54</v>
      </c>
    </row>
    <row r="50" spans="1:1" x14ac:dyDescent="0.35">
      <c r="A50" s="5" t="s">
        <v>108</v>
      </c>
    </row>
    <row r="51" spans="1:1" x14ac:dyDescent="0.35">
      <c r="A51" s="5" t="s">
        <v>109</v>
      </c>
    </row>
    <row r="52" spans="1:1" x14ac:dyDescent="0.35">
      <c r="A52" s="6"/>
    </row>
    <row r="53" spans="1:1" x14ac:dyDescent="0.35">
      <c r="A53" s="5" t="s">
        <v>110</v>
      </c>
    </row>
    <row r="54" spans="1:1" x14ac:dyDescent="0.35">
      <c r="A54" s="5" t="s">
        <v>111</v>
      </c>
    </row>
    <row r="55" spans="1:1" x14ac:dyDescent="0.35">
      <c r="A55" s="6"/>
    </row>
    <row r="56" spans="1:1" x14ac:dyDescent="0.35">
      <c r="A56" s="5" t="s">
        <v>112</v>
      </c>
    </row>
    <row r="57" spans="1:1" x14ac:dyDescent="0.35">
      <c r="A57" s="5" t="s">
        <v>45</v>
      </c>
    </row>
    <row r="58" spans="1:1" x14ac:dyDescent="0.35">
      <c r="A58" s="5" t="s">
        <v>113</v>
      </c>
    </row>
    <row r="59" spans="1:1" x14ac:dyDescent="0.35">
      <c r="A59" s="6"/>
    </row>
    <row r="60" spans="1:1" x14ac:dyDescent="0.35">
      <c r="A60" s="5" t="s">
        <v>114</v>
      </c>
    </row>
    <row r="61" spans="1:1" x14ac:dyDescent="0.35">
      <c r="A61" s="5" t="s">
        <v>115</v>
      </c>
    </row>
    <row r="62" spans="1:1" x14ac:dyDescent="0.35">
      <c r="A62" s="6"/>
    </row>
    <row r="63" spans="1:1" x14ac:dyDescent="0.35">
      <c r="A63" s="5" t="s">
        <v>116</v>
      </c>
    </row>
    <row r="64" spans="1:1" x14ac:dyDescent="0.35">
      <c r="A64" s="5" t="s">
        <v>117</v>
      </c>
    </row>
    <row r="65" spans="1:1" x14ac:dyDescent="0.35">
      <c r="A65" s="6"/>
    </row>
    <row r="66" spans="1:1" x14ac:dyDescent="0.35">
      <c r="A66" s="5" t="s">
        <v>118</v>
      </c>
    </row>
    <row r="67" spans="1:1" x14ac:dyDescent="0.35">
      <c r="A67" s="5" t="s">
        <v>75</v>
      </c>
    </row>
    <row r="68" spans="1:1" x14ac:dyDescent="0.35">
      <c r="A68" s="5" t="s">
        <v>119</v>
      </c>
    </row>
    <row r="69" spans="1:1" x14ac:dyDescent="0.35">
      <c r="A69" s="6"/>
    </row>
    <row r="70" spans="1:1" x14ac:dyDescent="0.35">
      <c r="A70" s="5" t="s">
        <v>120</v>
      </c>
    </row>
    <row r="71" spans="1:1" x14ac:dyDescent="0.35">
      <c r="A71" s="5" t="s">
        <v>121</v>
      </c>
    </row>
    <row r="72" spans="1:1" x14ac:dyDescent="0.35">
      <c r="A72" s="6"/>
    </row>
    <row r="73" spans="1:1" x14ac:dyDescent="0.35">
      <c r="A73" s="5" t="s">
        <v>122</v>
      </c>
    </row>
    <row r="74" spans="1:1" x14ac:dyDescent="0.35">
      <c r="A74" s="5" t="s">
        <v>67</v>
      </c>
    </row>
    <row r="75" spans="1:1" x14ac:dyDescent="0.35">
      <c r="A75" s="5" t="s">
        <v>123</v>
      </c>
    </row>
    <row r="76" spans="1:1" x14ac:dyDescent="0.35">
      <c r="A76" s="6"/>
    </row>
    <row r="77" spans="1:1" x14ac:dyDescent="0.35">
      <c r="A77" s="5" t="s">
        <v>124</v>
      </c>
    </row>
    <row r="78" spans="1:1" x14ac:dyDescent="0.35">
      <c r="A78" s="5" t="s">
        <v>125</v>
      </c>
    </row>
    <row r="79" spans="1:1" x14ac:dyDescent="0.35">
      <c r="A79" s="6"/>
    </row>
    <row r="80" spans="1:1" x14ac:dyDescent="0.35">
      <c r="A80" s="5" t="s">
        <v>126</v>
      </c>
    </row>
    <row r="81" spans="1:1" x14ac:dyDescent="0.35">
      <c r="A81" s="5" t="s">
        <v>127</v>
      </c>
    </row>
    <row r="82" spans="1:1" x14ac:dyDescent="0.35">
      <c r="A82" s="5" t="s">
        <v>128</v>
      </c>
    </row>
    <row r="83" spans="1:1" x14ac:dyDescent="0.35">
      <c r="A83" s="5" t="s">
        <v>129</v>
      </c>
    </row>
    <row r="84" spans="1:1" x14ac:dyDescent="0.35">
      <c r="A84" s="6"/>
    </row>
    <row r="85" spans="1:1" x14ac:dyDescent="0.35">
      <c r="A85" s="5" t="s">
        <v>130</v>
      </c>
    </row>
    <row r="86" spans="1:1" x14ac:dyDescent="0.35">
      <c r="A86" s="5" t="s">
        <v>131</v>
      </c>
    </row>
    <row r="87" spans="1:1" x14ac:dyDescent="0.35">
      <c r="A87" s="6"/>
    </row>
    <row r="88" spans="1:1" x14ac:dyDescent="0.35">
      <c r="A88" s="5" t="s">
        <v>132</v>
      </c>
    </row>
    <row r="89" spans="1:1" x14ac:dyDescent="0.35">
      <c r="A89" s="6"/>
    </row>
    <row r="90" spans="1:1" x14ac:dyDescent="0.35">
      <c r="A90" s="5" t="s">
        <v>133</v>
      </c>
    </row>
    <row r="91" spans="1:1" x14ac:dyDescent="0.35">
      <c r="A91" s="5" t="s">
        <v>134</v>
      </c>
    </row>
    <row r="92" spans="1:1" x14ac:dyDescent="0.35">
      <c r="A92" s="5" t="s">
        <v>135</v>
      </c>
    </row>
    <row r="93" spans="1:1" x14ac:dyDescent="0.35">
      <c r="A93" s="6"/>
    </row>
    <row r="94" spans="1:1" x14ac:dyDescent="0.35">
      <c r="A94" s="5" t="s">
        <v>136</v>
      </c>
    </row>
    <row r="95" spans="1:1" x14ac:dyDescent="0.35">
      <c r="A95" s="5" t="s">
        <v>137</v>
      </c>
    </row>
    <row r="96" spans="1:1" x14ac:dyDescent="0.35">
      <c r="A96" s="6"/>
    </row>
    <row r="97" spans="1:1" x14ac:dyDescent="0.35">
      <c r="A97" s="5" t="s">
        <v>138</v>
      </c>
    </row>
    <row r="98" spans="1:1" x14ac:dyDescent="0.35">
      <c r="A98" s="5" t="s">
        <v>139</v>
      </c>
    </row>
    <row r="99" spans="1:1" x14ac:dyDescent="0.35">
      <c r="A99" s="6"/>
    </row>
    <row r="100" spans="1:1" x14ac:dyDescent="0.35">
      <c r="A100" s="5" t="s">
        <v>140</v>
      </c>
    </row>
    <row r="101" spans="1:1" x14ac:dyDescent="0.35">
      <c r="A101" s="5" t="s">
        <v>141</v>
      </c>
    </row>
    <row r="102" spans="1:1" x14ac:dyDescent="0.35">
      <c r="A102" s="5" t="s">
        <v>142</v>
      </c>
    </row>
    <row r="103" spans="1:1" x14ac:dyDescent="0.35">
      <c r="A103" s="6"/>
    </row>
    <row r="104" spans="1:1" x14ac:dyDescent="0.35">
      <c r="A104" s="5" t="s">
        <v>143</v>
      </c>
    </row>
    <row r="105" spans="1:1" x14ac:dyDescent="0.35">
      <c r="A105" s="5" t="s">
        <v>144</v>
      </c>
    </row>
    <row r="106" spans="1:1" x14ac:dyDescent="0.35">
      <c r="A106" s="5" t="s">
        <v>57</v>
      </c>
    </row>
    <row r="107" spans="1:1" x14ac:dyDescent="0.35">
      <c r="A107" s="6"/>
    </row>
    <row r="108" spans="1:1" x14ac:dyDescent="0.35">
      <c r="A108" s="5" t="s">
        <v>145</v>
      </c>
    </row>
    <row r="109" spans="1:1" x14ac:dyDescent="0.35">
      <c r="A109" s="5" t="s">
        <v>146</v>
      </c>
    </row>
    <row r="110" spans="1:1" x14ac:dyDescent="0.35">
      <c r="A110" s="5" t="s">
        <v>51</v>
      </c>
    </row>
    <row r="111" spans="1:1" x14ac:dyDescent="0.35">
      <c r="A111" s="5" t="s">
        <v>70</v>
      </c>
    </row>
    <row r="112" spans="1:1" x14ac:dyDescent="0.35">
      <c r="A112" s="6"/>
    </row>
    <row r="113" spans="1:1" x14ac:dyDescent="0.35">
      <c r="A113" s="5" t="s">
        <v>35</v>
      </c>
    </row>
    <row r="114" spans="1:1" x14ac:dyDescent="0.35">
      <c r="A114" s="5" t="s">
        <v>41</v>
      </c>
    </row>
    <row r="115" spans="1:1" x14ac:dyDescent="0.35">
      <c r="A115" s="5" t="s">
        <v>147</v>
      </c>
    </row>
    <row r="116" spans="1:1" x14ac:dyDescent="0.35">
      <c r="A116" s="5" t="s">
        <v>148</v>
      </c>
    </row>
    <row r="117" spans="1:1" x14ac:dyDescent="0.35">
      <c r="A117" s="6"/>
    </row>
    <row r="118" spans="1:1" x14ac:dyDescent="0.35">
      <c r="A118" s="5" t="s">
        <v>149</v>
      </c>
    </row>
    <row r="119" spans="1:1" x14ac:dyDescent="0.35">
      <c r="A119" s="5" t="s">
        <v>150</v>
      </c>
    </row>
    <row r="120" spans="1:1" x14ac:dyDescent="0.35">
      <c r="A120" s="5" t="s">
        <v>151</v>
      </c>
    </row>
    <row r="121" spans="1:1" x14ac:dyDescent="0.35">
      <c r="A121" s="6"/>
    </row>
    <row r="122" spans="1:1" x14ac:dyDescent="0.35">
      <c r="A122" s="5" t="s">
        <v>152</v>
      </c>
    </row>
    <row r="123" spans="1:1" x14ac:dyDescent="0.35">
      <c r="A123" s="6"/>
    </row>
    <row r="124" spans="1:1" x14ac:dyDescent="0.35">
      <c r="A124" s="5" t="s">
        <v>153</v>
      </c>
    </row>
    <row r="125" spans="1:1" x14ac:dyDescent="0.35">
      <c r="A125" s="5" t="s">
        <v>154</v>
      </c>
    </row>
    <row r="126" spans="1:1" x14ac:dyDescent="0.35">
      <c r="A126" s="6"/>
    </row>
    <row r="127" spans="1:1" x14ac:dyDescent="0.35">
      <c r="A127" s="5" t="s">
        <v>155</v>
      </c>
    </row>
    <row r="128" spans="1:1" x14ac:dyDescent="0.35">
      <c r="A128" s="5" t="s">
        <v>156</v>
      </c>
    </row>
    <row r="129" spans="1:1" x14ac:dyDescent="0.35">
      <c r="A129" s="5" t="s">
        <v>157</v>
      </c>
    </row>
    <row r="130" spans="1:1" x14ac:dyDescent="0.35">
      <c r="A130" s="5" t="s">
        <v>158</v>
      </c>
    </row>
    <row r="131" spans="1:1" x14ac:dyDescent="0.35">
      <c r="A131" s="6"/>
    </row>
    <row r="132" spans="1:1" x14ac:dyDescent="0.35">
      <c r="A132" s="5" t="s">
        <v>159</v>
      </c>
    </row>
    <row r="133" spans="1:1" x14ac:dyDescent="0.35">
      <c r="A133" s="5" t="s">
        <v>160</v>
      </c>
    </row>
    <row r="134" spans="1:1" x14ac:dyDescent="0.35">
      <c r="A134" s="5" t="s">
        <v>161</v>
      </c>
    </row>
    <row r="135" spans="1:1" x14ac:dyDescent="0.35">
      <c r="A135" s="6"/>
    </row>
    <row r="136" spans="1:1" x14ac:dyDescent="0.35">
      <c r="A136" s="5" t="s">
        <v>162</v>
      </c>
    </row>
    <row r="137" spans="1:1" x14ac:dyDescent="0.35">
      <c r="A137" s="5" t="s">
        <v>163</v>
      </c>
    </row>
    <row r="138" spans="1:1" x14ac:dyDescent="0.35">
      <c r="A138" s="5" t="s">
        <v>164</v>
      </c>
    </row>
    <row r="139" spans="1:1" x14ac:dyDescent="0.35">
      <c r="A139" s="5" t="s">
        <v>47</v>
      </c>
    </row>
    <row r="140" spans="1:1" x14ac:dyDescent="0.35">
      <c r="A140" s="5" t="s">
        <v>165</v>
      </c>
    </row>
    <row r="141" spans="1:1" x14ac:dyDescent="0.35">
      <c r="A141" s="5" t="s">
        <v>166</v>
      </c>
    </row>
    <row r="142" spans="1:1" x14ac:dyDescent="0.35">
      <c r="A142" s="6"/>
    </row>
    <row r="143" spans="1:1" x14ac:dyDescent="0.35">
      <c r="A143" s="5" t="s">
        <v>17</v>
      </c>
    </row>
    <row r="144" spans="1:1" x14ac:dyDescent="0.35">
      <c r="A144" s="5" t="s">
        <v>167</v>
      </c>
    </row>
    <row r="145" spans="1:1" x14ac:dyDescent="0.35">
      <c r="A145" s="5" t="s">
        <v>168</v>
      </c>
    </row>
    <row r="146" spans="1:1" x14ac:dyDescent="0.35">
      <c r="A146" s="5" t="s">
        <v>33</v>
      </c>
    </row>
    <row r="147" spans="1:1" x14ac:dyDescent="0.35">
      <c r="A147" s="6"/>
    </row>
    <row r="148" spans="1:1" x14ac:dyDescent="0.35">
      <c r="A148" s="5" t="s">
        <v>59</v>
      </c>
    </row>
    <row r="149" spans="1:1" x14ac:dyDescent="0.35">
      <c r="A149" s="5" t="s">
        <v>169</v>
      </c>
    </row>
    <row r="150" spans="1:1" x14ac:dyDescent="0.35">
      <c r="A150" s="6"/>
    </row>
    <row r="151" spans="1:1" x14ac:dyDescent="0.35">
      <c r="A151" s="5" t="s">
        <v>170</v>
      </c>
    </row>
    <row r="152" spans="1:1" x14ac:dyDescent="0.35">
      <c r="A152" s="6"/>
    </row>
    <row r="153" spans="1:1" x14ac:dyDescent="0.35">
      <c r="A153" s="5" t="s">
        <v>171</v>
      </c>
    </row>
    <row r="154" spans="1:1" x14ac:dyDescent="0.35">
      <c r="A154" s="5" t="s">
        <v>172</v>
      </c>
    </row>
    <row r="155" spans="1:1" x14ac:dyDescent="0.35">
      <c r="A155" s="6"/>
    </row>
    <row r="156" spans="1:1" x14ac:dyDescent="0.35">
      <c r="A156" s="5" t="s">
        <v>173</v>
      </c>
    </row>
    <row r="157" spans="1:1" x14ac:dyDescent="0.35">
      <c r="A157" s="5" t="s">
        <v>174</v>
      </c>
    </row>
    <row r="158" spans="1:1" x14ac:dyDescent="0.35">
      <c r="A158" s="6"/>
    </row>
    <row r="159" spans="1:1" x14ac:dyDescent="0.35">
      <c r="A159" s="5" t="s">
        <v>175</v>
      </c>
    </row>
    <row r="160" spans="1:1" x14ac:dyDescent="0.35">
      <c r="A160" s="5" t="s">
        <v>176</v>
      </c>
    </row>
    <row r="161" spans="1:1" x14ac:dyDescent="0.35">
      <c r="A161" s="5" t="s">
        <v>177</v>
      </c>
    </row>
    <row r="162" spans="1:1" x14ac:dyDescent="0.35">
      <c r="A162" s="5" t="s">
        <v>59</v>
      </c>
    </row>
    <row r="163" spans="1:1" x14ac:dyDescent="0.35">
      <c r="A163" s="6"/>
    </row>
    <row r="164" spans="1:1" x14ac:dyDescent="0.35">
      <c r="A164" s="5" t="s">
        <v>178</v>
      </c>
    </row>
    <row r="165" spans="1:1" x14ac:dyDescent="0.35">
      <c r="A165" s="5" t="s">
        <v>179</v>
      </c>
    </row>
    <row r="166" spans="1:1" x14ac:dyDescent="0.35">
      <c r="A166" s="6"/>
    </row>
    <row r="167" spans="1:1" x14ac:dyDescent="0.35">
      <c r="A167" s="5" t="s">
        <v>180</v>
      </c>
    </row>
    <row r="168" spans="1:1" x14ac:dyDescent="0.35">
      <c r="A168" s="5" t="s">
        <v>181</v>
      </c>
    </row>
    <row r="169" spans="1:1" x14ac:dyDescent="0.35">
      <c r="A169" s="6"/>
    </row>
    <row r="170" spans="1:1" x14ac:dyDescent="0.35">
      <c r="A170" s="5" t="s">
        <v>182</v>
      </c>
    </row>
    <row r="171" spans="1:1" x14ac:dyDescent="0.35">
      <c r="A171" s="5" t="s">
        <v>183</v>
      </c>
    </row>
    <row r="172" spans="1:1" x14ac:dyDescent="0.35">
      <c r="A172" s="6"/>
    </row>
    <row r="173" spans="1:1" x14ac:dyDescent="0.35">
      <c r="A173" s="5" t="s">
        <v>184</v>
      </c>
    </row>
    <row r="174" spans="1:1" x14ac:dyDescent="0.35">
      <c r="A174" s="5" t="s">
        <v>185</v>
      </c>
    </row>
    <row r="175" spans="1:1" x14ac:dyDescent="0.35">
      <c r="A175" s="6"/>
    </row>
    <row r="176" spans="1:1" x14ac:dyDescent="0.35">
      <c r="A176" s="5" t="s">
        <v>186</v>
      </c>
    </row>
    <row r="177" spans="1:1" x14ac:dyDescent="0.35">
      <c r="A177" s="5" t="s">
        <v>187</v>
      </c>
    </row>
    <row r="178" spans="1:1" x14ac:dyDescent="0.35">
      <c r="A178" s="6"/>
    </row>
    <row r="179" spans="1:1" x14ac:dyDescent="0.35">
      <c r="A179" s="5" t="s">
        <v>188</v>
      </c>
    </row>
    <row r="180" spans="1:1" x14ac:dyDescent="0.35">
      <c r="A180" s="5" t="s">
        <v>189</v>
      </c>
    </row>
    <row r="181" spans="1:1" x14ac:dyDescent="0.35">
      <c r="A181" s="6"/>
    </row>
    <row r="182" spans="1:1" x14ac:dyDescent="0.35">
      <c r="A182" s="5" t="s">
        <v>190</v>
      </c>
    </row>
    <row r="183" spans="1:1" x14ac:dyDescent="0.35">
      <c r="A183" s="5" t="s">
        <v>191</v>
      </c>
    </row>
    <row r="184" spans="1:1" x14ac:dyDescent="0.35">
      <c r="A184" s="6"/>
    </row>
    <row r="185" spans="1:1" x14ac:dyDescent="0.35">
      <c r="A185" s="5" t="s">
        <v>192</v>
      </c>
    </row>
    <row r="186" spans="1:1" x14ac:dyDescent="0.35">
      <c r="A186" s="5" t="s">
        <v>193</v>
      </c>
    </row>
    <row r="187" spans="1:1" x14ac:dyDescent="0.35">
      <c r="A187" s="5" t="s">
        <v>194</v>
      </c>
    </row>
    <row r="188" spans="1:1" x14ac:dyDescent="0.35">
      <c r="A188" s="6"/>
    </row>
    <row r="189" spans="1:1" x14ac:dyDescent="0.35">
      <c r="A189" s="5" t="s">
        <v>195</v>
      </c>
    </row>
    <row r="190" spans="1:1" x14ac:dyDescent="0.35">
      <c r="A190" s="5" t="s">
        <v>72</v>
      </c>
    </row>
    <row r="191" spans="1:1" x14ac:dyDescent="0.35">
      <c r="A191" s="5" t="s">
        <v>196</v>
      </c>
    </row>
    <row r="192" spans="1:1" x14ac:dyDescent="0.35">
      <c r="A192" s="6"/>
    </row>
    <row r="193" spans="1:1" x14ac:dyDescent="0.35">
      <c r="A193" s="5" t="s">
        <v>197</v>
      </c>
    </row>
    <row r="194" spans="1:1" x14ac:dyDescent="0.35">
      <c r="A194" s="5" t="s">
        <v>198</v>
      </c>
    </row>
    <row r="195" spans="1:1" x14ac:dyDescent="0.35">
      <c r="A195" s="5" t="s">
        <v>199</v>
      </c>
    </row>
    <row r="196" spans="1:1" x14ac:dyDescent="0.35">
      <c r="A196" s="6"/>
    </row>
    <row r="197" spans="1:1" x14ac:dyDescent="0.35">
      <c r="A197" s="5" t="s">
        <v>200</v>
      </c>
    </row>
    <row r="198" spans="1:1" x14ac:dyDescent="0.35">
      <c r="A198" s="5" t="s">
        <v>201</v>
      </c>
    </row>
    <row r="199" spans="1:1" x14ac:dyDescent="0.35">
      <c r="A199" s="6"/>
    </row>
    <row r="200" spans="1:1" x14ac:dyDescent="0.35">
      <c r="A200" s="5" t="s">
        <v>202</v>
      </c>
    </row>
    <row r="201" spans="1:1" x14ac:dyDescent="0.35">
      <c r="A201" s="5" t="s">
        <v>28</v>
      </c>
    </row>
    <row r="202" spans="1:1" x14ac:dyDescent="0.35">
      <c r="A202" s="5" t="s">
        <v>203</v>
      </c>
    </row>
    <row r="203" spans="1:1" x14ac:dyDescent="0.35">
      <c r="A203" s="6"/>
    </row>
    <row r="204" spans="1:1" x14ac:dyDescent="0.35">
      <c r="A204" s="5" t="s">
        <v>204</v>
      </c>
    </row>
    <row r="205" spans="1:1" x14ac:dyDescent="0.35">
      <c r="A205" s="5" t="s">
        <v>205</v>
      </c>
    </row>
    <row r="206" spans="1:1" x14ac:dyDescent="0.35">
      <c r="A206" s="5" t="s">
        <v>63</v>
      </c>
    </row>
    <row r="207" spans="1:1" x14ac:dyDescent="0.35">
      <c r="A207" s="6"/>
    </row>
    <row r="208" spans="1:1" x14ac:dyDescent="0.35">
      <c r="A208" s="5" t="s">
        <v>206</v>
      </c>
    </row>
    <row r="209" spans="1:1" x14ac:dyDescent="0.35">
      <c r="A209" s="6"/>
    </row>
    <row r="210" spans="1:1" x14ac:dyDescent="0.35">
      <c r="A210" s="5" t="s">
        <v>207</v>
      </c>
    </row>
    <row r="211" spans="1:1" x14ac:dyDescent="0.35">
      <c r="A211" s="5" t="s">
        <v>39</v>
      </c>
    </row>
    <row r="212" spans="1:1" x14ac:dyDescent="0.35">
      <c r="A212" s="6"/>
    </row>
    <row r="213" spans="1:1" x14ac:dyDescent="0.35">
      <c r="A213" s="5" t="s">
        <v>50</v>
      </c>
    </row>
    <row r="214" spans="1:1" x14ac:dyDescent="0.35">
      <c r="A214" s="5" t="s">
        <v>37</v>
      </c>
    </row>
    <row r="215" spans="1:1" x14ac:dyDescent="0.35">
      <c r="A215" s="5" t="s">
        <v>26</v>
      </c>
    </row>
    <row r="216" spans="1:1" x14ac:dyDescent="0.35">
      <c r="A216" s="5" t="s">
        <v>208</v>
      </c>
    </row>
    <row r="217" spans="1:1" x14ac:dyDescent="0.35">
      <c r="A217" s="5" t="s">
        <v>209</v>
      </c>
    </row>
    <row r="218" spans="1:1" x14ac:dyDescent="0.35">
      <c r="A218" s="5" t="s">
        <v>210</v>
      </c>
    </row>
    <row r="219" spans="1:1" x14ac:dyDescent="0.35">
      <c r="A219" s="6"/>
    </row>
    <row r="220" spans="1:1" x14ac:dyDescent="0.35">
      <c r="A220" s="5" t="s">
        <v>211</v>
      </c>
    </row>
    <row r="221" spans="1:1" x14ac:dyDescent="0.35">
      <c r="A221" s="5" t="s">
        <v>64</v>
      </c>
    </row>
    <row r="222" spans="1:1" x14ac:dyDescent="0.35">
      <c r="A222" s="5" t="s">
        <v>212</v>
      </c>
    </row>
    <row r="223" spans="1:1" x14ac:dyDescent="0.35">
      <c r="A223" s="5" t="s">
        <v>213</v>
      </c>
    </row>
    <row r="224" spans="1:1" x14ac:dyDescent="0.35">
      <c r="A224" s="5" t="s">
        <v>59</v>
      </c>
    </row>
    <row r="225" spans="1:1" x14ac:dyDescent="0.35">
      <c r="A225" s="6"/>
    </row>
    <row r="226" spans="1:1" x14ac:dyDescent="0.35">
      <c r="A226" s="5" t="s">
        <v>214</v>
      </c>
    </row>
    <row r="227" spans="1:1" x14ac:dyDescent="0.35">
      <c r="A227" s="5" t="s">
        <v>215</v>
      </c>
    </row>
    <row r="228" spans="1:1" x14ac:dyDescent="0.35">
      <c r="A228" s="5" t="s">
        <v>216</v>
      </c>
    </row>
    <row r="229" spans="1:1" x14ac:dyDescent="0.35">
      <c r="A229" s="5" t="s">
        <v>217</v>
      </c>
    </row>
    <row r="230" spans="1:1" x14ac:dyDescent="0.35">
      <c r="A230" s="5" t="s">
        <v>218</v>
      </c>
    </row>
    <row r="231" spans="1:1" x14ac:dyDescent="0.35">
      <c r="A231" s="6"/>
    </row>
    <row r="232" spans="1:1" x14ac:dyDescent="0.35">
      <c r="A232" s="5" t="s">
        <v>219</v>
      </c>
    </row>
    <row r="233" spans="1:1" x14ac:dyDescent="0.35">
      <c r="A233" s="5" t="s">
        <v>220</v>
      </c>
    </row>
    <row r="234" spans="1:1" x14ac:dyDescent="0.35">
      <c r="A234" s="5" t="s">
        <v>221</v>
      </c>
    </row>
    <row r="235" spans="1:1" x14ac:dyDescent="0.35">
      <c r="A235" s="5" t="s">
        <v>46</v>
      </c>
    </row>
    <row r="236" spans="1:1" x14ac:dyDescent="0.35">
      <c r="A236" s="6"/>
    </row>
    <row r="237" spans="1:1" x14ac:dyDescent="0.35">
      <c r="A237" s="5" t="s">
        <v>222</v>
      </c>
    </row>
    <row r="238" spans="1:1" x14ac:dyDescent="0.35">
      <c r="A238" s="5" t="s">
        <v>223</v>
      </c>
    </row>
    <row r="239" spans="1:1" x14ac:dyDescent="0.35">
      <c r="A239" s="5" t="s">
        <v>224</v>
      </c>
    </row>
    <row r="240" spans="1:1" x14ac:dyDescent="0.35">
      <c r="A240" s="6"/>
    </row>
    <row r="241" spans="1:1" x14ac:dyDescent="0.35">
      <c r="A241" s="5" t="s">
        <v>225</v>
      </c>
    </row>
    <row r="242" spans="1:1" x14ac:dyDescent="0.35">
      <c r="A242" s="5" t="s">
        <v>226</v>
      </c>
    </row>
    <row r="243" spans="1:1" x14ac:dyDescent="0.35">
      <c r="A243" s="6"/>
    </row>
    <row r="244" spans="1:1" x14ac:dyDescent="0.35">
      <c r="A244" s="5" t="s">
        <v>227</v>
      </c>
    </row>
    <row r="245" spans="1:1" x14ac:dyDescent="0.35">
      <c r="A245" s="5" t="s">
        <v>228</v>
      </c>
    </row>
    <row r="246" spans="1:1" x14ac:dyDescent="0.35">
      <c r="A246" s="5" t="s">
        <v>229</v>
      </c>
    </row>
    <row r="247" spans="1:1" x14ac:dyDescent="0.35">
      <c r="A247" s="5" t="s">
        <v>230</v>
      </c>
    </row>
    <row r="248" spans="1:1" x14ac:dyDescent="0.35">
      <c r="A248" s="5" t="s">
        <v>30</v>
      </c>
    </row>
    <row r="249" spans="1:1" x14ac:dyDescent="0.35">
      <c r="A249" s="6"/>
    </row>
    <row r="250" spans="1:1" x14ac:dyDescent="0.35">
      <c r="A250" s="5" t="s">
        <v>231</v>
      </c>
    </row>
    <row r="251" spans="1:1" x14ac:dyDescent="0.35">
      <c r="A251" s="5" t="s">
        <v>232</v>
      </c>
    </row>
    <row r="252" spans="1:1" x14ac:dyDescent="0.35">
      <c r="A252" s="6"/>
    </row>
    <row r="253" spans="1:1" x14ac:dyDescent="0.35">
      <c r="A253" s="5" t="s">
        <v>233</v>
      </c>
    </row>
    <row r="254" spans="1:1" x14ac:dyDescent="0.35">
      <c r="A254" s="5" t="s">
        <v>234</v>
      </c>
    </row>
    <row r="255" spans="1:1" x14ac:dyDescent="0.35">
      <c r="A255" s="6"/>
    </row>
    <row r="256" spans="1:1" x14ac:dyDescent="0.35">
      <c r="A256" s="5" t="s">
        <v>235</v>
      </c>
    </row>
    <row r="257" spans="1:1" x14ac:dyDescent="0.35">
      <c r="A257" s="5" t="s">
        <v>236</v>
      </c>
    </row>
    <row r="258" spans="1:1" x14ac:dyDescent="0.35">
      <c r="A258" s="5" t="s">
        <v>237</v>
      </c>
    </row>
    <row r="259" spans="1:1" x14ac:dyDescent="0.35">
      <c r="A259" s="6"/>
    </row>
    <row r="260" spans="1:1" x14ac:dyDescent="0.35">
      <c r="A260" s="5" t="s">
        <v>238</v>
      </c>
    </row>
    <row r="261" spans="1:1" x14ac:dyDescent="0.35">
      <c r="A261" s="5" t="s">
        <v>239</v>
      </c>
    </row>
    <row r="262" spans="1:1" x14ac:dyDescent="0.35">
      <c r="A262" s="6"/>
    </row>
    <row r="263" spans="1:1" x14ac:dyDescent="0.35">
      <c r="A263" s="5" t="s">
        <v>240</v>
      </c>
    </row>
    <row r="264" spans="1:1" x14ac:dyDescent="0.35">
      <c r="A264" s="5" t="s">
        <v>241</v>
      </c>
    </row>
    <row r="265" spans="1:1" x14ac:dyDescent="0.35">
      <c r="A265" s="5" t="s">
        <v>242</v>
      </c>
    </row>
    <row r="266" spans="1:1" x14ac:dyDescent="0.35">
      <c r="A266" s="6"/>
    </row>
    <row r="267" spans="1:1" x14ac:dyDescent="0.35">
      <c r="A267" s="5" t="s">
        <v>117</v>
      </c>
    </row>
    <row r="268" spans="1:1" x14ac:dyDescent="0.35">
      <c r="A268" s="5" t="s">
        <v>243</v>
      </c>
    </row>
    <row r="269" spans="1:1" x14ac:dyDescent="0.35">
      <c r="A269" s="5" t="s">
        <v>244</v>
      </c>
    </row>
    <row r="270" spans="1:1" x14ac:dyDescent="0.35">
      <c r="A270" s="5" t="s">
        <v>17</v>
      </c>
    </row>
    <row r="271" spans="1:1" x14ac:dyDescent="0.35">
      <c r="A271" s="6"/>
    </row>
    <row r="272" spans="1:1" x14ac:dyDescent="0.35">
      <c r="A272" s="5" t="s">
        <v>245</v>
      </c>
    </row>
    <row r="273" spans="1:1" x14ac:dyDescent="0.35">
      <c r="A273" s="5" t="s">
        <v>43</v>
      </c>
    </row>
    <row r="274" spans="1:1" x14ac:dyDescent="0.35">
      <c r="A274" s="5" t="s">
        <v>246</v>
      </c>
    </row>
    <row r="275" spans="1:1" x14ac:dyDescent="0.35">
      <c r="A275" s="5" t="s">
        <v>247</v>
      </c>
    </row>
    <row r="276" spans="1:1" x14ac:dyDescent="0.35">
      <c r="A276" s="6"/>
    </row>
    <row r="277" spans="1:1" x14ac:dyDescent="0.35">
      <c r="A277" s="5" t="s">
        <v>248</v>
      </c>
    </row>
    <row r="278" spans="1:1" x14ac:dyDescent="0.35">
      <c r="A278" s="5" t="s">
        <v>249</v>
      </c>
    </row>
    <row r="279" spans="1:1" x14ac:dyDescent="0.35">
      <c r="A279" s="5" t="s">
        <v>250</v>
      </c>
    </row>
    <row r="280" spans="1:1" x14ac:dyDescent="0.35">
      <c r="A280" s="5" t="s">
        <v>36</v>
      </c>
    </row>
    <row r="281" spans="1:1" x14ac:dyDescent="0.35">
      <c r="A281" s="6"/>
    </row>
    <row r="282" spans="1:1" x14ac:dyDescent="0.35">
      <c r="A282" s="5" t="s">
        <v>251</v>
      </c>
    </row>
    <row r="283" spans="1:1" x14ac:dyDescent="0.35">
      <c r="A283" s="5" t="s">
        <v>252</v>
      </c>
    </row>
    <row r="284" spans="1:1" x14ac:dyDescent="0.35">
      <c r="A284" s="5" t="s">
        <v>253</v>
      </c>
    </row>
    <row r="285" spans="1:1" x14ac:dyDescent="0.35">
      <c r="A285" s="6"/>
    </row>
    <row r="286" spans="1:1" x14ac:dyDescent="0.35">
      <c r="A286" s="5" t="s">
        <v>254</v>
      </c>
    </row>
    <row r="287" spans="1:1" x14ac:dyDescent="0.35">
      <c r="A287" s="5" t="s">
        <v>255</v>
      </c>
    </row>
    <row r="288" spans="1:1" x14ac:dyDescent="0.35">
      <c r="A288" s="5" t="s">
        <v>256</v>
      </c>
    </row>
    <row r="289" spans="1:1" x14ac:dyDescent="0.35">
      <c r="A289" s="5" t="s">
        <v>65</v>
      </c>
    </row>
    <row r="290" spans="1:1" x14ac:dyDescent="0.35">
      <c r="A290" s="6"/>
    </row>
    <row r="291" spans="1:1" x14ac:dyDescent="0.35">
      <c r="A291" s="5" t="s">
        <v>257</v>
      </c>
    </row>
    <row r="292" spans="1:1" x14ac:dyDescent="0.35">
      <c r="A292" s="5" t="s">
        <v>258</v>
      </c>
    </row>
    <row r="293" spans="1:1" x14ac:dyDescent="0.35">
      <c r="A293" s="6"/>
    </row>
    <row r="294" spans="1:1" x14ac:dyDescent="0.35">
      <c r="A294" s="5" t="s">
        <v>259</v>
      </c>
    </row>
    <row r="295" spans="1:1" x14ac:dyDescent="0.35">
      <c r="A295" s="5" t="s">
        <v>260</v>
      </c>
    </row>
    <row r="296" spans="1:1" x14ac:dyDescent="0.35">
      <c r="A296" s="6"/>
    </row>
    <row r="297" spans="1:1" x14ac:dyDescent="0.35">
      <c r="A297" s="5" t="s">
        <v>261</v>
      </c>
    </row>
    <row r="298" spans="1:1" x14ac:dyDescent="0.35">
      <c r="A298" s="5" t="s">
        <v>262</v>
      </c>
    </row>
    <row r="299" spans="1:1" x14ac:dyDescent="0.35">
      <c r="A299" s="5" t="s">
        <v>263</v>
      </c>
    </row>
    <row r="300" spans="1:1" x14ac:dyDescent="0.35">
      <c r="A300" s="6"/>
    </row>
    <row r="301" spans="1:1" x14ac:dyDescent="0.35">
      <c r="A301" s="5" t="s">
        <v>46</v>
      </c>
    </row>
    <row r="302" spans="1:1" x14ac:dyDescent="0.35">
      <c r="A302" s="5" t="s">
        <v>264</v>
      </c>
    </row>
    <row r="303" spans="1:1" x14ac:dyDescent="0.35">
      <c r="A303" s="5" t="s">
        <v>265</v>
      </c>
    </row>
    <row r="304" spans="1:1" x14ac:dyDescent="0.35">
      <c r="A304" s="6"/>
    </row>
    <row r="305" spans="1:1" x14ac:dyDescent="0.35">
      <c r="A305" s="5" t="s">
        <v>266</v>
      </c>
    </row>
    <row r="306" spans="1:1" x14ac:dyDescent="0.35">
      <c r="A306" s="6"/>
    </row>
    <row r="307" spans="1:1" x14ac:dyDescent="0.35">
      <c r="A307" s="5" t="s">
        <v>267</v>
      </c>
    </row>
    <row r="308" spans="1:1" x14ac:dyDescent="0.35">
      <c r="A308" s="5" t="s">
        <v>59</v>
      </c>
    </row>
    <row r="309" spans="1:1" x14ac:dyDescent="0.35">
      <c r="A309" s="5" t="s">
        <v>268</v>
      </c>
    </row>
    <row r="310" spans="1:1" x14ac:dyDescent="0.35">
      <c r="A310" s="5" t="s">
        <v>269</v>
      </c>
    </row>
    <row r="311" spans="1:1" x14ac:dyDescent="0.35">
      <c r="A311" s="6"/>
    </row>
    <row r="312" spans="1:1" x14ac:dyDescent="0.35">
      <c r="A312" s="5" t="s">
        <v>270</v>
      </c>
    </row>
    <row r="313" spans="1:1" x14ac:dyDescent="0.35">
      <c r="A313" s="5" t="s">
        <v>271</v>
      </c>
    </row>
    <row r="314" spans="1:1" x14ac:dyDescent="0.35">
      <c r="A314" s="6"/>
    </row>
    <row r="315" spans="1:1" x14ac:dyDescent="0.35">
      <c r="A315" s="5" t="s">
        <v>272</v>
      </c>
    </row>
    <row r="316" spans="1:1" x14ac:dyDescent="0.35">
      <c r="A316" s="5" t="s">
        <v>36</v>
      </c>
    </row>
    <row r="317" spans="1:1" x14ac:dyDescent="0.35">
      <c r="A317" s="5" t="s">
        <v>273</v>
      </c>
    </row>
    <row r="318" spans="1:1" x14ac:dyDescent="0.35">
      <c r="A318" s="5" t="s">
        <v>73</v>
      </c>
    </row>
    <row r="319" spans="1:1" x14ac:dyDescent="0.35">
      <c r="A319" s="6"/>
    </row>
    <row r="320" spans="1:1" x14ac:dyDescent="0.35">
      <c r="A320" s="5" t="s">
        <v>274</v>
      </c>
    </row>
    <row r="321" spans="1:1" x14ac:dyDescent="0.35">
      <c r="A321" s="5" t="s">
        <v>254</v>
      </c>
    </row>
    <row r="322" spans="1:1" x14ac:dyDescent="0.35">
      <c r="A322" s="5" t="s">
        <v>275</v>
      </c>
    </row>
    <row r="323" spans="1:1" x14ac:dyDescent="0.35">
      <c r="A323" s="6"/>
    </row>
    <row r="324" spans="1:1" x14ac:dyDescent="0.35">
      <c r="A324" s="5" t="s">
        <v>276</v>
      </c>
    </row>
    <row r="325" spans="1:1" x14ac:dyDescent="0.35">
      <c r="A325" s="5" t="s">
        <v>52</v>
      </c>
    </row>
    <row r="326" spans="1:1" x14ac:dyDescent="0.35">
      <c r="A326" s="6"/>
    </row>
    <row r="327" spans="1:1" x14ac:dyDescent="0.35">
      <c r="A327" s="5" t="s">
        <v>277</v>
      </c>
    </row>
    <row r="328" spans="1:1" x14ac:dyDescent="0.35">
      <c r="A328" s="5" t="s">
        <v>278</v>
      </c>
    </row>
    <row r="329" spans="1:1" x14ac:dyDescent="0.35">
      <c r="A329" s="5" t="s">
        <v>279</v>
      </c>
    </row>
    <row r="330" spans="1:1" x14ac:dyDescent="0.35">
      <c r="A330" s="6"/>
    </row>
    <row r="331" spans="1:1" x14ac:dyDescent="0.35">
      <c r="A331" s="5" t="s">
        <v>280</v>
      </c>
    </row>
    <row r="332" spans="1:1" x14ac:dyDescent="0.35">
      <c r="A332" s="5" t="s">
        <v>281</v>
      </c>
    </row>
    <row r="333" spans="1:1" x14ac:dyDescent="0.35">
      <c r="A333" s="6"/>
    </row>
    <row r="334" spans="1:1" x14ac:dyDescent="0.35">
      <c r="A334" s="5" t="s">
        <v>282</v>
      </c>
    </row>
    <row r="335" spans="1:1" x14ac:dyDescent="0.35">
      <c r="A335" s="5" t="s">
        <v>283</v>
      </c>
    </row>
    <row r="336" spans="1:1" x14ac:dyDescent="0.35">
      <c r="A336" s="5" t="s">
        <v>284</v>
      </c>
    </row>
    <row r="337" spans="1:1" x14ac:dyDescent="0.35">
      <c r="A337" s="5" t="s">
        <v>25</v>
      </c>
    </row>
    <row r="338" spans="1:1" x14ac:dyDescent="0.35">
      <c r="A338" s="6"/>
    </row>
    <row r="339" spans="1:1" x14ac:dyDescent="0.35">
      <c r="A339" s="5" t="s">
        <v>285</v>
      </c>
    </row>
    <row r="340" spans="1:1" x14ac:dyDescent="0.35">
      <c r="A340" s="5" t="s">
        <v>286</v>
      </c>
    </row>
    <row r="341" spans="1:1" x14ac:dyDescent="0.35">
      <c r="A341" s="5" t="s">
        <v>287</v>
      </c>
    </row>
    <row r="342" spans="1:1" x14ac:dyDescent="0.35">
      <c r="A342" s="6"/>
    </row>
    <row r="343" spans="1:1" x14ac:dyDescent="0.35">
      <c r="A343" s="5" t="s">
        <v>288</v>
      </c>
    </row>
    <row r="344" spans="1:1" x14ac:dyDescent="0.35">
      <c r="A344" s="5" t="s">
        <v>289</v>
      </c>
    </row>
    <row r="345" spans="1:1" x14ac:dyDescent="0.35">
      <c r="A345" s="6"/>
    </row>
    <row r="346" spans="1:1" x14ac:dyDescent="0.35">
      <c r="A346" s="5" t="s">
        <v>248</v>
      </c>
    </row>
    <row r="347" spans="1:1" x14ac:dyDescent="0.35">
      <c r="A347" s="5" t="s">
        <v>290</v>
      </c>
    </row>
    <row r="348" spans="1:1" x14ac:dyDescent="0.35">
      <c r="A348" s="5" t="s">
        <v>291</v>
      </c>
    </row>
    <row r="349" spans="1:1" x14ac:dyDescent="0.35">
      <c r="A349" s="6"/>
    </row>
    <row r="350" spans="1:1" x14ac:dyDescent="0.35">
      <c r="A350" s="5" t="s">
        <v>292</v>
      </c>
    </row>
    <row r="351" spans="1:1" x14ac:dyDescent="0.35">
      <c r="A351" s="5" t="s">
        <v>58</v>
      </c>
    </row>
    <row r="352" spans="1:1" x14ac:dyDescent="0.35">
      <c r="A352" s="5" t="s">
        <v>293</v>
      </c>
    </row>
    <row r="353" spans="1:1" x14ac:dyDescent="0.35">
      <c r="A353" s="5" t="s">
        <v>294</v>
      </c>
    </row>
    <row r="354" spans="1:1" x14ac:dyDescent="0.35">
      <c r="A354" s="5" t="s">
        <v>62</v>
      </c>
    </row>
    <row r="355" spans="1:1" x14ac:dyDescent="0.35">
      <c r="A355" s="6"/>
    </row>
    <row r="356" spans="1:1" x14ac:dyDescent="0.35">
      <c r="A356" s="5" t="s">
        <v>295</v>
      </c>
    </row>
    <row r="357" spans="1:1" x14ac:dyDescent="0.35">
      <c r="A357" s="5" t="s">
        <v>296</v>
      </c>
    </row>
    <row r="358" spans="1:1" x14ac:dyDescent="0.35">
      <c r="A358" s="5" t="s">
        <v>297</v>
      </c>
    </row>
    <row r="359" spans="1:1" x14ac:dyDescent="0.35">
      <c r="A359" s="6"/>
    </row>
    <row r="360" spans="1:1" x14ac:dyDescent="0.35">
      <c r="A360" s="5" t="s">
        <v>298</v>
      </c>
    </row>
    <row r="361" spans="1:1" x14ac:dyDescent="0.35">
      <c r="A361" s="5" t="s">
        <v>69</v>
      </c>
    </row>
    <row r="362" spans="1:1" x14ac:dyDescent="0.35">
      <c r="A362" s="6"/>
    </row>
    <row r="363" spans="1:1" x14ac:dyDescent="0.35">
      <c r="A363" s="5" t="s">
        <v>299</v>
      </c>
    </row>
    <row r="364" spans="1:1" x14ac:dyDescent="0.35">
      <c r="A364" s="5" t="s">
        <v>300</v>
      </c>
    </row>
    <row r="365" spans="1:1" x14ac:dyDescent="0.35">
      <c r="A365" s="6"/>
    </row>
    <row r="366" spans="1:1" x14ac:dyDescent="0.35">
      <c r="A366" s="5" t="s">
        <v>301</v>
      </c>
    </row>
    <row r="367" spans="1:1" x14ac:dyDescent="0.35">
      <c r="A367" s="5" t="s">
        <v>70</v>
      </c>
    </row>
    <row r="368" spans="1:1" x14ac:dyDescent="0.35">
      <c r="A368" s="5" t="s">
        <v>302</v>
      </c>
    </row>
    <row r="369" spans="1:1" x14ac:dyDescent="0.35">
      <c r="A369" s="6"/>
    </row>
    <row r="370" spans="1:1" x14ac:dyDescent="0.35">
      <c r="A370" s="5" t="s">
        <v>303</v>
      </c>
    </row>
    <row r="371" spans="1:1" x14ac:dyDescent="0.35">
      <c r="A371" s="5" t="s">
        <v>304</v>
      </c>
    </row>
    <row r="372" spans="1:1" x14ac:dyDescent="0.35">
      <c r="A372" s="5" t="s">
        <v>305</v>
      </c>
    </row>
    <row r="373" spans="1:1" x14ac:dyDescent="0.35">
      <c r="A373" s="6"/>
    </row>
    <row r="374" spans="1:1" x14ac:dyDescent="0.35">
      <c r="A374" s="5" t="s">
        <v>306</v>
      </c>
    </row>
    <row r="375" spans="1:1" x14ac:dyDescent="0.35">
      <c r="A375" s="5" t="s">
        <v>307</v>
      </c>
    </row>
    <row r="376" spans="1:1" x14ac:dyDescent="0.35">
      <c r="A376" s="5" t="s">
        <v>24</v>
      </c>
    </row>
    <row r="377" spans="1:1" x14ac:dyDescent="0.35">
      <c r="A377" s="5" t="s">
        <v>308</v>
      </c>
    </row>
    <row r="378" spans="1:1" x14ac:dyDescent="0.35">
      <c r="A378" s="6"/>
    </row>
    <row r="379" spans="1:1" x14ac:dyDescent="0.35">
      <c r="A379" s="5" t="s">
        <v>309</v>
      </c>
    </row>
    <row r="380" spans="1:1" x14ac:dyDescent="0.35">
      <c r="A380" s="5" t="s">
        <v>47</v>
      </c>
    </row>
    <row r="381" spans="1:1" x14ac:dyDescent="0.35">
      <c r="A381" s="5" t="s">
        <v>310</v>
      </c>
    </row>
    <row r="382" spans="1:1" x14ac:dyDescent="0.35">
      <c r="A382" s="6"/>
    </row>
    <row r="383" spans="1:1" x14ac:dyDescent="0.35">
      <c r="A383" s="5" t="s">
        <v>54</v>
      </c>
    </row>
    <row r="384" spans="1:1" x14ac:dyDescent="0.35">
      <c r="A384" s="5" t="s">
        <v>311</v>
      </c>
    </row>
    <row r="385" spans="1:1" x14ac:dyDescent="0.35">
      <c r="A385" s="5" t="s">
        <v>312</v>
      </c>
    </row>
    <row r="386" spans="1:1" x14ac:dyDescent="0.35">
      <c r="A386" s="5" t="s">
        <v>313</v>
      </c>
    </row>
    <row r="387" spans="1:1" x14ac:dyDescent="0.35">
      <c r="A387" s="5" t="s">
        <v>314</v>
      </c>
    </row>
    <row r="388" spans="1:1" x14ac:dyDescent="0.35">
      <c r="A388" s="6"/>
    </row>
    <row r="389" spans="1:1" x14ac:dyDescent="0.35">
      <c r="A389" s="5" t="s">
        <v>315</v>
      </c>
    </row>
    <row r="390" spans="1:1" x14ac:dyDescent="0.35">
      <c r="A390" s="5" t="s">
        <v>177</v>
      </c>
    </row>
    <row r="391" spans="1:1" x14ac:dyDescent="0.35">
      <c r="A391" s="5" t="s">
        <v>316</v>
      </c>
    </row>
    <row r="392" spans="1:1" x14ac:dyDescent="0.35">
      <c r="A392" s="5" t="s">
        <v>317</v>
      </c>
    </row>
    <row r="393" spans="1:1" x14ac:dyDescent="0.35">
      <c r="A393" s="6"/>
    </row>
    <row r="394" spans="1:1" x14ac:dyDescent="0.35">
      <c r="A394" s="5" t="s">
        <v>318</v>
      </c>
    </row>
    <row r="395" spans="1:1" x14ac:dyDescent="0.35">
      <c r="A395" s="5" t="s">
        <v>319</v>
      </c>
    </row>
    <row r="396" spans="1:1" x14ac:dyDescent="0.35">
      <c r="A396" s="5" t="s">
        <v>320</v>
      </c>
    </row>
    <row r="397" spans="1:1" x14ac:dyDescent="0.35">
      <c r="A397" s="6"/>
    </row>
    <row r="398" spans="1:1" x14ac:dyDescent="0.35">
      <c r="A398" s="5" t="s">
        <v>33</v>
      </c>
    </row>
    <row r="399" spans="1:1" x14ac:dyDescent="0.35">
      <c r="A399" s="5" t="s">
        <v>30</v>
      </c>
    </row>
    <row r="400" spans="1:1" x14ac:dyDescent="0.35">
      <c r="A400" s="5" t="s">
        <v>321</v>
      </c>
    </row>
    <row r="401" spans="1:1" x14ac:dyDescent="0.35">
      <c r="A401" s="6"/>
    </row>
    <row r="402" spans="1:1" x14ac:dyDescent="0.35">
      <c r="A402" s="5" t="s">
        <v>322</v>
      </c>
    </row>
    <row r="403" spans="1:1" x14ac:dyDescent="0.35">
      <c r="A403" s="5" t="s">
        <v>24</v>
      </c>
    </row>
    <row r="404" spans="1:1" x14ac:dyDescent="0.35">
      <c r="A404" s="5" t="s">
        <v>323</v>
      </c>
    </row>
    <row r="405" spans="1:1" x14ac:dyDescent="0.35">
      <c r="A405" s="6"/>
    </row>
    <row r="406" spans="1:1" x14ac:dyDescent="0.35">
      <c r="A406" s="5" t="s">
        <v>324</v>
      </c>
    </row>
    <row r="407" spans="1:1" x14ac:dyDescent="0.35">
      <c r="A407" s="5" t="s">
        <v>53</v>
      </c>
    </row>
    <row r="408" spans="1:1" x14ac:dyDescent="0.35">
      <c r="A408" s="5" t="s">
        <v>325</v>
      </c>
    </row>
    <row r="409" spans="1:1" x14ac:dyDescent="0.35">
      <c r="A409" s="5" t="s">
        <v>326</v>
      </c>
    </row>
    <row r="410" spans="1:1" x14ac:dyDescent="0.35">
      <c r="A410" s="6"/>
    </row>
    <row r="411" spans="1:1" x14ac:dyDescent="0.35">
      <c r="A411" s="5" t="s">
        <v>327</v>
      </c>
    </row>
    <row r="412" spans="1:1" x14ac:dyDescent="0.35">
      <c r="A412" s="5" t="s">
        <v>328</v>
      </c>
    </row>
    <row r="413" spans="1:1" x14ac:dyDescent="0.35">
      <c r="A413" s="5" t="s">
        <v>329</v>
      </c>
    </row>
    <row r="414" spans="1:1" x14ac:dyDescent="0.35">
      <c r="A414" s="6"/>
    </row>
    <row r="415" spans="1:1" x14ac:dyDescent="0.35">
      <c r="A415" s="5" t="s">
        <v>330</v>
      </c>
    </row>
    <row r="416" spans="1:1" x14ac:dyDescent="0.35">
      <c r="A416" s="5" t="s">
        <v>62</v>
      </c>
    </row>
    <row r="417" spans="1:1" x14ac:dyDescent="0.35">
      <c r="A417" s="6"/>
    </row>
    <row r="418" spans="1:1" x14ac:dyDescent="0.35">
      <c r="A418" s="5" t="s">
        <v>331</v>
      </c>
    </row>
    <row r="419" spans="1:1" x14ac:dyDescent="0.35">
      <c r="A419" s="6"/>
    </row>
    <row r="420" spans="1:1" x14ac:dyDescent="0.35">
      <c r="A420" s="5" t="s">
        <v>332</v>
      </c>
    </row>
    <row r="421" spans="1:1" x14ac:dyDescent="0.35">
      <c r="A421" s="5" t="s">
        <v>333</v>
      </c>
    </row>
    <row r="422" spans="1:1" x14ac:dyDescent="0.35">
      <c r="A422" s="6"/>
    </row>
    <row r="423" spans="1:1" x14ac:dyDescent="0.35">
      <c r="A423" s="5" t="s">
        <v>27</v>
      </c>
    </row>
    <row r="424" spans="1:1" x14ac:dyDescent="0.35">
      <c r="A424" s="5" t="s">
        <v>334</v>
      </c>
    </row>
    <row r="425" spans="1:1" x14ac:dyDescent="0.35">
      <c r="A425" s="5" t="s">
        <v>335</v>
      </c>
    </row>
    <row r="426" spans="1:1" x14ac:dyDescent="0.35">
      <c r="A426" s="5" t="s">
        <v>336</v>
      </c>
    </row>
    <row r="427" spans="1:1" x14ac:dyDescent="0.35">
      <c r="A427" s="6"/>
    </row>
    <row r="428" spans="1:1" x14ac:dyDescent="0.35">
      <c r="A428" s="5" t="s">
        <v>337</v>
      </c>
    </row>
    <row r="429" spans="1:1" x14ac:dyDescent="0.35">
      <c r="A429" s="6"/>
    </row>
    <row r="430" spans="1:1" x14ac:dyDescent="0.35">
      <c r="A430" s="5" t="s">
        <v>338</v>
      </c>
    </row>
    <row r="431" spans="1:1" x14ac:dyDescent="0.35">
      <c r="A431" s="5" t="s">
        <v>339</v>
      </c>
    </row>
    <row r="432" spans="1:1" x14ac:dyDescent="0.35">
      <c r="A432" s="5" t="s">
        <v>340</v>
      </c>
    </row>
    <row r="433" spans="1:1" x14ac:dyDescent="0.35">
      <c r="A433" s="6"/>
    </row>
    <row r="434" spans="1:1" x14ac:dyDescent="0.35">
      <c r="A434" s="5" t="s">
        <v>341</v>
      </c>
    </row>
    <row r="435" spans="1:1" x14ac:dyDescent="0.35">
      <c r="A435" s="5" t="s">
        <v>342</v>
      </c>
    </row>
    <row r="436" spans="1:1" x14ac:dyDescent="0.35">
      <c r="A436" s="5" t="s">
        <v>343</v>
      </c>
    </row>
    <row r="437" spans="1:1" x14ac:dyDescent="0.35">
      <c r="A437" s="5" t="s">
        <v>344</v>
      </c>
    </row>
    <row r="438" spans="1:1" x14ac:dyDescent="0.35">
      <c r="A438" s="5" t="s">
        <v>345</v>
      </c>
    </row>
    <row r="439" spans="1:1" x14ac:dyDescent="0.35">
      <c r="A439" s="6"/>
    </row>
    <row r="440" spans="1:1" x14ac:dyDescent="0.35">
      <c r="A440" s="5" t="s">
        <v>57</v>
      </c>
    </row>
    <row r="441" spans="1:1" x14ac:dyDescent="0.35">
      <c r="A441" s="5" t="s">
        <v>346</v>
      </c>
    </row>
    <row r="442" spans="1:1" x14ac:dyDescent="0.35">
      <c r="A442" s="5" t="s">
        <v>67</v>
      </c>
    </row>
    <row r="443" spans="1:1" x14ac:dyDescent="0.35">
      <c r="A443" s="5" t="s">
        <v>347</v>
      </c>
    </row>
    <row r="444" spans="1:1" x14ac:dyDescent="0.35">
      <c r="A444" s="6"/>
    </row>
    <row r="445" spans="1:1" x14ac:dyDescent="0.35">
      <c r="A445" s="5" t="s">
        <v>348</v>
      </c>
    </row>
    <row r="446" spans="1:1" x14ac:dyDescent="0.35">
      <c r="A446" s="5" t="s">
        <v>75</v>
      </c>
    </row>
    <row r="447" spans="1:1" x14ac:dyDescent="0.35">
      <c r="A447" s="5" t="s">
        <v>349</v>
      </c>
    </row>
    <row r="448" spans="1:1" x14ac:dyDescent="0.35">
      <c r="A448" s="6"/>
    </row>
    <row r="449" spans="1:1" x14ac:dyDescent="0.35">
      <c r="A449" s="5" t="s">
        <v>350</v>
      </c>
    </row>
    <row r="450" spans="1:1" x14ac:dyDescent="0.35">
      <c r="A450" s="5" t="s">
        <v>351</v>
      </c>
    </row>
    <row r="451" spans="1:1" x14ac:dyDescent="0.35">
      <c r="A451" s="5" t="s">
        <v>352</v>
      </c>
    </row>
    <row r="452" spans="1:1" x14ac:dyDescent="0.35">
      <c r="A452" s="5" t="s">
        <v>70</v>
      </c>
    </row>
    <row r="453" spans="1:1" x14ac:dyDescent="0.35">
      <c r="A453" s="6"/>
    </row>
    <row r="454" spans="1:1" x14ac:dyDescent="0.35">
      <c r="A454" s="5" t="s">
        <v>58</v>
      </c>
    </row>
    <row r="455" spans="1:1" x14ac:dyDescent="0.35">
      <c r="A455" s="5" t="s">
        <v>38</v>
      </c>
    </row>
    <row r="456" spans="1:1" x14ac:dyDescent="0.35">
      <c r="A456" s="5" t="s">
        <v>353</v>
      </c>
    </row>
    <row r="457" spans="1:1" x14ac:dyDescent="0.35">
      <c r="A457" s="6"/>
    </row>
    <row r="458" spans="1:1" x14ac:dyDescent="0.35">
      <c r="A458" s="5" t="s">
        <v>39</v>
      </c>
    </row>
    <row r="459" spans="1:1" x14ac:dyDescent="0.35">
      <c r="A459" s="5" t="s">
        <v>354</v>
      </c>
    </row>
    <row r="460" spans="1:1" x14ac:dyDescent="0.35">
      <c r="A460" s="5" t="s">
        <v>355</v>
      </c>
    </row>
    <row r="461" spans="1:1" x14ac:dyDescent="0.35">
      <c r="A461" s="6"/>
    </row>
    <row r="462" spans="1:1" x14ac:dyDescent="0.35">
      <c r="A462" s="5" t="s">
        <v>356</v>
      </c>
    </row>
    <row r="463" spans="1:1" x14ac:dyDescent="0.35">
      <c r="A463" s="5" t="s">
        <v>357</v>
      </c>
    </row>
    <row r="464" spans="1:1" x14ac:dyDescent="0.35">
      <c r="A464" s="6"/>
    </row>
    <row r="465" spans="1:1" x14ac:dyDescent="0.35">
      <c r="A465" s="5" t="s">
        <v>64</v>
      </c>
    </row>
    <row r="466" spans="1:1" x14ac:dyDescent="0.35">
      <c r="A466" s="5" t="s">
        <v>358</v>
      </c>
    </row>
    <row r="467" spans="1:1" x14ac:dyDescent="0.35">
      <c r="A467" s="5" t="s">
        <v>359</v>
      </c>
    </row>
    <row r="468" spans="1:1" x14ac:dyDescent="0.35">
      <c r="A468" s="5" t="s">
        <v>95</v>
      </c>
    </row>
    <row r="469" spans="1:1" x14ac:dyDescent="0.35">
      <c r="A469" s="6"/>
    </row>
    <row r="470" spans="1:1" x14ac:dyDescent="0.35">
      <c r="A470" s="5" t="s">
        <v>360</v>
      </c>
    </row>
    <row r="471" spans="1:1" x14ac:dyDescent="0.35">
      <c r="A471" s="5" t="s">
        <v>361</v>
      </c>
    </row>
    <row r="472" spans="1:1" x14ac:dyDescent="0.35">
      <c r="A472" s="5" t="s">
        <v>117</v>
      </c>
    </row>
    <row r="473" spans="1:1" x14ac:dyDescent="0.35">
      <c r="A473" s="5" t="s">
        <v>362</v>
      </c>
    </row>
    <row r="474" spans="1:1" x14ac:dyDescent="0.35">
      <c r="A474" s="6"/>
    </row>
    <row r="475" spans="1:1" x14ac:dyDescent="0.35">
      <c r="A475" s="5" t="s">
        <v>27</v>
      </c>
    </row>
    <row r="476" spans="1:1" x14ac:dyDescent="0.35">
      <c r="A476" s="5" t="s">
        <v>30</v>
      </c>
    </row>
    <row r="477" spans="1:1" x14ac:dyDescent="0.35">
      <c r="A477" s="5" t="s">
        <v>363</v>
      </c>
    </row>
    <row r="478" spans="1:1" x14ac:dyDescent="0.35">
      <c r="A478" s="5" t="s">
        <v>364</v>
      </c>
    </row>
    <row r="479" spans="1:1" x14ac:dyDescent="0.35">
      <c r="A479" s="5" t="s">
        <v>365</v>
      </c>
    </row>
    <row r="480" spans="1:1" x14ac:dyDescent="0.35">
      <c r="A480" s="6"/>
    </row>
    <row r="481" spans="1:1" x14ac:dyDescent="0.35">
      <c r="A481" s="5" t="s">
        <v>366</v>
      </c>
    </row>
    <row r="482" spans="1:1" x14ac:dyDescent="0.35">
      <c r="A482" s="5" t="s">
        <v>350</v>
      </c>
    </row>
    <row r="483" spans="1:1" x14ac:dyDescent="0.35">
      <c r="A483" s="5" t="s">
        <v>367</v>
      </c>
    </row>
    <row r="484" spans="1:1" x14ac:dyDescent="0.35">
      <c r="A484" s="5" t="s">
        <v>60</v>
      </c>
    </row>
    <row r="485" spans="1:1" x14ac:dyDescent="0.35">
      <c r="A485" s="6"/>
    </row>
    <row r="486" spans="1:1" x14ac:dyDescent="0.35">
      <c r="A486" s="5" t="s">
        <v>368</v>
      </c>
    </row>
    <row r="487" spans="1:1" x14ac:dyDescent="0.35">
      <c r="A487" s="5" t="s">
        <v>369</v>
      </c>
    </row>
    <row r="488" spans="1:1" x14ac:dyDescent="0.35">
      <c r="A488" s="5" t="s">
        <v>370</v>
      </c>
    </row>
    <row r="489" spans="1:1" x14ac:dyDescent="0.35">
      <c r="A489" s="6"/>
    </row>
    <row r="490" spans="1:1" x14ac:dyDescent="0.35">
      <c r="A490" s="5" t="s">
        <v>67</v>
      </c>
    </row>
    <row r="491" spans="1:1" x14ac:dyDescent="0.35">
      <c r="A491" s="5" t="s">
        <v>371</v>
      </c>
    </row>
    <row r="492" spans="1:1" x14ac:dyDescent="0.35">
      <c r="A492" s="5" t="s">
        <v>63</v>
      </c>
    </row>
    <row r="493" spans="1:1" x14ac:dyDescent="0.35">
      <c r="A493" s="5" t="s">
        <v>372</v>
      </c>
    </row>
    <row r="494" spans="1:1" x14ac:dyDescent="0.35">
      <c r="A494" s="6"/>
    </row>
    <row r="495" spans="1:1" x14ac:dyDescent="0.35">
      <c r="A495" s="5" t="s">
        <v>373</v>
      </c>
    </row>
    <row r="496" spans="1:1" x14ac:dyDescent="0.35">
      <c r="A496" s="5" t="s">
        <v>374</v>
      </c>
    </row>
    <row r="497" spans="1:1" x14ac:dyDescent="0.35">
      <c r="A497" s="6"/>
    </row>
    <row r="498" spans="1:1" x14ac:dyDescent="0.35">
      <c r="A498" s="5" t="s">
        <v>62</v>
      </c>
    </row>
    <row r="499" spans="1:1" x14ac:dyDescent="0.35">
      <c r="A499" s="5" t="s">
        <v>148</v>
      </c>
    </row>
    <row r="500" spans="1:1" x14ac:dyDescent="0.35">
      <c r="A500" s="5" t="s">
        <v>375</v>
      </c>
    </row>
    <row r="501" spans="1:1" x14ac:dyDescent="0.35">
      <c r="A501" s="6"/>
    </row>
    <row r="502" spans="1:1" x14ac:dyDescent="0.35">
      <c r="A502" s="5" t="s">
        <v>376</v>
      </c>
    </row>
    <row r="503" spans="1:1" x14ac:dyDescent="0.35">
      <c r="A503" s="5" t="s">
        <v>377</v>
      </c>
    </row>
    <row r="504" spans="1:1" x14ac:dyDescent="0.35">
      <c r="A504" s="6"/>
    </row>
    <row r="505" spans="1:1" x14ac:dyDescent="0.35">
      <c r="A505" s="5" t="s">
        <v>378</v>
      </c>
    </row>
    <row r="506" spans="1:1" x14ac:dyDescent="0.35">
      <c r="A506" s="5" t="s">
        <v>379</v>
      </c>
    </row>
    <row r="507" spans="1:1" x14ac:dyDescent="0.35">
      <c r="A507" s="6"/>
    </row>
    <row r="508" spans="1:1" x14ac:dyDescent="0.35">
      <c r="A508" s="5" t="s">
        <v>380</v>
      </c>
    </row>
    <row r="509" spans="1:1" x14ac:dyDescent="0.35">
      <c r="A509" s="5" t="s">
        <v>381</v>
      </c>
    </row>
    <row r="510" spans="1:1" x14ac:dyDescent="0.35">
      <c r="A510" s="6"/>
    </row>
    <row r="511" spans="1:1" x14ac:dyDescent="0.35">
      <c r="A511" s="5" t="s">
        <v>382</v>
      </c>
    </row>
    <row r="512" spans="1:1" x14ac:dyDescent="0.35">
      <c r="A512" s="5" t="s">
        <v>383</v>
      </c>
    </row>
    <row r="513" spans="1:1" x14ac:dyDescent="0.35">
      <c r="A513" s="5" t="s">
        <v>384</v>
      </c>
    </row>
    <row r="514" spans="1:1" x14ac:dyDescent="0.35">
      <c r="A514" s="6"/>
    </row>
    <row r="515" spans="1:1" x14ac:dyDescent="0.35">
      <c r="A515" s="5" t="s">
        <v>385</v>
      </c>
    </row>
    <row r="516" spans="1:1" x14ac:dyDescent="0.35">
      <c r="A516" s="5" t="s">
        <v>386</v>
      </c>
    </row>
    <row r="517" spans="1:1" x14ac:dyDescent="0.35">
      <c r="A517" s="6"/>
    </row>
    <row r="518" spans="1:1" x14ac:dyDescent="0.35">
      <c r="A518" s="5" t="s">
        <v>387</v>
      </c>
    </row>
    <row r="519" spans="1:1" x14ac:dyDescent="0.35">
      <c r="A519" s="5" t="s">
        <v>388</v>
      </c>
    </row>
    <row r="520" spans="1:1" x14ac:dyDescent="0.35">
      <c r="A520" s="6"/>
    </row>
    <row r="521" spans="1:1" x14ac:dyDescent="0.35">
      <c r="A521" s="5" t="s">
        <v>389</v>
      </c>
    </row>
    <row r="522" spans="1:1" x14ac:dyDescent="0.35">
      <c r="A522" s="6"/>
    </row>
    <row r="523" spans="1:1" x14ac:dyDescent="0.35">
      <c r="A523" s="5" t="s">
        <v>390</v>
      </c>
    </row>
    <row r="524" spans="1:1" x14ac:dyDescent="0.35">
      <c r="A524" s="5" t="s">
        <v>391</v>
      </c>
    </row>
    <row r="525" spans="1:1" x14ac:dyDescent="0.35">
      <c r="A525" s="5" t="s">
        <v>392</v>
      </c>
    </row>
    <row r="526" spans="1:1" x14ac:dyDescent="0.35">
      <c r="A526" s="6"/>
    </row>
    <row r="527" spans="1:1" x14ac:dyDescent="0.35">
      <c r="A527" s="5" t="s">
        <v>393</v>
      </c>
    </row>
    <row r="528" spans="1:1" x14ac:dyDescent="0.35">
      <c r="A528" s="5" t="s">
        <v>394</v>
      </c>
    </row>
    <row r="529" spans="1:1" x14ac:dyDescent="0.35">
      <c r="A529" s="5" t="s">
        <v>10</v>
      </c>
    </row>
    <row r="530" spans="1:1" x14ac:dyDescent="0.35">
      <c r="A530" s="6"/>
    </row>
    <row r="531" spans="1:1" x14ac:dyDescent="0.35">
      <c r="A531" s="5" t="s">
        <v>395</v>
      </c>
    </row>
    <row r="532" spans="1:1" x14ac:dyDescent="0.35">
      <c r="A532" s="5" t="s">
        <v>42</v>
      </c>
    </row>
    <row r="533" spans="1:1" x14ac:dyDescent="0.35">
      <c r="A533" s="5" t="s">
        <v>396</v>
      </c>
    </row>
    <row r="534" spans="1:1" x14ac:dyDescent="0.35">
      <c r="A534" s="5" t="s">
        <v>397</v>
      </c>
    </row>
    <row r="535" spans="1:1" x14ac:dyDescent="0.35">
      <c r="A535" s="5" t="s">
        <v>44</v>
      </c>
    </row>
    <row r="536" spans="1:1" x14ac:dyDescent="0.35">
      <c r="A536" s="6"/>
    </row>
    <row r="537" spans="1:1" x14ac:dyDescent="0.35">
      <c r="A537" s="5" t="s">
        <v>398</v>
      </c>
    </row>
    <row r="538" spans="1:1" x14ac:dyDescent="0.35">
      <c r="A538" s="5" t="s">
        <v>399</v>
      </c>
    </row>
    <row r="539" spans="1:1" x14ac:dyDescent="0.35">
      <c r="A539" s="5" t="s">
        <v>400</v>
      </c>
    </row>
    <row r="540" spans="1:1" x14ac:dyDescent="0.35">
      <c r="A540" s="6"/>
    </row>
    <row r="541" spans="1:1" x14ac:dyDescent="0.35">
      <c r="A541" s="5" t="s">
        <v>40</v>
      </c>
    </row>
    <row r="542" spans="1:1" x14ac:dyDescent="0.35">
      <c r="A542" s="5" t="s">
        <v>401</v>
      </c>
    </row>
    <row r="543" spans="1:1" x14ac:dyDescent="0.35">
      <c r="A543" s="5" t="s">
        <v>402</v>
      </c>
    </row>
    <row r="544" spans="1:1" x14ac:dyDescent="0.35">
      <c r="A544" s="6"/>
    </row>
    <row r="545" spans="1:1" x14ac:dyDescent="0.35">
      <c r="A545" s="5" t="s">
        <v>403</v>
      </c>
    </row>
    <row r="546" spans="1:1" x14ac:dyDescent="0.35">
      <c r="A546" s="5" t="s">
        <v>404</v>
      </c>
    </row>
    <row r="547" spans="1:1" x14ac:dyDescent="0.35">
      <c r="A547" s="5" t="s">
        <v>405</v>
      </c>
    </row>
    <row r="548" spans="1:1" x14ac:dyDescent="0.35">
      <c r="A548" s="6"/>
    </row>
    <row r="549" spans="1:1" x14ac:dyDescent="0.35">
      <c r="A549" s="5" t="s">
        <v>117</v>
      </c>
    </row>
    <row r="550" spans="1:1" x14ac:dyDescent="0.35">
      <c r="A550" s="5" t="s">
        <v>406</v>
      </c>
    </row>
    <row r="551" spans="1:1" x14ac:dyDescent="0.35">
      <c r="A551" s="5" t="s">
        <v>407</v>
      </c>
    </row>
    <row r="552" spans="1:1" x14ac:dyDescent="0.35">
      <c r="A552" s="6"/>
    </row>
    <row r="553" spans="1:1" x14ac:dyDescent="0.35">
      <c r="A553" s="5" t="s">
        <v>408</v>
      </c>
    </row>
    <row r="554" spans="1:1" x14ac:dyDescent="0.35">
      <c r="A554" s="5" t="s">
        <v>409</v>
      </c>
    </row>
    <row r="555" spans="1:1" x14ac:dyDescent="0.35">
      <c r="A555" s="6"/>
    </row>
    <row r="556" spans="1:1" x14ac:dyDescent="0.35">
      <c r="A556" s="5" t="s">
        <v>410</v>
      </c>
    </row>
    <row r="557" spans="1:1" x14ac:dyDescent="0.35">
      <c r="A557" s="6"/>
    </row>
    <row r="558" spans="1:1" x14ac:dyDescent="0.35">
      <c r="A558" s="5" t="s">
        <v>411</v>
      </c>
    </row>
    <row r="559" spans="1:1" x14ac:dyDescent="0.35">
      <c r="A559" s="5" t="s">
        <v>412</v>
      </c>
    </row>
    <row r="560" spans="1:1" x14ac:dyDescent="0.35">
      <c r="A560" s="6"/>
    </row>
    <row r="561" spans="1:1" x14ac:dyDescent="0.35">
      <c r="A561" s="5" t="s">
        <v>413</v>
      </c>
    </row>
    <row r="562" spans="1:1" x14ac:dyDescent="0.35">
      <c r="A562" s="5" t="s">
        <v>24</v>
      </c>
    </row>
    <row r="563" spans="1:1" x14ac:dyDescent="0.35">
      <c r="A563" s="5" t="s">
        <v>148</v>
      </c>
    </row>
    <row r="564" spans="1:1" x14ac:dyDescent="0.35">
      <c r="A564" s="5" t="s">
        <v>414</v>
      </c>
    </row>
    <row r="565" spans="1:1" x14ac:dyDescent="0.35">
      <c r="A565" s="6"/>
    </row>
    <row r="566" spans="1:1" x14ac:dyDescent="0.35">
      <c r="A566" s="5" t="s">
        <v>70</v>
      </c>
    </row>
    <row r="567" spans="1:1" x14ac:dyDescent="0.35">
      <c r="A567" s="5" t="s">
        <v>415</v>
      </c>
    </row>
    <row r="568" spans="1:1" x14ac:dyDescent="0.35">
      <c r="A568" s="5" t="s">
        <v>416</v>
      </c>
    </row>
    <row r="569" spans="1:1" x14ac:dyDescent="0.35">
      <c r="A569" s="5" t="s">
        <v>417</v>
      </c>
    </row>
    <row r="570" spans="1:1" x14ac:dyDescent="0.35">
      <c r="A570" s="6"/>
    </row>
    <row r="571" spans="1:1" x14ac:dyDescent="0.35">
      <c r="A571" s="5" t="s">
        <v>418</v>
      </c>
    </row>
    <row r="572" spans="1:1" x14ac:dyDescent="0.35">
      <c r="A572" s="5" t="s">
        <v>38</v>
      </c>
    </row>
    <row r="573" spans="1:1" x14ac:dyDescent="0.35">
      <c r="A573" s="5" t="s">
        <v>419</v>
      </c>
    </row>
    <row r="574" spans="1:1" x14ac:dyDescent="0.35">
      <c r="A574" s="6"/>
    </row>
    <row r="575" spans="1:1" x14ac:dyDescent="0.35">
      <c r="A575" s="5" t="s">
        <v>420</v>
      </c>
    </row>
    <row r="576" spans="1:1" x14ac:dyDescent="0.35">
      <c r="A576" s="5" t="s">
        <v>421</v>
      </c>
    </row>
    <row r="577" spans="1:1" x14ac:dyDescent="0.35">
      <c r="A577" s="5" t="s">
        <v>422</v>
      </c>
    </row>
    <row r="578" spans="1:1" x14ac:dyDescent="0.35">
      <c r="A578" s="5" t="s">
        <v>423</v>
      </c>
    </row>
    <row r="579" spans="1:1" x14ac:dyDescent="0.35">
      <c r="A579" s="6"/>
    </row>
    <row r="580" spans="1:1" x14ac:dyDescent="0.35">
      <c r="A580" s="5" t="s">
        <v>424</v>
      </c>
    </row>
    <row r="581" spans="1:1" x14ac:dyDescent="0.35">
      <c r="A581" s="6"/>
    </row>
    <row r="582" spans="1:1" x14ac:dyDescent="0.35">
      <c r="A582" s="5" t="s">
        <v>30</v>
      </c>
    </row>
    <row r="583" spans="1:1" x14ac:dyDescent="0.35">
      <c r="A583" s="5" t="s">
        <v>425</v>
      </c>
    </row>
    <row r="584" spans="1:1" x14ac:dyDescent="0.35">
      <c r="A584" s="5" t="s">
        <v>426</v>
      </c>
    </row>
    <row r="585" spans="1:1" x14ac:dyDescent="0.35">
      <c r="A585" s="6"/>
    </row>
    <row r="586" spans="1:1" x14ac:dyDescent="0.35">
      <c r="A586" s="5" t="s">
        <v>427</v>
      </c>
    </row>
    <row r="587" spans="1:1" x14ac:dyDescent="0.35">
      <c r="A587" s="5" t="s">
        <v>428</v>
      </c>
    </row>
    <row r="588" spans="1:1" x14ac:dyDescent="0.35">
      <c r="A588" s="6"/>
    </row>
    <row r="589" spans="1:1" x14ac:dyDescent="0.35">
      <c r="A589" s="5" t="s">
        <v>429</v>
      </c>
    </row>
    <row r="590" spans="1:1" x14ac:dyDescent="0.35">
      <c r="A590" s="5" t="s">
        <v>430</v>
      </c>
    </row>
    <row r="591" spans="1:1" x14ac:dyDescent="0.35">
      <c r="A591" s="6"/>
    </row>
    <row r="592" spans="1:1" x14ac:dyDescent="0.35">
      <c r="A592" s="5" t="s">
        <v>431</v>
      </c>
    </row>
    <row r="593" spans="1:1" x14ac:dyDescent="0.35">
      <c r="A593" s="5" t="s">
        <v>432</v>
      </c>
    </row>
    <row r="594" spans="1:1" x14ac:dyDescent="0.35">
      <c r="A594" s="6"/>
    </row>
    <row r="595" spans="1:1" x14ac:dyDescent="0.35">
      <c r="A595" s="5" t="s">
        <v>433</v>
      </c>
    </row>
    <row r="596" spans="1:1" x14ac:dyDescent="0.35">
      <c r="A596" s="5" t="s">
        <v>27</v>
      </c>
    </row>
    <row r="597" spans="1:1" x14ac:dyDescent="0.35">
      <c r="A597" s="5" t="s">
        <v>434</v>
      </c>
    </row>
    <row r="598" spans="1:1" x14ac:dyDescent="0.35">
      <c r="A598" s="6"/>
    </row>
    <row r="599" spans="1:1" x14ac:dyDescent="0.35">
      <c r="A599" s="5" t="s">
        <v>435</v>
      </c>
    </row>
    <row r="600" spans="1:1" x14ac:dyDescent="0.35">
      <c r="A600" s="5" t="s">
        <v>436</v>
      </c>
    </row>
    <row r="601" spans="1:1" x14ac:dyDescent="0.35">
      <c r="A601" s="5" t="s">
        <v>437</v>
      </c>
    </row>
    <row r="602" spans="1:1" x14ac:dyDescent="0.35">
      <c r="A602" s="5" t="s">
        <v>438</v>
      </c>
    </row>
    <row r="603" spans="1:1" x14ac:dyDescent="0.35">
      <c r="A603" s="6"/>
    </row>
    <row r="604" spans="1:1" x14ac:dyDescent="0.35">
      <c r="A604" s="5" t="s">
        <v>439</v>
      </c>
    </row>
    <row r="605" spans="1:1" x14ac:dyDescent="0.35">
      <c r="A605" s="5" t="s">
        <v>440</v>
      </c>
    </row>
    <row r="606" spans="1:1" x14ac:dyDescent="0.35">
      <c r="A606" s="5" t="s">
        <v>54</v>
      </c>
    </row>
    <row r="607" spans="1:1" x14ac:dyDescent="0.35">
      <c r="A607" s="5" t="s">
        <v>441</v>
      </c>
    </row>
    <row r="608" spans="1:1" x14ac:dyDescent="0.35">
      <c r="A608" s="6"/>
    </row>
    <row r="609" spans="1:1" x14ac:dyDescent="0.35">
      <c r="A609" s="5" t="s">
        <v>442</v>
      </c>
    </row>
    <row r="610" spans="1:1" x14ac:dyDescent="0.35">
      <c r="A610" s="6"/>
    </row>
    <row r="611" spans="1:1" x14ac:dyDescent="0.35">
      <c r="A611" s="5" t="s">
        <v>443</v>
      </c>
    </row>
    <row r="612" spans="1:1" x14ac:dyDescent="0.35">
      <c r="A612" s="5" t="s">
        <v>444</v>
      </c>
    </row>
    <row r="613" spans="1:1" x14ac:dyDescent="0.35">
      <c r="A613" s="6"/>
    </row>
    <row r="614" spans="1:1" x14ac:dyDescent="0.35">
      <c r="A614" s="5" t="s">
        <v>445</v>
      </c>
    </row>
    <row r="615" spans="1:1" x14ac:dyDescent="0.35">
      <c r="A615" s="5" t="s">
        <v>84</v>
      </c>
    </row>
    <row r="616" spans="1:1" x14ac:dyDescent="0.35">
      <c r="A616" s="5" t="s">
        <v>446</v>
      </c>
    </row>
    <row r="617" spans="1:1" x14ac:dyDescent="0.35">
      <c r="A617" s="6"/>
    </row>
    <row r="618" spans="1:1" x14ac:dyDescent="0.35">
      <c r="A618" s="5" t="s">
        <v>447</v>
      </c>
    </row>
    <row r="619" spans="1:1" x14ac:dyDescent="0.35">
      <c r="A619" s="5" t="s">
        <v>448</v>
      </c>
    </row>
    <row r="620" spans="1:1" x14ac:dyDescent="0.35">
      <c r="A620" s="6"/>
    </row>
    <row r="621" spans="1:1" x14ac:dyDescent="0.35">
      <c r="A621" s="5" t="s">
        <v>48</v>
      </c>
    </row>
    <row r="622" spans="1:1" x14ac:dyDescent="0.35">
      <c r="A622" s="5" t="s">
        <v>449</v>
      </c>
    </row>
    <row r="623" spans="1:1" x14ac:dyDescent="0.35">
      <c r="A623" s="5" t="s">
        <v>450</v>
      </c>
    </row>
    <row r="624" spans="1:1" x14ac:dyDescent="0.35">
      <c r="A624" s="6"/>
    </row>
    <row r="625" spans="1:1" x14ac:dyDescent="0.35">
      <c r="A625" s="5" t="s">
        <v>451</v>
      </c>
    </row>
    <row r="626" spans="1:1" x14ac:dyDescent="0.35">
      <c r="A626" s="5" t="s">
        <v>452</v>
      </c>
    </row>
    <row r="627" spans="1:1" x14ac:dyDescent="0.35">
      <c r="A627" s="6"/>
    </row>
    <row r="628" spans="1:1" x14ac:dyDescent="0.35">
      <c r="A628" s="5" t="s">
        <v>453</v>
      </c>
    </row>
    <row r="629" spans="1:1" x14ac:dyDescent="0.35">
      <c r="A629" s="5" t="s">
        <v>454</v>
      </c>
    </row>
    <row r="630" spans="1:1" x14ac:dyDescent="0.35">
      <c r="A630" s="5" t="s">
        <v>54</v>
      </c>
    </row>
    <row r="631" spans="1:1" x14ac:dyDescent="0.35">
      <c r="A631" s="5" t="s">
        <v>10</v>
      </c>
    </row>
    <row r="632" spans="1:1" x14ac:dyDescent="0.35">
      <c r="A632" s="6"/>
    </row>
    <row r="633" spans="1:1" x14ac:dyDescent="0.35">
      <c r="A633" s="5" t="s">
        <v>455</v>
      </c>
    </row>
    <row r="634" spans="1:1" x14ac:dyDescent="0.35">
      <c r="A634" s="5" t="s">
        <v>456</v>
      </c>
    </row>
    <row r="635" spans="1:1" x14ac:dyDescent="0.35">
      <c r="A635" s="5" t="s">
        <v>457</v>
      </c>
    </row>
    <row r="636" spans="1:1" x14ac:dyDescent="0.35">
      <c r="A636" s="5" t="s">
        <v>458</v>
      </c>
    </row>
    <row r="637" spans="1:1" x14ac:dyDescent="0.35">
      <c r="A637" s="6"/>
    </row>
    <row r="638" spans="1:1" x14ac:dyDescent="0.35">
      <c r="A638" s="5" t="s">
        <v>459</v>
      </c>
    </row>
    <row r="639" spans="1:1" x14ac:dyDescent="0.35">
      <c r="A639" s="5" t="s">
        <v>460</v>
      </c>
    </row>
    <row r="640" spans="1:1" x14ac:dyDescent="0.35">
      <c r="A640" s="6"/>
    </row>
    <row r="641" spans="1:1" x14ac:dyDescent="0.35">
      <c r="A641" s="5" t="s">
        <v>17</v>
      </c>
    </row>
    <row r="642" spans="1:1" x14ac:dyDescent="0.35">
      <c r="A642" s="5" t="s">
        <v>461</v>
      </c>
    </row>
    <row r="643" spans="1:1" x14ac:dyDescent="0.35">
      <c r="A643" s="5" t="s">
        <v>462</v>
      </c>
    </row>
    <row r="644" spans="1:1" x14ac:dyDescent="0.35">
      <c r="A644" s="5" t="s">
        <v>77</v>
      </c>
    </row>
    <row r="645" spans="1:1" x14ac:dyDescent="0.35">
      <c r="A645" s="6"/>
    </row>
    <row r="646" spans="1:1" x14ac:dyDescent="0.35">
      <c r="A646" s="5" t="s">
        <v>463</v>
      </c>
    </row>
    <row r="647" spans="1:1" x14ac:dyDescent="0.35">
      <c r="A647" s="5" t="s">
        <v>464</v>
      </c>
    </row>
    <row r="648" spans="1:1" x14ac:dyDescent="0.35">
      <c r="A648" s="6"/>
    </row>
    <row r="649" spans="1:1" x14ac:dyDescent="0.35">
      <c r="A649" s="5" t="s">
        <v>465</v>
      </c>
    </row>
    <row r="650" spans="1:1" x14ac:dyDescent="0.35">
      <c r="A650" s="6"/>
    </row>
    <row r="651" spans="1:1" x14ac:dyDescent="0.35">
      <c r="A651" s="5" t="s">
        <v>466</v>
      </c>
    </row>
    <row r="652" spans="1:1" x14ac:dyDescent="0.35">
      <c r="A652" s="5" t="s">
        <v>467</v>
      </c>
    </row>
    <row r="653" spans="1:1" x14ac:dyDescent="0.35">
      <c r="A653" s="5" t="s">
        <v>468</v>
      </c>
    </row>
    <row r="654" spans="1:1" x14ac:dyDescent="0.35">
      <c r="A654" s="6"/>
    </row>
    <row r="655" spans="1:1" x14ac:dyDescent="0.35">
      <c r="A655" s="5" t="s">
        <v>469</v>
      </c>
    </row>
    <row r="656" spans="1:1" x14ac:dyDescent="0.35">
      <c r="A656" s="5" t="s">
        <v>470</v>
      </c>
    </row>
    <row r="657" spans="1:1" x14ac:dyDescent="0.35">
      <c r="A657" s="6"/>
    </row>
    <row r="658" spans="1:1" x14ac:dyDescent="0.35">
      <c r="A658" s="5" t="s">
        <v>471</v>
      </c>
    </row>
    <row r="659" spans="1:1" x14ac:dyDescent="0.35">
      <c r="A659" s="6"/>
    </row>
    <row r="660" spans="1:1" x14ac:dyDescent="0.35">
      <c r="A660" s="5" t="s">
        <v>472</v>
      </c>
    </row>
    <row r="661" spans="1:1" x14ac:dyDescent="0.35">
      <c r="A661" s="5" t="s">
        <v>473</v>
      </c>
    </row>
    <row r="662" spans="1:1" x14ac:dyDescent="0.35">
      <c r="A662" s="5" t="s">
        <v>350</v>
      </c>
    </row>
    <row r="663" spans="1:1" x14ac:dyDescent="0.35">
      <c r="A663" s="6"/>
    </row>
    <row r="664" spans="1:1" x14ac:dyDescent="0.35">
      <c r="A664" s="5" t="s">
        <v>70</v>
      </c>
    </row>
    <row r="665" spans="1:1" x14ac:dyDescent="0.35">
      <c r="A665" s="5" t="s">
        <v>39</v>
      </c>
    </row>
    <row r="666" spans="1:1" x14ac:dyDescent="0.35">
      <c r="A666" s="5" t="s">
        <v>474</v>
      </c>
    </row>
    <row r="667" spans="1:1" x14ac:dyDescent="0.35">
      <c r="A667" s="5" t="s">
        <v>475</v>
      </c>
    </row>
    <row r="668" spans="1:1" x14ac:dyDescent="0.35">
      <c r="A668" s="6"/>
    </row>
    <row r="669" spans="1:1" x14ac:dyDescent="0.35">
      <c r="A669" s="5" t="s">
        <v>476</v>
      </c>
    </row>
    <row r="670" spans="1:1" x14ac:dyDescent="0.35">
      <c r="A670" s="5" t="s">
        <v>477</v>
      </c>
    </row>
    <row r="671" spans="1:1" x14ac:dyDescent="0.35">
      <c r="A671" s="5" t="s">
        <v>478</v>
      </c>
    </row>
    <row r="672" spans="1:1" x14ac:dyDescent="0.35">
      <c r="A672" s="6"/>
    </row>
    <row r="673" spans="1:1" x14ac:dyDescent="0.35">
      <c r="A673" s="5" t="s">
        <v>479</v>
      </c>
    </row>
    <row r="674" spans="1:1" x14ac:dyDescent="0.35">
      <c r="A674" s="5" t="s">
        <v>480</v>
      </c>
    </row>
    <row r="675" spans="1:1" x14ac:dyDescent="0.35">
      <c r="A675" s="6"/>
    </row>
    <row r="676" spans="1:1" x14ac:dyDescent="0.35">
      <c r="A676" s="5" t="s">
        <v>481</v>
      </c>
    </row>
    <row r="677" spans="1:1" x14ac:dyDescent="0.35">
      <c r="A677" s="5" t="s">
        <v>482</v>
      </c>
    </row>
    <row r="678" spans="1:1" x14ac:dyDescent="0.35">
      <c r="A678" s="5" t="s">
        <v>24</v>
      </c>
    </row>
    <row r="679" spans="1:1" x14ac:dyDescent="0.35">
      <c r="A679" s="5" t="s">
        <v>483</v>
      </c>
    </row>
    <row r="680" spans="1:1" x14ac:dyDescent="0.35">
      <c r="A680" s="6"/>
    </row>
    <row r="681" spans="1:1" x14ac:dyDescent="0.35">
      <c r="A681" s="5" t="s">
        <v>25</v>
      </c>
    </row>
    <row r="682" spans="1:1" x14ac:dyDescent="0.35">
      <c r="A682" s="5" t="s">
        <v>66</v>
      </c>
    </row>
    <row r="683" spans="1:1" x14ac:dyDescent="0.35">
      <c r="A683" s="5" t="s">
        <v>62</v>
      </c>
    </row>
    <row r="684" spans="1:1" x14ac:dyDescent="0.35">
      <c r="A684" s="5" t="s">
        <v>484</v>
      </c>
    </row>
    <row r="685" spans="1:1" x14ac:dyDescent="0.35">
      <c r="A685" s="6"/>
    </row>
    <row r="686" spans="1:1" x14ac:dyDescent="0.35">
      <c r="A686" s="5" t="s">
        <v>485</v>
      </c>
    </row>
    <row r="687" spans="1:1" x14ac:dyDescent="0.35">
      <c r="A687" s="6"/>
    </row>
    <row r="688" spans="1:1" x14ac:dyDescent="0.35">
      <c r="A688" s="5" t="s">
        <v>486</v>
      </c>
    </row>
    <row r="689" spans="1:1" x14ac:dyDescent="0.35">
      <c r="A689" s="5" t="s">
        <v>487</v>
      </c>
    </row>
    <row r="690" spans="1:1" x14ac:dyDescent="0.35">
      <c r="A690" s="5" t="s">
        <v>488</v>
      </c>
    </row>
    <row r="691" spans="1:1" x14ac:dyDescent="0.35">
      <c r="A691" s="6"/>
    </row>
    <row r="692" spans="1:1" x14ac:dyDescent="0.35">
      <c r="A692" s="5" t="s">
        <v>489</v>
      </c>
    </row>
    <row r="693" spans="1:1" x14ac:dyDescent="0.35">
      <c r="A693" s="5" t="s">
        <v>490</v>
      </c>
    </row>
    <row r="694" spans="1:1" x14ac:dyDescent="0.35">
      <c r="A694" s="6"/>
    </row>
    <row r="695" spans="1:1" x14ac:dyDescent="0.35">
      <c r="A695" s="5" t="s">
        <v>491</v>
      </c>
    </row>
    <row r="696" spans="1:1" x14ac:dyDescent="0.35">
      <c r="A696" s="5" t="s">
        <v>492</v>
      </c>
    </row>
    <row r="697" spans="1:1" x14ac:dyDescent="0.35">
      <c r="A697" s="5" t="s">
        <v>493</v>
      </c>
    </row>
    <row r="698" spans="1:1" x14ac:dyDescent="0.35">
      <c r="A698" s="5" t="s">
        <v>494</v>
      </c>
    </row>
    <row r="699" spans="1:1" x14ac:dyDescent="0.35">
      <c r="A699" s="6"/>
    </row>
    <row r="700" spans="1:1" x14ac:dyDescent="0.35">
      <c r="A700" s="5" t="s">
        <v>495</v>
      </c>
    </row>
    <row r="701" spans="1:1" x14ac:dyDescent="0.35">
      <c r="A701" s="5" t="s">
        <v>496</v>
      </c>
    </row>
    <row r="702" spans="1:1" x14ac:dyDescent="0.35">
      <c r="A702" s="6"/>
    </row>
    <row r="703" spans="1:1" x14ac:dyDescent="0.35">
      <c r="A703" s="5" t="s">
        <v>497</v>
      </c>
    </row>
    <row r="704" spans="1:1" x14ac:dyDescent="0.35">
      <c r="A704" s="5" t="s">
        <v>498</v>
      </c>
    </row>
    <row r="705" spans="1:1" x14ac:dyDescent="0.35">
      <c r="A705" s="6"/>
    </row>
    <row r="706" spans="1:1" x14ac:dyDescent="0.35">
      <c r="A706" s="5" t="s">
        <v>62</v>
      </c>
    </row>
    <row r="707" spans="1:1" x14ac:dyDescent="0.35">
      <c r="A707" s="5" t="s">
        <v>350</v>
      </c>
    </row>
    <row r="708" spans="1:1" x14ac:dyDescent="0.35">
      <c r="A708" s="5" t="s">
        <v>499</v>
      </c>
    </row>
    <row r="709" spans="1:1" x14ac:dyDescent="0.35">
      <c r="A709" s="6"/>
    </row>
    <row r="710" spans="1:1" x14ac:dyDescent="0.35">
      <c r="A710" s="5" t="s">
        <v>500</v>
      </c>
    </row>
    <row r="711" spans="1:1" x14ac:dyDescent="0.35">
      <c r="A711" s="5" t="s">
        <v>501</v>
      </c>
    </row>
    <row r="712" spans="1:1" x14ac:dyDescent="0.35">
      <c r="A712" s="6"/>
    </row>
    <row r="713" spans="1:1" x14ac:dyDescent="0.35">
      <c r="A713" s="5" t="s">
        <v>502</v>
      </c>
    </row>
    <row r="714" spans="1:1" x14ac:dyDescent="0.35">
      <c r="A714" s="5" t="s">
        <v>503</v>
      </c>
    </row>
    <row r="715" spans="1:1" x14ac:dyDescent="0.35">
      <c r="A715" s="5" t="s">
        <v>76</v>
      </c>
    </row>
    <row r="716" spans="1:1" x14ac:dyDescent="0.35">
      <c r="A716" s="6"/>
    </row>
    <row r="717" spans="1:1" x14ac:dyDescent="0.35">
      <c r="A717" s="5" t="s">
        <v>504</v>
      </c>
    </row>
    <row r="718" spans="1:1" x14ac:dyDescent="0.35">
      <c r="A718" s="5" t="s">
        <v>68</v>
      </c>
    </row>
    <row r="719" spans="1:1" x14ac:dyDescent="0.35">
      <c r="A719" s="6"/>
    </row>
    <row r="720" spans="1:1" x14ac:dyDescent="0.35">
      <c r="A720" s="5" t="s">
        <v>505</v>
      </c>
    </row>
    <row r="721" spans="1:1" x14ac:dyDescent="0.35">
      <c r="A721" s="5" t="s">
        <v>39</v>
      </c>
    </row>
    <row r="722" spans="1:1" x14ac:dyDescent="0.35">
      <c r="A722" s="5" t="s">
        <v>28</v>
      </c>
    </row>
    <row r="723" spans="1:1" x14ac:dyDescent="0.35">
      <c r="A723" s="6"/>
    </row>
    <row r="724" spans="1:1" x14ac:dyDescent="0.35">
      <c r="A724" s="5" t="s">
        <v>506</v>
      </c>
    </row>
    <row r="725" spans="1:1" x14ac:dyDescent="0.35">
      <c r="A725" s="5" t="s">
        <v>507</v>
      </c>
    </row>
    <row r="726" spans="1:1" x14ac:dyDescent="0.35">
      <c r="A726" s="6"/>
    </row>
    <row r="727" spans="1:1" x14ac:dyDescent="0.35">
      <c r="A727" s="5" t="s">
        <v>117</v>
      </c>
    </row>
    <row r="728" spans="1:1" x14ac:dyDescent="0.35">
      <c r="A728" s="5" t="s">
        <v>508</v>
      </c>
    </row>
    <row r="729" spans="1:1" x14ac:dyDescent="0.35">
      <c r="A729" s="6"/>
    </row>
    <row r="730" spans="1:1" x14ac:dyDescent="0.35">
      <c r="A730" s="5" t="s">
        <v>509</v>
      </c>
    </row>
    <row r="731" spans="1:1" x14ac:dyDescent="0.35">
      <c r="A731" s="5" t="s">
        <v>510</v>
      </c>
    </row>
    <row r="732" spans="1:1" x14ac:dyDescent="0.35">
      <c r="A732" s="5" t="s">
        <v>511</v>
      </c>
    </row>
    <row r="733" spans="1:1" x14ac:dyDescent="0.35">
      <c r="A733" s="5" t="s">
        <v>404</v>
      </c>
    </row>
    <row r="734" spans="1:1" x14ac:dyDescent="0.35">
      <c r="A734" s="6"/>
    </row>
    <row r="735" spans="1:1" x14ac:dyDescent="0.35">
      <c r="A735" s="5" t="s">
        <v>512</v>
      </c>
    </row>
    <row r="736" spans="1:1" x14ac:dyDescent="0.35">
      <c r="A736" s="6"/>
    </row>
    <row r="737" spans="1:1" x14ac:dyDescent="0.35">
      <c r="A737" s="5" t="s">
        <v>513</v>
      </c>
    </row>
    <row r="738" spans="1:1" x14ac:dyDescent="0.35">
      <c r="A738" s="5" t="s">
        <v>514</v>
      </c>
    </row>
    <row r="739" spans="1:1" x14ac:dyDescent="0.35">
      <c r="A739" s="6"/>
    </row>
    <row r="740" spans="1:1" x14ac:dyDescent="0.35">
      <c r="A740" s="5" t="s">
        <v>78</v>
      </c>
    </row>
    <row r="741" spans="1:1" x14ac:dyDescent="0.35">
      <c r="A741" s="5" t="s">
        <v>515</v>
      </c>
    </row>
    <row r="742" spans="1:1" x14ac:dyDescent="0.35">
      <c r="A742" s="5" t="s">
        <v>516</v>
      </c>
    </row>
    <row r="743" spans="1:1" x14ac:dyDescent="0.35">
      <c r="A743" s="6"/>
    </row>
    <row r="744" spans="1:1" x14ac:dyDescent="0.35">
      <c r="A744" s="5" t="s">
        <v>517</v>
      </c>
    </row>
    <row r="745" spans="1:1" x14ac:dyDescent="0.35">
      <c r="A745" s="6"/>
    </row>
    <row r="746" spans="1:1" x14ac:dyDescent="0.35">
      <c r="A746" s="5" t="s">
        <v>518</v>
      </c>
    </row>
    <row r="747" spans="1:1" x14ac:dyDescent="0.35">
      <c r="A747" s="5" t="s">
        <v>519</v>
      </c>
    </row>
    <row r="748" spans="1:1" x14ac:dyDescent="0.35">
      <c r="A748" s="6"/>
    </row>
    <row r="749" spans="1:1" x14ac:dyDescent="0.35">
      <c r="A749" s="5" t="s">
        <v>520</v>
      </c>
    </row>
    <row r="750" spans="1:1" x14ac:dyDescent="0.35">
      <c r="A750" s="5" t="s">
        <v>521</v>
      </c>
    </row>
    <row r="751" spans="1:1" x14ac:dyDescent="0.35">
      <c r="A751" s="5" t="s">
        <v>522</v>
      </c>
    </row>
    <row r="752" spans="1:1" x14ac:dyDescent="0.35">
      <c r="A752" s="6"/>
    </row>
    <row r="753" spans="1:1" x14ac:dyDescent="0.35">
      <c r="A753" s="5" t="s">
        <v>362</v>
      </c>
    </row>
    <row r="754" spans="1:1" x14ac:dyDescent="0.35">
      <c r="A754" s="5" t="s">
        <v>523</v>
      </c>
    </row>
    <row r="755" spans="1:1" x14ac:dyDescent="0.35">
      <c r="A755" s="5" t="s">
        <v>71</v>
      </c>
    </row>
    <row r="756" spans="1:1" x14ac:dyDescent="0.35">
      <c r="A756" s="6"/>
    </row>
    <row r="757" spans="1:1" x14ac:dyDescent="0.35">
      <c r="A757" s="5" t="s">
        <v>524</v>
      </c>
    </row>
    <row r="758" spans="1:1" x14ac:dyDescent="0.35">
      <c r="A758" s="5" t="s">
        <v>525</v>
      </c>
    </row>
    <row r="759" spans="1:1" x14ac:dyDescent="0.35">
      <c r="A759" s="6"/>
    </row>
    <row r="760" spans="1:1" x14ac:dyDescent="0.35">
      <c r="A760" s="5" t="s">
        <v>526</v>
      </c>
    </row>
    <row r="761" spans="1:1" x14ac:dyDescent="0.35">
      <c r="A761" s="5" t="s">
        <v>527</v>
      </c>
    </row>
    <row r="762" spans="1:1" x14ac:dyDescent="0.35">
      <c r="A762" s="5" t="s">
        <v>528</v>
      </c>
    </row>
    <row r="763" spans="1:1" x14ac:dyDescent="0.35">
      <c r="A763" s="6"/>
    </row>
    <row r="764" spans="1:1" x14ac:dyDescent="0.35">
      <c r="A764" s="5" t="s">
        <v>529</v>
      </c>
    </row>
    <row r="765" spans="1:1" x14ac:dyDescent="0.35">
      <c r="A765" s="6"/>
    </row>
    <row r="766" spans="1:1" x14ac:dyDescent="0.35">
      <c r="A766" s="5" t="s">
        <v>530</v>
      </c>
    </row>
    <row r="767" spans="1:1" x14ac:dyDescent="0.35">
      <c r="A767" s="5" t="s">
        <v>531</v>
      </c>
    </row>
    <row r="768" spans="1:1" x14ac:dyDescent="0.35">
      <c r="A768" s="5" t="s">
        <v>532</v>
      </c>
    </row>
    <row r="769" spans="1:1" x14ac:dyDescent="0.35">
      <c r="A769" s="6"/>
    </row>
    <row r="770" spans="1:1" x14ac:dyDescent="0.35">
      <c r="A770" s="5" t="s">
        <v>70</v>
      </c>
    </row>
    <row r="771" spans="1:1" x14ac:dyDescent="0.35">
      <c r="A771" s="5" t="s">
        <v>533</v>
      </c>
    </row>
    <row r="772" spans="1:1" x14ac:dyDescent="0.35">
      <c r="A772" s="5" t="s">
        <v>92</v>
      </c>
    </row>
    <row r="773" spans="1:1" x14ac:dyDescent="0.35">
      <c r="A773" s="6"/>
    </row>
    <row r="774" spans="1:1" x14ac:dyDescent="0.35">
      <c r="A774" s="5" t="s">
        <v>534</v>
      </c>
    </row>
    <row r="775" spans="1:1" x14ac:dyDescent="0.35">
      <c r="A775" s="5" t="s">
        <v>535</v>
      </c>
    </row>
    <row r="776" spans="1:1" x14ac:dyDescent="0.35">
      <c r="A776" s="5" t="s">
        <v>36</v>
      </c>
    </row>
    <row r="777" spans="1:1" x14ac:dyDescent="0.35">
      <c r="A777" s="6"/>
    </row>
    <row r="778" spans="1:1" x14ac:dyDescent="0.35">
      <c r="A778" s="5" t="s">
        <v>536</v>
      </c>
    </row>
    <row r="779" spans="1:1" x14ac:dyDescent="0.35">
      <c r="A779" s="5" t="s">
        <v>537</v>
      </c>
    </row>
    <row r="780" spans="1:1" x14ac:dyDescent="0.35">
      <c r="A780" s="6"/>
    </row>
    <row r="781" spans="1:1" x14ac:dyDescent="0.35">
      <c r="A781" s="5" t="s">
        <v>538</v>
      </c>
    </row>
    <row r="782" spans="1:1" x14ac:dyDescent="0.35">
      <c r="A782" s="5" t="s">
        <v>539</v>
      </c>
    </row>
    <row r="783" spans="1:1" x14ac:dyDescent="0.35">
      <c r="A783" s="6"/>
    </row>
    <row r="784" spans="1:1" x14ac:dyDescent="0.35">
      <c r="A784" s="5" t="s">
        <v>540</v>
      </c>
    </row>
    <row r="785" spans="1:1" x14ac:dyDescent="0.35">
      <c r="A785" s="5" t="s">
        <v>541</v>
      </c>
    </row>
    <row r="786" spans="1:1" x14ac:dyDescent="0.35">
      <c r="A786" s="5" t="s">
        <v>28</v>
      </c>
    </row>
    <row r="787" spans="1:1" x14ac:dyDescent="0.35">
      <c r="A787" s="5" t="s">
        <v>44</v>
      </c>
    </row>
    <row r="788" spans="1:1" x14ac:dyDescent="0.35">
      <c r="A788" s="6"/>
    </row>
    <row r="789" spans="1:1" x14ac:dyDescent="0.35">
      <c r="A789" s="5" t="s">
        <v>542</v>
      </c>
    </row>
    <row r="790" spans="1:1" x14ac:dyDescent="0.35">
      <c r="A790" s="5" t="s">
        <v>342</v>
      </c>
    </row>
    <row r="791" spans="1:1" x14ac:dyDescent="0.35">
      <c r="A791" s="5" t="s">
        <v>543</v>
      </c>
    </row>
    <row r="792" spans="1:1" x14ac:dyDescent="0.35">
      <c r="A792" s="5" t="s">
        <v>544</v>
      </c>
    </row>
    <row r="793" spans="1:1" x14ac:dyDescent="0.35">
      <c r="A793" s="6"/>
    </row>
    <row r="794" spans="1:1" x14ac:dyDescent="0.35">
      <c r="A794" s="5" t="s">
        <v>545</v>
      </c>
    </row>
    <row r="795" spans="1:1" x14ac:dyDescent="0.35">
      <c r="A795" s="5" t="s">
        <v>546</v>
      </c>
    </row>
    <row r="796" spans="1:1" x14ac:dyDescent="0.35">
      <c r="A796" s="6"/>
    </row>
    <row r="797" spans="1:1" x14ac:dyDescent="0.35">
      <c r="A797" s="5" t="s">
        <v>547</v>
      </c>
    </row>
    <row r="798" spans="1:1" x14ac:dyDescent="0.35">
      <c r="A798" s="5" t="s">
        <v>548</v>
      </c>
    </row>
    <row r="799" spans="1:1" x14ac:dyDescent="0.35">
      <c r="A799" s="5" t="s">
        <v>549</v>
      </c>
    </row>
    <row r="800" spans="1:1" x14ac:dyDescent="0.35">
      <c r="A800" s="5" t="s">
        <v>60</v>
      </c>
    </row>
    <row r="801" spans="1:1" x14ac:dyDescent="0.35">
      <c r="A801" s="6"/>
    </row>
    <row r="802" spans="1:1" x14ac:dyDescent="0.35">
      <c r="A802" s="5" t="s">
        <v>550</v>
      </c>
    </row>
    <row r="803" spans="1:1" x14ac:dyDescent="0.35">
      <c r="A803" s="5" t="s">
        <v>551</v>
      </c>
    </row>
    <row r="804" spans="1:1" x14ac:dyDescent="0.35">
      <c r="A804" s="6"/>
    </row>
    <row r="805" spans="1:1" x14ac:dyDescent="0.35">
      <c r="A805" s="5" t="s">
        <v>30</v>
      </c>
    </row>
    <row r="806" spans="1:1" x14ac:dyDescent="0.35">
      <c r="A806" s="5" t="s">
        <v>552</v>
      </c>
    </row>
    <row r="807" spans="1:1" x14ac:dyDescent="0.35">
      <c r="A807" s="5" t="s">
        <v>553</v>
      </c>
    </row>
    <row r="808" spans="1:1" x14ac:dyDescent="0.35">
      <c r="A808" s="6"/>
    </row>
    <row r="809" spans="1:1" x14ac:dyDescent="0.35">
      <c r="A809" s="5" t="s">
        <v>554</v>
      </c>
    </row>
    <row r="810" spans="1:1" x14ac:dyDescent="0.35">
      <c r="A810" s="5" t="s">
        <v>555</v>
      </c>
    </row>
    <row r="811" spans="1:1" x14ac:dyDescent="0.35">
      <c r="A811" s="5" t="s">
        <v>556</v>
      </c>
    </row>
    <row r="812" spans="1:1" x14ac:dyDescent="0.35">
      <c r="A812" s="6"/>
    </row>
    <row r="813" spans="1:1" x14ac:dyDescent="0.35">
      <c r="A813" s="5" t="s">
        <v>557</v>
      </c>
    </row>
    <row r="814" spans="1:1" x14ac:dyDescent="0.35">
      <c r="A814" s="5" t="s">
        <v>558</v>
      </c>
    </row>
    <row r="815" spans="1:1" x14ac:dyDescent="0.35">
      <c r="A815" s="6"/>
    </row>
    <row r="816" spans="1:1" x14ac:dyDescent="0.35">
      <c r="A816" s="5" t="s">
        <v>25</v>
      </c>
    </row>
    <row r="817" spans="1:1" x14ac:dyDescent="0.35">
      <c r="A817" s="5" t="s">
        <v>559</v>
      </c>
    </row>
    <row r="818" spans="1:1" x14ac:dyDescent="0.35">
      <c r="A818" s="5" t="s">
        <v>560</v>
      </c>
    </row>
    <row r="819" spans="1:1" x14ac:dyDescent="0.35">
      <c r="A819" s="5" t="s">
        <v>561</v>
      </c>
    </row>
    <row r="820" spans="1:1" x14ac:dyDescent="0.35">
      <c r="A820" s="6"/>
    </row>
    <row r="821" spans="1:1" x14ac:dyDescent="0.35">
      <c r="A821" s="5" t="s">
        <v>562</v>
      </c>
    </row>
    <row r="822" spans="1:1" x14ac:dyDescent="0.35">
      <c r="A822" s="5" t="s">
        <v>64</v>
      </c>
    </row>
    <row r="823" spans="1:1" x14ac:dyDescent="0.35">
      <c r="A823" s="5" t="s">
        <v>563</v>
      </c>
    </row>
    <row r="824" spans="1:1" x14ac:dyDescent="0.35">
      <c r="A824" s="6"/>
    </row>
    <row r="825" spans="1:1" x14ac:dyDescent="0.35">
      <c r="A825" s="5" t="s">
        <v>564</v>
      </c>
    </row>
    <row r="826" spans="1:1" x14ac:dyDescent="0.35">
      <c r="A826" s="5" t="s">
        <v>565</v>
      </c>
    </row>
    <row r="827" spans="1:1" x14ac:dyDescent="0.35">
      <c r="A827" s="6"/>
    </row>
    <row r="828" spans="1:1" x14ac:dyDescent="0.35">
      <c r="A828" s="5" t="s">
        <v>566</v>
      </c>
    </row>
    <row r="829" spans="1:1" x14ac:dyDescent="0.35">
      <c r="A829" s="5" t="s">
        <v>567</v>
      </c>
    </row>
    <row r="830" spans="1:1" x14ac:dyDescent="0.35">
      <c r="A830" s="6"/>
    </row>
    <row r="831" spans="1:1" x14ac:dyDescent="0.35">
      <c r="A831" s="5" t="s">
        <v>30</v>
      </c>
    </row>
    <row r="832" spans="1:1" x14ac:dyDescent="0.35">
      <c r="A832" s="5" t="s">
        <v>568</v>
      </c>
    </row>
    <row r="833" spans="1:1" x14ac:dyDescent="0.35">
      <c r="A833" s="5" t="s">
        <v>49</v>
      </c>
    </row>
    <row r="834" spans="1:1" x14ac:dyDescent="0.35">
      <c r="A834" s="5" t="s">
        <v>35</v>
      </c>
    </row>
    <row r="835" spans="1:1" x14ac:dyDescent="0.35">
      <c r="A835" s="6"/>
    </row>
    <row r="836" spans="1:1" x14ac:dyDescent="0.35">
      <c r="A836" s="5" t="s">
        <v>569</v>
      </c>
    </row>
    <row r="837" spans="1:1" x14ac:dyDescent="0.35">
      <c r="A837" s="5" t="s">
        <v>570</v>
      </c>
    </row>
    <row r="838" spans="1:1" x14ac:dyDescent="0.35">
      <c r="A838" s="6"/>
    </row>
    <row r="839" spans="1:1" x14ac:dyDescent="0.35">
      <c r="A839" s="5" t="s">
        <v>31</v>
      </c>
    </row>
    <row r="840" spans="1:1" x14ac:dyDescent="0.35">
      <c r="A840" s="5" t="s">
        <v>571</v>
      </c>
    </row>
    <row r="841" spans="1:1" x14ac:dyDescent="0.35">
      <c r="A841" s="5" t="s">
        <v>572</v>
      </c>
    </row>
    <row r="842" spans="1:1" x14ac:dyDescent="0.35">
      <c r="A842" s="6"/>
    </row>
    <row r="843" spans="1:1" x14ac:dyDescent="0.35">
      <c r="A843" s="5" t="s">
        <v>573</v>
      </c>
    </row>
    <row r="844" spans="1:1" x14ac:dyDescent="0.35">
      <c r="A844" s="5" t="s">
        <v>574</v>
      </c>
    </row>
    <row r="845" spans="1:1" x14ac:dyDescent="0.35">
      <c r="A845" s="5" t="s">
        <v>575</v>
      </c>
    </row>
    <row r="846" spans="1:1" x14ac:dyDescent="0.35">
      <c r="A846" s="6"/>
    </row>
    <row r="847" spans="1:1" x14ac:dyDescent="0.35">
      <c r="A847" s="5" t="s">
        <v>576</v>
      </c>
    </row>
    <row r="848" spans="1:1" x14ac:dyDescent="0.35">
      <c r="A848" s="5" t="s">
        <v>577</v>
      </c>
    </row>
    <row r="849" spans="1:1" x14ac:dyDescent="0.35">
      <c r="A849" s="6"/>
    </row>
    <row r="850" spans="1:1" x14ac:dyDescent="0.35">
      <c r="A850" s="5" t="s">
        <v>578</v>
      </c>
    </row>
    <row r="851" spans="1:1" x14ac:dyDescent="0.35">
      <c r="A851" s="5" t="s">
        <v>579</v>
      </c>
    </row>
    <row r="852" spans="1:1" x14ac:dyDescent="0.35">
      <c r="A852" s="5" t="s">
        <v>55</v>
      </c>
    </row>
    <row r="853" spans="1:1" x14ac:dyDescent="0.35">
      <c r="A853" s="5" t="s">
        <v>580</v>
      </c>
    </row>
    <row r="854" spans="1:1" x14ac:dyDescent="0.35">
      <c r="A854" s="6"/>
    </row>
    <row r="855" spans="1:1" x14ac:dyDescent="0.35">
      <c r="A855" s="5" t="s">
        <v>581</v>
      </c>
    </row>
    <row r="856" spans="1:1" x14ac:dyDescent="0.35">
      <c r="A856" s="5" t="s">
        <v>582</v>
      </c>
    </row>
    <row r="857" spans="1:1" x14ac:dyDescent="0.35">
      <c r="A857" s="6"/>
    </row>
    <row r="858" spans="1:1" x14ac:dyDescent="0.35">
      <c r="A858" s="5" t="s">
        <v>583</v>
      </c>
    </row>
    <row r="859" spans="1:1" x14ac:dyDescent="0.35">
      <c r="A859" s="6"/>
    </row>
    <row r="860" spans="1:1" x14ac:dyDescent="0.35">
      <c r="A860" s="5" t="s">
        <v>584</v>
      </c>
    </row>
    <row r="861" spans="1:1" x14ac:dyDescent="0.35">
      <c r="A861" s="6"/>
    </row>
    <row r="862" spans="1:1" x14ac:dyDescent="0.35">
      <c r="A862" s="5" t="s">
        <v>585</v>
      </c>
    </row>
    <row r="863" spans="1:1" x14ac:dyDescent="0.35">
      <c r="A863" s="6"/>
    </row>
    <row r="864" spans="1:1" x14ac:dyDescent="0.35">
      <c r="A864" s="5" t="s">
        <v>586</v>
      </c>
    </row>
    <row r="865" spans="1:1" x14ac:dyDescent="0.35">
      <c r="A865" s="5" t="s">
        <v>587</v>
      </c>
    </row>
    <row r="866" spans="1:1" x14ac:dyDescent="0.35">
      <c r="A866" s="5" t="s">
        <v>29</v>
      </c>
    </row>
    <row r="867" spans="1:1" x14ac:dyDescent="0.35">
      <c r="A867" s="5" t="s">
        <v>588</v>
      </c>
    </row>
    <row r="868" spans="1:1" x14ac:dyDescent="0.35">
      <c r="A868" s="6"/>
    </row>
    <row r="869" spans="1:1" x14ac:dyDescent="0.35">
      <c r="A869" s="5" t="s">
        <v>589</v>
      </c>
    </row>
    <row r="870" spans="1:1" x14ac:dyDescent="0.35">
      <c r="A870" s="5" t="s">
        <v>32</v>
      </c>
    </row>
    <row r="871" spans="1:1" x14ac:dyDescent="0.35">
      <c r="A871" s="5" t="s">
        <v>590</v>
      </c>
    </row>
    <row r="872" spans="1:1" x14ac:dyDescent="0.35">
      <c r="A872" s="5" t="s">
        <v>591</v>
      </c>
    </row>
    <row r="873" spans="1:1" x14ac:dyDescent="0.35">
      <c r="A873" s="6"/>
    </row>
    <row r="874" spans="1:1" x14ac:dyDescent="0.35">
      <c r="A874" s="5" t="s">
        <v>592</v>
      </c>
    </row>
    <row r="875" spans="1:1" x14ac:dyDescent="0.35">
      <c r="A875" s="5" t="s">
        <v>17</v>
      </c>
    </row>
    <row r="876" spans="1:1" x14ac:dyDescent="0.35">
      <c r="A876" s="5" t="s">
        <v>338</v>
      </c>
    </row>
    <row r="877" spans="1:1" x14ac:dyDescent="0.35">
      <c r="A877" s="5" t="s">
        <v>593</v>
      </c>
    </row>
    <row r="878" spans="1:1" x14ac:dyDescent="0.35">
      <c r="A878" s="6"/>
    </row>
    <row r="879" spans="1:1" x14ac:dyDescent="0.35">
      <c r="A879" s="5" t="s">
        <v>594</v>
      </c>
    </row>
    <row r="880" spans="1:1" x14ac:dyDescent="0.35">
      <c r="A880" s="5" t="s">
        <v>47</v>
      </c>
    </row>
    <row r="881" spans="1:1" x14ac:dyDescent="0.35">
      <c r="A881" s="5" t="s">
        <v>595</v>
      </c>
    </row>
    <row r="882" spans="1:1" x14ac:dyDescent="0.35">
      <c r="A882" s="5" t="s">
        <v>596</v>
      </c>
    </row>
    <row r="883" spans="1:1" x14ac:dyDescent="0.35">
      <c r="A883" s="5" t="s">
        <v>10</v>
      </c>
    </row>
    <row r="884" spans="1:1" x14ac:dyDescent="0.35">
      <c r="A884" s="6"/>
    </row>
    <row r="885" spans="1:1" x14ac:dyDescent="0.35">
      <c r="A885" s="5" t="s">
        <v>597</v>
      </c>
    </row>
    <row r="886" spans="1:1" x14ac:dyDescent="0.35">
      <c r="A886" s="5" t="s">
        <v>598</v>
      </c>
    </row>
    <row r="887" spans="1:1" x14ac:dyDescent="0.35">
      <c r="A887" s="5" t="s">
        <v>599</v>
      </c>
    </row>
    <row r="888" spans="1:1" x14ac:dyDescent="0.35">
      <c r="A888" s="6"/>
    </row>
    <row r="889" spans="1:1" x14ac:dyDescent="0.35">
      <c r="A889" s="5" t="s">
        <v>74</v>
      </c>
    </row>
    <row r="890" spans="1:1" x14ac:dyDescent="0.35">
      <c r="A890" s="5" t="s">
        <v>600</v>
      </c>
    </row>
    <row r="891" spans="1:1" x14ac:dyDescent="0.35">
      <c r="A891" s="5" t="s">
        <v>601</v>
      </c>
    </row>
    <row r="892" spans="1:1" x14ac:dyDescent="0.35">
      <c r="A892" s="6"/>
    </row>
    <row r="893" spans="1:1" x14ac:dyDescent="0.35">
      <c r="A893" s="5" t="s">
        <v>602</v>
      </c>
    </row>
    <row r="894" spans="1:1" x14ac:dyDescent="0.35">
      <c r="A894" s="5" t="s">
        <v>603</v>
      </c>
    </row>
    <row r="895" spans="1:1" x14ac:dyDescent="0.35">
      <c r="A895" s="6"/>
    </row>
    <row r="896" spans="1:1" x14ac:dyDescent="0.35">
      <c r="A896" s="5" t="s">
        <v>604</v>
      </c>
    </row>
    <row r="897" spans="1:1" x14ac:dyDescent="0.35">
      <c r="A897" s="5" t="s">
        <v>605</v>
      </c>
    </row>
    <row r="898" spans="1:1" x14ac:dyDescent="0.35">
      <c r="A898" s="6"/>
    </row>
    <row r="899" spans="1:1" x14ac:dyDescent="0.35">
      <c r="A899" s="5" t="s">
        <v>606</v>
      </c>
    </row>
    <row r="900" spans="1:1" x14ac:dyDescent="0.35">
      <c r="A900" s="6"/>
    </row>
    <row r="901" spans="1:1" x14ac:dyDescent="0.35">
      <c r="A901" s="5" t="s">
        <v>607</v>
      </c>
    </row>
    <row r="902" spans="1:1" x14ac:dyDescent="0.35">
      <c r="A902" s="5" t="s">
        <v>608</v>
      </c>
    </row>
    <row r="903" spans="1:1" x14ac:dyDescent="0.35">
      <c r="A903" s="6"/>
    </row>
    <row r="904" spans="1:1" x14ac:dyDescent="0.35">
      <c r="A904" s="5" t="s">
        <v>609</v>
      </c>
    </row>
    <row r="905" spans="1:1" x14ac:dyDescent="0.35">
      <c r="A905" s="5" t="s">
        <v>610</v>
      </c>
    </row>
    <row r="906" spans="1:1" x14ac:dyDescent="0.35">
      <c r="A906" s="5" t="s">
        <v>611</v>
      </c>
    </row>
    <row r="907" spans="1:1" x14ac:dyDescent="0.35">
      <c r="A907" s="6"/>
    </row>
    <row r="908" spans="1:1" x14ac:dyDescent="0.35">
      <c r="A908" s="5" t="s">
        <v>612</v>
      </c>
    </row>
    <row r="909" spans="1:1" x14ac:dyDescent="0.35">
      <c r="A909" s="5" t="s">
        <v>613</v>
      </c>
    </row>
    <row r="910" spans="1:1" x14ac:dyDescent="0.35">
      <c r="A910" s="5" t="s">
        <v>614</v>
      </c>
    </row>
    <row r="911" spans="1:1" x14ac:dyDescent="0.35">
      <c r="A911" s="5" t="s">
        <v>615</v>
      </c>
    </row>
    <row r="912" spans="1:1" x14ac:dyDescent="0.35">
      <c r="A912" s="6"/>
    </row>
    <row r="913" spans="1:1" x14ac:dyDescent="0.35">
      <c r="A913" s="5" t="s">
        <v>616</v>
      </c>
    </row>
    <row r="914" spans="1:1" x14ac:dyDescent="0.35">
      <c r="A914" s="5" t="s">
        <v>617</v>
      </c>
    </row>
    <row r="915" spans="1:1" x14ac:dyDescent="0.35">
      <c r="A915" s="5" t="s">
        <v>64</v>
      </c>
    </row>
    <row r="916" spans="1:1" x14ac:dyDescent="0.35">
      <c r="A916" s="6"/>
    </row>
    <row r="917" spans="1:1" x14ac:dyDescent="0.35">
      <c r="A917" s="5" t="s">
        <v>618</v>
      </c>
    </row>
    <row r="918" spans="1:1" x14ac:dyDescent="0.35">
      <c r="A918" s="6"/>
    </row>
    <row r="919" spans="1:1" x14ac:dyDescent="0.35">
      <c r="A919" s="5" t="s">
        <v>619</v>
      </c>
    </row>
    <row r="920" spans="1:1" x14ac:dyDescent="0.35">
      <c r="A920" s="6"/>
    </row>
    <row r="921" spans="1:1" x14ac:dyDescent="0.35">
      <c r="A921" s="5" t="s">
        <v>620</v>
      </c>
    </row>
    <row r="922" spans="1:1" x14ac:dyDescent="0.35">
      <c r="A922" s="5" t="s">
        <v>621</v>
      </c>
    </row>
    <row r="923" spans="1:1" x14ac:dyDescent="0.35">
      <c r="A923" s="5" t="s">
        <v>622</v>
      </c>
    </row>
    <row r="924" spans="1:1" x14ac:dyDescent="0.35">
      <c r="A924" s="5" t="s">
        <v>623</v>
      </c>
    </row>
    <row r="925" spans="1:1" x14ac:dyDescent="0.35">
      <c r="A925" s="6"/>
    </row>
    <row r="926" spans="1:1" x14ac:dyDescent="0.35">
      <c r="A926" s="5" t="s">
        <v>624</v>
      </c>
    </row>
    <row r="927" spans="1:1" x14ac:dyDescent="0.35">
      <c r="A927" s="5" t="s">
        <v>625</v>
      </c>
    </row>
    <row r="928" spans="1:1" x14ac:dyDescent="0.35">
      <c r="A928" s="5" t="s">
        <v>626</v>
      </c>
    </row>
    <row r="929" spans="1:1" x14ac:dyDescent="0.35">
      <c r="A929" s="6"/>
    </row>
    <row r="930" spans="1:1" x14ac:dyDescent="0.35">
      <c r="A930" s="5" t="s">
        <v>64</v>
      </c>
    </row>
    <row r="931" spans="1:1" x14ac:dyDescent="0.35">
      <c r="A931" s="5" t="s">
        <v>627</v>
      </c>
    </row>
    <row r="932" spans="1:1" x14ac:dyDescent="0.35">
      <c r="A932" s="5" t="s">
        <v>628</v>
      </c>
    </row>
    <row r="933" spans="1:1" x14ac:dyDescent="0.35">
      <c r="A933" s="6"/>
    </row>
    <row r="934" spans="1:1" x14ac:dyDescent="0.35">
      <c r="A934" s="5" t="s">
        <v>629</v>
      </c>
    </row>
    <row r="935" spans="1:1" x14ac:dyDescent="0.35">
      <c r="A935" s="5" t="s">
        <v>34</v>
      </c>
    </row>
    <row r="936" spans="1:1" x14ac:dyDescent="0.35">
      <c r="A936" s="5" t="s">
        <v>630</v>
      </c>
    </row>
    <row r="937" spans="1:1" x14ac:dyDescent="0.35">
      <c r="A937" s="6"/>
    </row>
    <row r="938" spans="1:1" x14ac:dyDescent="0.35">
      <c r="A938" s="5" t="s">
        <v>631</v>
      </c>
    </row>
    <row r="939" spans="1:1" x14ac:dyDescent="0.35">
      <c r="A939" s="6"/>
    </row>
    <row r="940" spans="1:1" x14ac:dyDescent="0.35">
      <c r="A940" s="5" t="s">
        <v>632</v>
      </c>
    </row>
    <row r="941" spans="1:1" x14ac:dyDescent="0.35">
      <c r="A941" s="5" t="s">
        <v>633</v>
      </c>
    </row>
    <row r="942" spans="1:1" x14ac:dyDescent="0.35">
      <c r="A942" s="6"/>
    </row>
    <row r="943" spans="1:1" x14ac:dyDescent="0.35">
      <c r="A943" s="5" t="s">
        <v>634</v>
      </c>
    </row>
    <row r="944" spans="1:1" x14ac:dyDescent="0.35">
      <c r="A944" s="5" t="s">
        <v>635</v>
      </c>
    </row>
    <row r="945" spans="1:1" x14ac:dyDescent="0.35">
      <c r="A945" s="5" t="s">
        <v>636</v>
      </c>
    </row>
    <row r="946" spans="1:1" x14ac:dyDescent="0.35">
      <c r="A946" s="6"/>
    </row>
    <row r="947" spans="1:1" x14ac:dyDescent="0.35">
      <c r="A947" s="5" t="s">
        <v>637</v>
      </c>
    </row>
    <row r="948" spans="1:1" x14ac:dyDescent="0.35">
      <c r="A948" s="5" t="s">
        <v>638</v>
      </c>
    </row>
    <row r="949" spans="1:1" x14ac:dyDescent="0.35">
      <c r="A949" s="5" t="s">
        <v>639</v>
      </c>
    </row>
    <row r="950" spans="1:1" x14ac:dyDescent="0.35">
      <c r="A950" s="6"/>
    </row>
    <row r="951" spans="1:1" x14ac:dyDescent="0.35">
      <c r="A951" s="5" t="s">
        <v>640</v>
      </c>
    </row>
    <row r="952" spans="1:1" x14ac:dyDescent="0.35">
      <c r="A952" s="5" t="s">
        <v>254</v>
      </c>
    </row>
    <row r="953" spans="1:1" x14ac:dyDescent="0.35">
      <c r="A953" s="5" t="s">
        <v>641</v>
      </c>
    </row>
    <row r="954" spans="1:1" x14ac:dyDescent="0.35">
      <c r="A954" s="6"/>
    </row>
    <row r="955" spans="1:1" x14ac:dyDescent="0.35">
      <c r="A955" s="5" t="s">
        <v>642</v>
      </c>
    </row>
    <row r="956" spans="1:1" x14ac:dyDescent="0.35">
      <c r="A956" s="5" t="s">
        <v>643</v>
      </c>
    </row>
    <row r="957" spans="1:1" x14ac:dyDescent="0.35">
      <c r="A957" s="5" t="s">
        <v>78</v>
      </c>
    </row>
    <row r="958" spans="1:1" x14ac:dyDescent="0.35">
      <c r="A958" s="5" t="s">
        <v>644</v>
      </c>
    </row>
    <row r="959" spans="1:1" x14ac:dyDescent="0.35">
      <c r="A959" s="2"/>
    </row>
    <row r="960" spans="1:1" x14ac:dyDescent="0.35">
      <c r="A96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605-BC29-4744-87F1-3892DDA942AF}">
  <dimension ref="A1:M959"/>
  <sheetViews>
    <sheetView tabSelected="1" workbookViewId="0">
      <selection activeCell="M2" sqref="M2"/>
    </sheetView>
  </sheetViews>
  <sheetFormatPr defaultRowHeight="14.5" x14ac:dyDescent="0.35"/>
  <cols>
    <col min="1" max="12" width="8.7265625" style="16"/>
    <col min="13" max="13" width="9.81640625" style="16" bestFit="1" customWidth="1"/>
    <col min="14" max="16384" width="8.7265625" style="16"/>
  </cols>
  <sheetData>
    <row r="1" spans="1:13" s="1" customForma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5"/>
      <c r="I1" s="13" t="str">
        <f>IF(ISBLANK(input!A1),"x","")</f>
        <v>x</v>
      </c>
      <c r="J1" s="13">
        <f>IFERROR(IF(I1="x",MATCH("x",I2:I959,0),N/A),"")</f>
        <v>5</v>
      </c>
      <c r="K1" s="15"/>
      <c r="M1" s="11" t="s">
        <v>645</v>
      </c>
    </row>
    <row r="2" spans="1:13" s="1" customFormat="1" x14ac:dyDescent="0.35">
      <c r="A2" s="14" t="b">
        <f>IFERROR(IF(ISNUMBER(SEARCH($A$1,input!$A2)),AND(1920&lt;=VALUE(TRIM(MID(input!$A2,SEARCH($A$1,input!$A2)+4,5))),VALUE(TRIM(MID(input!$A2,SEARCH($A$1,input!$A2)+4,5)))&lt;=2002),"X"),"")</f>
        <v>1</v>
      </c>
      <c r="B2" s="14" t="str">
        <f>IFERROR(IF(ISNUMBER(SEARCH($B$1,input!$A2)),AND(2010&lt;=VALUE(TRIM(MID(input!$A2,SEARCH($B$1,input!$A2)+4,5))),VALUE(TRIM(MID(input!$A2,SEARCH($B$1,input!$A2)+4,5)))&lt;=2020),"X"),"")</f>
        <v>X</v>
      </c>
      <c r="C2" s="14" t="str">
        <f>IFERROR(IF(ISNUMBER(SEARCH($C$1,input!$A2)),AND(2020&lt;=VALUE(TRIM(MID(input!$A2,SEARCH($C$1,input!$A2)+4,5))),VALUE(TRIM(MID(input!$A2,SEARCH($C$1,input!$A2)+4,5)))&lt;=2030),"X"),"")</f>
        <v>X</v>
      </c>
      <c r="D2" s="14" t="str">
        <f>IFERROR(IF(ISNUMBER(SEARCH($D$1,input!$A2)),IF(MID(input!$A2,SEARCH($D$1,input!$A2)+7,2)="cm",AND(150&lt;=VALUE(MID(input!$A2,SEARCH($D$1,input!$A2)+4,3)),VALUE(MID(input!$A2,SEARCH($D$1,input!$A2)+4,3))&lt;=193),IF(MID(input!$A2,SEARCH($D$1,input!$A2)+6,2)="in",AND(59&lt;=VALUE(MID(input!$A2,SEARCH($D$1,input!$A2)+4,2)),VALUE(MID(input!$A2,SEARCH($D$1,input!$A2)+4,2))&lt;=76),"")),"X"),"")</f>
        <v>X</v>
      </c>
      <c r="E2" s="14" t="str">
        <f>IFERROR(IF(ISNUMBER(SEARCH($E$1,input!$A2)),IF(AND(MID(input!$A2,SEARCH($E$1,input!$A2)+4,1)="#",
VLOOKUP(MID(input!$A2,SEARCH($E$1,input!$A2)+5,1),'TRUE LIST'!$C$2:$D$17,2,0),
VLOOKUP(MID(input!$A2,SEARCH($E$1,input!$A2)+6,1),'TRUE LIST'!$C$2:$D$17,2,0),
VLOOKUP(MID(input!$A2,SEARCH($E$1,input!$A2)+7,1),'TRUE LIST'!$C$2:$D$17,2,0),
VLOOKUP(MID(input!$A2,SEARCH($E$1,input!$A2)+8,1),'TRUE LIST'!$C$2:$D$17,2,0),
VLOOKUP(MID(input!$A2,SEARCH($E$1,input!$A2)+9,1),'TRUE LIST'!$C$2:$D$17,2,0),
VLOOKUP(MID(input!$A2,SEARCH($E$1,input!$A2)+10,1),'TRUE LIST'!$C$2:$D$17,2,0),
TRIM(MID(input!$A2,SEARCH($E$1,input!$A2)+11,1))=""),TRUE,""),"X"),"")</f>
        <v>X</v>
      </c>
      <c r="F2" s="14" t="str">
        <f>IFERROR(IF(ISNUMBER(SEARCH($F$1,input!$A2)),VLOOKUP(TRIM(MID(input!$A2,SEARCH($F$1,input!$A2)+4,4)),'TRUE LIST'!$A$2:$B$8,2,0),"X"),"")</f>
        <v>X</v>
      </c>
      <c r="G2" s="14" t="str">
        <f>IFERROR(IF(ISNUMBER(SEARCH($G$1,input!$A2)),IF(LEN(TRIM(MID(input!$A2,SEARCH($G$1,input!$A2)+4,10)))=9,TRUE,""),"X"),"")</f>
        <v>X</v>
      </c>
      <c r="H2" s="14" t="str">
        <f t="shared" ref="H2:H66" ca="1" si="0">IFERROR(COUNTIF(INDIRECT("RC2:R["&amp;J1-1&amp;"]C8",FALSE),"TRUE"),"")</f>
        <v/>
      </c>
      <c r="I2" s="13" t="str">
        <f>IF(ISBLANK(input!A2),"x","")</f>
        <v/>
      </c>
      <c r="J2" s="13" t="str">
        <f>IFERROR(IF(I2="x",MATCH("x",I3:I959,0),N/A),"")</f>
        <v/>
      </c>
      <c r="K2" s="14">
        <f ca="1">(J1-1)*7-COUNTIF(INDIRECT("RC2:R["&amp;J1-2&amp;"]C8",FALSE),"*X*")</f>
        <v>0</v>
      </c>
      <c r="M2" s="10">
        <f ca="1">COUNTIF(K1:K958,"7")</f>
        <v>0</v>
      </c>
    </row>
    <row r="3" spans="1:13" s="1" customFormat="1" x14ac:dyDescent="0.35">
      <c r="A3" s="14" t="str">
        <f>IFERROR(IF(ISNUMBER(SEARCH($A$1,input!$A3)),AND(1920&lt;=VALUE(TRIM(MID(input!$A3,SEARCH($A$1,input!$A3)+4,5))),VALUE(TRIM(MID(input!$A3,SEARCH($A$1,input!$A3)+4,5)))&lt;=2002),"X"),"")</f>
        <v>X</v>
      </c>
      <c r="B3" s="14" t="b">
        <f>IFERROR(IF(ISNUMBER(SEARCH($B$1,input!$A3)),AND(2010&lt;=VALUE(TRIM(MID(input!$A3,SEARCH($B$1,input!$A3)+4,5))),VALUE(TRIM(MID(input!$A3,SEARCH($B$1,input!$A3)+4,5)))&lt;=2020),"X"),"")</f>
        <v>1</v>
      </c>
      <c r="C3" s="14" t="str">
        <f>IFERROR(IF(ISNUMBER(SEARCH($C$1,input!$A3)),AND(2020&lt;=VALUE(TRIM(MID(input!$A3,SEARCH($C$1,input!$A3)+4,5))),VALUE(TRIM(MID(input!$A3,SEARCH($C$1,input!$A3)+4,5)))&lt;=2030),"X"),"")</f>
        <v>X</v>
      </c>
      <c r="D3" s="14" t="b">
        <f>IFERROR(IF(ISNUMBER(SEARCH($D$1,input!$A3)),IF(MID(input!$A3,SEARCH($D$1,input!$A3)+7,2)="cm",AND(150&lt;=VALUE(MID(input!$A3,SEARCH($D$1,input!$A3)+4,3)),VALUE(MID(input!$A3,SEARCH($D$1,input!$A3)+4,3))&lt;=193),IF(MID(input!$A3,SEARCH($D$1,input!$A3)+6,2)="in",AND(59&lt;=VALUE(MID(input!$A3,SEARCH($D$1,input!$A3)+4,2)),VALUE(MID(input!$A3,SEARCH($D$1,input!$A3)+4,2))&lt;=76),"")),"X"),"")</f>
        <v>1</v>
      </c>
      <c r="E3" s="14" t="str">
        <f>IFERROR(IF(ISNUMBER(SEARCH($E$1,input!$A3)),IF(AND(MID(input!$A3,SEARCH($E$1,input!$A3)+4,1)="#",
VLOOKUP(MID(input!$A3,SEARCH($E$1,input!$A3)+5,1),'TRUE LIST'!$C$2:$D$17,2,0),
VLOOKUP(MID(input!$A3,SEARCH($E$1,input!$A3)+6,1),'TRUE LIST'!$C$2:$D$17,2,0),
VLOOKUP(MID(input!$A3,SEARCH($E$1,input!$A3)+7,1),'TRUE LIST'!$C$2:$D$17,2,0),
VLOOKUP(MID(input!$A3,SEARCH($E$1,input!$A3)+8,1),'TRUE LIST'!$C$2:$D$17,2,0),
VLOOKUP(MID(input!$A3,SEARCH($E$1,input!$A3)+9,1),'TRUE LIST'!$C$2:$D$17,2,0),
VLOOKUP(MID(input!$A3,SEARCH($E$1,input!$A3)+10,1),'TRUE LIST'!$C$2:$D$17,2,0),
TRIM(MID(input!$A3,SEARCH($E$1,input!$A3)+11,1))=""),TRUE,""),"X"),"")</f>
        <v>X</v>
      </c>
      <c r="F3" s="14" t="str">
        <f>IFERROR(IF(ISNUMBER(SEARCH($F$1,input!$A3)),VLOOKUP(TRIM(MID(input!$A3,SEARCH($F$1,input!$A3)+4,4)),'TRUE LIST'!$A$2:$B$8,2,0),"X"),"")</f>
        <v>X</v>
      </c>
      <c r="G3" s="14" t="str">
        <f>IFERROR(IF(ISNUMBER(SEARCH($G$1,input!$A3)),IF(LEN(TRIM(MID(input!$A3,SEARCH($G$1,input!$A3)+4,10)))=9,TRUE,""),"X"),"")</f>
        <v>X</v>
      </c>
      <c r="H3" s="14" t="str">
        <f t="shared" ca="1" si="0"/>
        <v/>
      </c>
      <c r="I3" s="13" t="str">
        <f>IF(ISBLANK(input!A3),"x","")</f>
        <v/>
      </c>
      <c r="J3" s="13" t="str">
        <f>IFERROR(IF(I3="x",MATCH("x",I4:I959,0),N/A),"")</f>
        <v/>
      </c>
      <c r="K3" s="14" t="str">
        <f t="shared" ref="K3:K66" ca="1" si="1">IFERROR((J2-1)*7-COUNTIF(INDIRECT("RC2:R["&amp;J2-2&amp;"]C8",FALSE),"*X*"),"")</f>
        <v/>
      </c>
    </row>
    <row r="4" spans="1:13" s="1" customFormat="1" x14ac:dyDescent="0.35">
      <c r="A4" s="14" t="str">
        <f>IFERROR(IF(ISNUMBER(SEARCH($A$1,input!$A4)),AND(1920&lt;=VALUE(TRIM(MID(input!$A4,SEARCH($A$1,input!$A4)+4,5))),VALUE(TRIM(MID(input!$A4,SEARCH($A$1,input!$A4)+4,5)))&lt;=2002),"X"),"")</f>
        <v>X</v>
      </c>
      <c r="B4" s="14" t="str">
        <f>IFERROR(IF(ISNUMBER(SEARCH($B$1,input!$A4)),AND(2010&lt;=VALUE(TRIM(MID(input!$A4,SEARCH($B$1,input!$A4)+4,5))),VALUE(TRIM(MID(input!$A4,SEARCH($B$1,input!$A4)+4,5)))&lt;=2020),"X"),"")</f>
        <v>X</v>
      </c>
      <c r="C4" s="14" t="b">
        <f>IFERROR(IF(ISNUMBER(SEARCH($C$1,input!$A4)),AND(2020&lt;=VALUE(TRIM(MID(input!$A4,SEARCH($C$1,input!$A4)+4,5))),VALUE(TRIM(MID(input!$A4,SEARCH($C$1,input!$A4)+4,5)))&lt;=2030),"X"),"")</f>
        <v>1</v>
      </c>
      <c r="D4" s="14" t="str">
        <f>IFERROR(IF(ISNUMBER(SEARCH($D$1,input!$A4)),IF(MID(input!$A4,SEARCH($D$1,input!$A4)+7,2)="cm",AND(150&lt;=VALUE(MID(input!$A4,SEARCH($D$1,input!$A4)+4,3)),VALUE(MID(input!$A4,SEARCH($D$1,input!$A4)+4,3))&lt;=193),IF(MID(input!$A4,SEARCH($D$1,input!$A4)+6,2)="in",AND(59&lt;=VALUE(MID(input!$A4,SEARCH($D$1,input!$A4)+4,2)),VALUE(MID(input!$A4,SEARCH($D$1,input!$A4)+4,2))&lt;=76),"")),"X"),"")</f>
        <v>X</v>
      </c>
      <c r="E4" s="14" t="str">
        <f>IFERROR(IF(ISNUMBER(SEARCH($E$1,input!$A4)),IF(AND(MID(input!$A4,SEARCH($E$1,input!$A4)+4,1)="#",
VLOOKUP(MID(input!$A4,SEARCH($E$1,input!$A4)+5,1),'TRUE LIST'!$C$2:$D$17,2,0),
VLOOKUP(MID(input!$A4,SEARCH($E$1,input!$A4)+6,1),'TRUE LIST'!$C$2:$D$17,2,0),
VLOOKUP(MID(input!$A4,SEARCH($E$1,input!$A4)+7,1),'TRUE LIST'!$C$2:$D$17,2,0),
VLOOKUP(MID(input!$A4,SEARCH($E$1,input!$A4)+8,1),'TRUE LIST'!$C$2:$D$17,2,0),
VLOOKUP(MID(input!$A4,SEARCH($E$1,input!$A4)+9,1),'TRUE LIST'!$C$2:$D$17,2,0),
VLOOKUP(MID(input!$A4,SEARCH($E$1,input!$A4)+10,1),'TRUE LIST'!$C$2:$D$17,2,0),
TRIM(MID(input!$A4,SEARCH($E$1,input!$A4)+11,1))=""),TRUE,""),"X"),"")</f>
        <v>X</v>
      </c>
      <c r="F4" s="14" t="b">
        <f>IFERROR(IF(ISNUMBER(SEARCH($F$1,input!$A4)),VLOOKUP(TRIM(MID(input!$A4,SEARCH($F$1,input!$A4)+4,4)),'TRUE LIST'!$A$2:$B$8,2,0),"X"),"")</f>
        <v>1</v>
      </c>
      <c r="G4" s="14" t="str">
        <f>IFERROR(IF(ISNUMBER(SEARCH($G$1,input!$A4)),IF(LEN(TRIM(MID(input!$A4,SEARCH($G$1,input!$A4)+4,10)))=9,TRUE,""),"X"),"")</f>
        <v>X</v>
      </c>
      <c r="H4" s="14" t="str">
        <f t="shared" ca="1" si="0"/>
        <v/>
      </c>
      <c r="I4" s="13" t="str">
        <f>IF(ISBLANK(input!A4),"x","")</f>
        <v/>
      </c>
      <c r="J4" s="13" t="str">
        <f>IFERROR(IF(I4="x",MATCH("x",I5:I959,0),N/A),"")</f>
        <v/>
      </c>
      <c r="K4" s="14" t="str">
        <f t="shared" ca="1" si="1"/>
        <v/>
      </c>
      <c r="M4" s="11" t="s">
        <v>646</v>
      </c>
    </row>
    <row r="5" spans="1:13" s="1" customFormat="1" x14ac:dyDescent="0.35">
      <c r="A5" s="14" t="str">
        <f>IFERROR(IF(ISNUMBER(SEARCH($A$1,input!$A5)),AND(1920&lt;=VALUE(TRIM(MID(input!$A5,SEARCH($A$1,input!$A5)+4,5))),VALUE(TRIM(MID(input!$A5,SEARCH($A$1,input!$A5)+4,5)))&lt;=2002),"X"),"")</f>
        <v>X</v>
      </c>
      <c r="B5" s="14" t="str">
        <f>IFERROR(IF(ISNUMBER(SEARCH($B$1,input!$A5)),AND(2010&lt;=VALUE(TRIM(MID(input!$A5,SEARCH($B$1,input!$A5)+4,5))),VALUE(TRIM(MID(input!$A5,SEARCH($B$1,input!$A5)+4,5)))&lt;=2020),"X"),"")</f>
        <v>X</v>
      </c>
      <c r="C5" s="14" t="str">
        <f>IFERROR(IF(ISNUMBER(SEARCH($C$1,input!$A5)),AND(2020&lt;=VALUE(TRIM(MID(input!$A5,SEARCH($C$1,input!$A5)+4,5))),VALUE(TRIM(MID(input!$A5,SEARCH($C$1,input!$A5)+4,5)))&lt;=2030),"X"),"")</f>
        <v>X</v>
      </c>
      <c r="D5" s="14" t="str">
        <f>IFERROR(IF(ISNUMBER(SEARCH($D$1,input!$A5)),IF(MID(input!$A5,SEARCH($D$1,input!$A5)+7,2)="cm",AND(150&lt;=VALUE(MID(input!$A5,SEARCH($D$1,input!$A5)+4,3)),VALUE(MID(input!$A5,SEARCH($D$1,input!$A5)+4,3))&lt;=193),IF(MID(input!$A5,SEARCH($D$1,input!$A5)+6,2)="in",AND(59&lt;=VALUE(MID(input!$A5,SEARCH($D$1,input!$A5)+4,2)),VALUE(MID(input!$A5,SEARCH($D$1,input!$A5)+4,2))&lt;=76),"")),"X"),"")</f>
        <v>X</v>
      </c>
      <c r="E5" s="14" t="str">
        <f>IFERROR(IF(ISNUMBER(SEARCH($E$1,input!$A5)),IF(AND(MID(input!$A5,SEARCH($E$1,input!$A5)+4,1)="#",
VLOOKUP(MID(input!$A5,SEARCH($E$1,input!$A5)+5,1),'TRUE LIST'!$C$2:$D$17,2,0),
VLOOKUP(MID(input!$A5,SEARCH($E$1,input!$A5)+6,1),'TRUE LIST'!$C$2:$D$17,2,0),
VLOOKUP(MID(input!$A5,SEARCH($E$1,input!$A5)+7,1),'TRUE LIST'!$C$2:$D$17,2,0),
VLOOKUP(MID(input!$A5,SEARCH($E$1,input!$A5)+8,1),'TRUE LIST'!$C$2:$D$17,2,0),
VLOOKUP(MID(input!$A5,SEARCH($E$1,input!$A5)+9,1),'TRUE LIST'!$C$2:$D$17,2,0),
VLOOKUP(MID(input!$A5,SEARCH($E$1,input!$A5)+10,1),'TRUE LIST'!$C$2:$D$17,2,0),
TRIM(MID(input!$A5,SEARCH($E$1,input!$A5)+11,1))=""),TRUE,""),"X"),"")</f>
        <v>X</v>
      </c>
      <c r="F5" s="14" t="str">
        <f>IFERROR(IF(ISNUMBER(SEARCH($F$1,input!$A5)),VLOOKUP(TRIM(MID(input!$A5,SEARCH($F$1,input!$A5)+4,4)),'TRUE LIST'!$A$2:$B$8,2,0),"X"),"")</f>
        <v>X</v>
      </c>
      <c r="G5" s="14" t="b">
        <f>IFERROR(IF(ISNUMBER(SEARCH($G$1,input!$A5)),IF(LEN(TRIM(MID(input!$A5,SEARCH($G$1,input!$A5)+4,10)))=9,TRUE,""),"X"),"")</f>
        <v>1</v>
      </c>
      <c r="H5" s="14" t="str">
        <f t="shared" ca="1" si="0"/>
        <v/>
      </c>
      <c r="I5" s="13" t="str">
        <f>IF(ISBLANK(input!A5),"x","")</f>
        <v/>
      </c>
      <c r="J5" s="13" t="str">
        <f>IFERROR(IF(I5="x",MATCH("x",I6:I959,0),N/A),"")</f>
        <v/>
      </c>
      <c r="K5" s="14" t="str">
        <f t="shared" ca="1" si="1"/>
        <v/>
      </c>
      <c r="M5" s="10">
        <f ca="1">COUNTIF(H1:H958,7)</f>
        <v>109</v>
      </c>
    </row>
    <row r="6" spans="1:13" s="1" customFormat="1" x14ac:dyDescent="0.35">
      <c r="A6" s="14" t="str">
        <f>IFERROR(IF(ISNUMBER(SEARCH($A$1,input!$A6)),AND(1920&lt;=VALUE(TRIM(MID(input!$A6,SEARCH($A$1,input!$A6)+4,5))),VALUE(TRIM(MID(input!$A6,SEARCH($A$1,input!$A6)+4,5)))&lt;=2002),"X"),"")</f>
        <v>X</v>
      </c>
      <c r="B6" s="14" t="str">
        <f>IFERROR(IF(ISNUMBER(SEARCH($B$1,input!$A6)),AND(2010&lt;=VALUE(TRIM(MID(input!$A6,SEARCH($B$1,input!$A6)+4,5))),VALUE(TRIM(MID(input!$A6,SEARCH($B$1,input!$A6)+4,5)))&lt;=2020),"X"),"")</f>
        <v>X</v>
      </c>
      <c r="C6" s="14" t="str">
        <f>IFERROR(IF(ISNUMBER(SEARCH($C$1,input!$A6)),AND(2020&lt;=VALUE(TRIM(MID(input!$A6,SEARCH($C$1,input!$A6)+4,5))),VALUE(TRIM(MID(input!$A6,SEARCH($C$1,input!$A6)+4,5)))&lt;=2030),"X"),"")</f>
        <v>X</v>
      </c>
      <c r="D6" s="14" t="str">
        <f>IFERROR(IF(ISNUMBER(SEARCH($D$1,input!$A6)),IF(MID(input!$A6,SEARCH($D$1,input!$A6)+7,2)="cm",AND(150&lt;=VALUE(MID(input!$A6,SEARCH($D$1,input!$A6)+4,3)),VALUE(MID(input!$A6,SEARCH($D$1,input!$A6)+4,3))&lt;=193),IF(MID(input!$A6,SEARCH($D$1,input!$A6)+6,2)="in",AND(59&lt;=VALUE(MID(input!$A6,SEARCH($D$1,input!$A6)+4,2)),VALUE(MID(input!$A6,SEARCH($D$1,input!$A6)+4,2))&lt;=76),"")),"X"),"")</f>
        <v>X</v>
      </c>
      <c r="E6" s="14" t="str">
        <f>IFERROR(IF(ISNUMBER(SEARCH($E$1,input!$A6)),IF(AND(MID(input!$A6,SEARCH($E$1,input!$A6)+4,1)="#",
VLOOKUP(MID(input!$A6,SEARCH($E$1,input!$A6)+5,1),'TRUE LIST'!$C$2:$D$17,2,0),
VLOOKUP(MID(input!$A6,SEARCH($E$1,input!$A6)+6,1),'TRUE LIST'!$C$2:$D$17,2,0),
VLOOKUP(MID(input!$A6,SEARCH($E$1,input!$A6)+7,1),'TRUE LIST'!$C$2:$D$17,2,0),
VLOOKUP(MID(input!$A6,SEARCH($E$1,input!$A6)+8,1),'TRUE LIST'!$C$2:$D$17,2,0),
VLOOKUP(MID(input!$A6,SEARCH($E$1,input!$A6)+9,1),'TRUE LIST'!$C$2:$D$17,2,0),
VLOOKUP(MID(input!$A6,SEARCH($E$1,input!$A6)+10,1),'TRUE LIST'!$C$2:$D$17,2,0),
TRIM(MID(input!$A6,SEARCH($E$1,input!$A6)+11,1))=""),TRUE,""),"X"),"")</f>
        <v>X</v>
      </c>
      <c r="F6" s="14" t="str">
        <f>IFERROR(IF(ISNUMBER(SEARCH($F$1,input!$A6)),VLOOKUP(TRIM(MID(input!$A6,SEARCH($F$1,input!$A6)+4,4)),'TRUE LIST'!$A$2:$B$8,2,0),"X"),"")</f>
        <v>X</v>
      </c>
      <c r="G6" s="14" t="str">
        <f>IFERROR(IF(ISNUMBER(SEARCH($G$1,input!$A6)),IF(LEN(TRIM(MID(input!$A6,SEARCH($G$1,input!$A6)+4,10)))=9,TRUE,""),"X"),"")</f>
        <v>X</v>
      </c>
      <c r="H6" s="14" t="str">
        <f t="shared" ca="1" si="0"/>
        <v/>
      </c>
      <c r="I6" s="13" t="str">
        <f>IF(ISBLANK(input!A6),"x","")</f>
        <v>x</v>
      </c>
      <c r="J6" s="13">
        <f>IFERROR(IF(I6="x",MATCH("x",I7:I959,0),N/A),"")</f>
        <v>6</v>
      </c>
      <c r="K6" s="14" t="str">
        <f t="shared" ca="1" si="1"/>
        <v/>
      </c>
    </row>
    <row r="7" spans="1:13" s="1" customFormat="1" x14ac:dyDescent="0.35">
      <c r="A7" s="14" t="str">
        <f>IFERROR(IF(ISNUMBER(SEARCH($A$1,input!$A7)),AND(1920&lt;=VALUE(TRIM(MID(input!$A7,SEARCH($A$1,input!$A7)+4,5))),VALUE(TRIM(MID(input!$A7,SEARCH($A$1,input!$A7)+4,5)))&lt;=2002),"X"),"")</f>
        <v>X</v>
      </c>
      <c r="B7" s="14" t="str">
        <f>IFERROR(IF(ISNUMBER(SEARCH($B$1,input!$A7)),AND(2010&lt;=VALUE(TRIM(MID(input!$A7,SEARCH($B$1,input!$A7)+4,5))),VALUE(TRIM(MID(input!$A7,SEARCH($B$1,input!$A7)+4,5)))&lt;=2020),"X"),"")</f>
        <v>X</v>
      </c>
      <c r="C7" s="14" t="str">
        <f>IFERROR(IF(ISNUMBER(SEARCH($C$1,input!$A7)),AND(2020&lt;=VALUE(TRIM(MID(input!$A7,SEARCH($C$1,input!$A7)+4,5))),VALUE(TRIM(MID(input!$A7,SEARCH($C$1,input!$A7)+4,5)))&lt;=2030),"X"),"")</f>
        <v>X</v>
      </c>
      <c r="D7" s="14" t="b">
        <f>IFERROR(IF(ISNUMBER(SEARCH($D$1,input!$A7)),IF(MID(input!$A7,SEARCH($D$1,input!$A7)+7,2)="cm",AND(150&lt;=VALUE(MID(input!$A7,SEARCH($D$1,input!$A7)+4,3)),VALUE(MID(input!$A7,SEARCH($D$1,input!$A7)+4,3))&lt;=193),IF(MID(input!$A7,SEARCH($D$1,input!$A7)+6,2)="in",AND(59&lt;=VALUE(MID(input!$A7,SEARCH($D$1,input!$A7)+4,2)),VALUE(MID(input!$A7,SEARCH($D$1,input!$A7)+4,2))&lt;=76),"")),"X"),"")</f>
        <v>1</v>
      </c>
      <c r="E7" s="14" t="str">
        <f>IFERROR(IF(ISNUMBER(SEARCH($E$1,input!$A7)),IF(AND(MID(input!$A7,SEARCH($E$1,input!$A7)+4,1)="#",
VLOOKUP(MID(input!$A7,SEARCH($E$1,input!$A7)+5,1),'TRUE LIST'!$C$2:$D$17,2,0),
VLOOKUP(MID(input!$A7,SEARCH($E$1,input!$A7)+6,1),'TRUE LIST'!$C$2:$D$17,2,0),
VLOOKUP(MID(input!$A7,SEARCH($E$1,input!$A7)+7,1),'TRUE LIST'!$C$2:$D$17,2,0),
VLOOKUP(MID(input!$A7,SEARCH($E$1,input!$A7)+8,1),'TRUE LIST'!$C$2:$D$17,2,0),
VLOOKUP(MID(input!$A7,SEARCH($E$1,input!$A7)+9,1),'TRUE LIST'!$C$2:$D$17,2,0),
VLOOKUP(MID(input!$A7,SEARCH($E$1,input!$A7)+10,1),'TRUE LIST'!$C$2:$D$17,2,0),
TRIM(MID(input!$A7,SEARCH($E$1,input!$A7)+11,1))=""),TRUE,""),"X"),"")</f>
        <v>X</v>
      </c>
      <c r="F7" s="14" t="str">
        <f>IFERROR(IF(ISNUMBER(SEARCH($F$1,input!$A7)),VLOOKUP(TRIM(MID(input!$A7,SEARCH($F$1,input!$A7)+4,4)),'TRUE LIST'!$A$2:$B$8,2,0),"X"),"")</f>
        <v>X</v>
      </c>
      <c r="G7" s="14" t="str">
        <f>IFERROR(IF(ISNUMBER(SEARCH($G$1,input!$A7)),IF(LEN(TRIM(MID(input!$A7,SEARCH($G$1,input!$A7)+4,10)))=9,TRUE,""),"X"),"")</f>
        <v>X</v>
      </c>
      <c r="H7" s="14">
        <f t="shared" ca="1" si="0"/>
        <v>6</v>
      </c>
      <c r="I7" s="13" t="str">
        <f>IF(ISBLANK(input!A7),"x","")</f>
        <v/>
      </c>
      <c r="J7" s="13" t="str">
        <f>IFERROR(IF(I7="x",MATCH("x",I8:I959,0),N/A),"")</f>
        <v/>
      </c>
      <c r="K7" s="14">
        <f t="shared" ca="1" si="1"/>
        <v>6</v>
      </c>
    </row>
    <row r="8" spans="1:13" s="1" customFormat="1" x14ac:dyDescent="0.35">
      <c r="A8" s="14" t="str">
        <f>IFERROR(IF(ISNUMBER(SEARCH($A$1,input!$A8)),AND(1920&lt;=VALUE(TRIM(MID(input!$A8,SEARCH($A$1,input!$A8)+4,5))),VALUE(TRIM(MID(input!$A8,SEARCH($A$1,input!$A8)+4,5)))&lt;=2002),"X"),"")</f>
        <v>X</v>
      </c>
      <c r="B8" s="14" t="str">
        <f>IFERROR(IF(ISNUMBER(SEARCH($B$1,input!$A8)),AND(2010&lt;=VALUE(TRIM(MID(input!$A8,SEARCH($B$1,input!$A8)+4,5))),VALUE(TRIM(MID(input!$A8,SEARCH($B$1,input!$A8)+4,5)))&lt;=2020),"X"),"")</f>
        <v>X</v>
      </c>
      <c r="C8" s="14" t="str">
        <f>IFERROR(IF(ISNUMBER(SEARCH($C$1,input!$A8)),AND(2020&lt;=VALUE(TRIM(MID(input!$A8,SEARCH($C$1,input!$A8)+4,5))),VALUE(TRIM(MID(input!$A8,SEARCH($C$1,input!$A8)+4,5)))&lt;=2030),"X"),"")</f>
        <v>X</v>
      </c>
      <c r="D8" s="14" t="str">
        <f>IFERROR(IF(ISNUMBER(SEARCH($D$1,input!$A8)),IF(MID(input!$A8,SEARCH($D$1,input!$A8)+7,2)="cm",AND(150&lt;=VALUE(MID(input!$A8,SEARCH($D$1,input!$A8)+4,3)),VALUE(MID(input!$A8,SEARCH($D$1,input!$A8)+4,3))&lt;=193),IF(MID(input!$A8,SEARCH($D$1,input!$A8)+6,2)="in",AND(59&lt;=VALUE(MID(input!$A8,SEARCH($D$1,input!$A8)+4,2)),VALUE(MID(input!$A8,SEARCH($D$1,input!$A8)+4,2))&lt;=76),"")),"X"),"")</f>
        <v>X</v>
      </c>
      <c r="E8" s="14" t="str">
        <f>IFERROR(IF(ISNUMBER(SEARCH($E$1,input!$A8)),IF(AND(MID(input!$A8,SEARCH($E$1,input!$A8)+4,1)="#",
VLOOKUP(MID(input!$A8,SEARCH($E$1,input!$A8)+5,1),'TRUE LIST'!$C$2:$D$17,2,0),
VLOOKUP(MID(input!$A8,SEARCH($E$1,input!$A8)+6,1),'TRUE LIST'!$C$2:$D$17,2,0),
VLOOKUP(MID(input!$A8,SEARCH($E$1,input!$A8)+7,1),'TRUE LIST'!$C$2:$D$17,2,0),
VLOOKUP(MID(input!$A8,SEARCH($E$1,input!$A8)+8,1),'TRUE LIST'!$C$2:$D$17,2,0),
VLOOKUP(MID(input!$A8,SEARCH($E$1,input!$A8)+9,1),'TRUE LIST'!$C$2:$D$17,2,0),
VLOOKUP(MID(input!$A8,SEARCH($E$1,input!$A8)+10,1),'TRUE LIST'!$C$2:$D$17,2,0),
TRIM(MID(input!$A8,SEARCH($E$1,input!$A8)+11,1))=""),TRUE,""),"X"),"")</f>
        <v>X</v>
      </c>
      <c r="F8" s="14" t="str">
        <f>IFERROR(IF(ISNUMBER(SEARCH($F$1,input!$A8)),VLOOKUP(TRIM(MID(input!$A8,SEARCH($F$1,input!$A8)+4,4)),'TRUE LIST'!$A$2:$B$8,2,0),"X"),"")</f>
        <v>X</v>
      </c>
      <c r="G8" s="14" t="b">
        <f>IFERROR(IF(ISNUMBER(SEARCH($G$1,input!$A8)),IF(LEN(TRIM(MID(input!$A8,SEARCH($G$1,input!$A8)+4,10)))=9,TRUE,""),"X"),"")</f>
        <v>1</v>
      </c>
      <c r="H8" s="14" t="str">
        <f t="shared" ca="1" si="0"/>
        <v/>
      </c>
      <c r="I8" s="13" t="str">
        <f>IF(ISBLANK(input!A8),"x","")</f>
        <v/>
      </c>
      <c r="J8" s="13" t="str">
        <f>IFERROR(IF(I8="x",MATCH("x",I9:I959,0),N/A),"")</f>
        <v/>
      </c>
      <c r="K8" s="14" t="str">
        <f t="shared" ca="1" si="1"/>
        <v/>
      </c>
    </row>
    <row r="9" spans="1:13" s="1" customFormat="1" x14ac:dyDescent="0.35">
      <c r="A9" s="14" t="str">
        <f>IFERROR(IF(ISNUMBER(SEARCH($A$1,input!$A9)),AND(1920&lt;=VALUE(TRIM(MID(input!$A9,SEARCH($A$1,input!$A9)+4,5))),VALUE(TRIM(MID(input!$A9,SEARCH($A$1,input!$A9)+4,5)))&lt;=2002),"X"),"")</f>
        <v>X</v>
      </c>
      <c r="B9" s="14" t="str">
        <f>IFERROR(IF(ISNUMBER(SEARCH($B$1,input!$A9)),AND(2010&lt;=VALUE(TRIM(MID(input!$A9,SEARCH($B$1,input!$A9)+4,5))),VALUE(TRIM(MID(input!$A9,SEARCH($B$1,input!$A9)+4,5)))&lt;=2020),"X"),"")</f>
        <v>X</v>
      </c>
      <c r="C9" s="14" t="b">
        <f>IFERROR(IF(ISNUMBER(SEARCH($C$1,input!$A9)),AND(2020&lt;=VALUE(TRIM(MID(input!$A9,SEARCH($C$1,input!$A9)+4,5))),VALUE(TRIM(MID(input!$A9,SEARCH($C$1,input!$A9)+4,5)))&lt;=2030),"X"),"")</f>
        <v>1</v>
      </c>
      <c r="D9" s="14" t="str">
        <f>IFERROR(IF(ISNUMBER(SEARCH($D$1,input!$A9)),IF(MID(input!$A9,SEARCH($D$1,input!$A9)+7,2)="cm",AND(150&lt;=VALUE(MID(input!$A9,SEARCH($D$1,input!$A9)+4,3)),VALUE(MID(input!$A9,SEARCH($D$1,input!$A9)+4,3))&lt;=193),IF(MID(input!$A9,SEARCH($D$1,input!$A9)+6,2)="in",AND(59&lt;=VALUE(MID(input!$A9,SEARCH($D$1,input!$A9)+4,2)),VALUE(MID(input!$A9,SEARCH($D$1,input!$A9)+4,2))&lt;=76),"")),"X"),"")</f>
        <v>X</v>
      </c>
      <c r="E9" s="14" t="str">
        <f>IFERROR(IF(ISNUMBER(SEARCH($E$1,input!$A9)),IF(AND(MID(input!$A9,SEARCH($E$1,input!$A9)+4,1)="#",
VLOOKUP(MID(input!$A9,SEARCH($E$1,input!$A9)+5,1),'TRUE LIST'!$C$2:$D$17,2,0),
VLOOKUP(MID(input!$A9,SEARCH($E$1,input!$A9)+6,1),'TRUE LIST'!$C$2:$D$17,2,0),
VLOOKUP(MID(input!$A9,SEARCH($E$1,input!$A9)+7,1),'TRUE LIST'!$C$2:$D$17,2,0),
VLOOKUP(MID(input!$A9,SEARCH($E$1,input!$A9)+8,1),'TRUE LIST'!$C$2:$D$17,2,0),
VLOOKUP(MID(input!$A9,SEARCH($E$1,input!$A9)+9,1),'TRUE LIST'!$C$2:$D$17,2,0),
VLOOKUP(MID(input!$A9,SEARCH($E$1,input!$A9)+10,1),'TRUE LIST'!$C$2:$D$17,2,0),
TRIM(MID(input!$A9,SEARCH($E$1,input!$A9)+11,1))=""),TRUE,""),"X"),"")</f>
        <v>X</v>
      </c>
      <c r="F9" s="14" t="b">
        <f>IFERROR(IF(ISNUMBER(SEARCH($F$1,input!$A9)),VLOOKUP(TRIM(MID(input!$A9,SEARCH($F$1,input!$A9)+4,4)),'TRUE LIST'!$A$2:$B$8,2,0),"X"),"")</f>
        <v>1</v>
      </c>
      <c r="G9" s="14" t="str">
        <f>IFERROR(IF(ISNUMBER(SEARCH($G$1,input!$A9)),IF(LEN(TRIM(MID(input!$A9,SEARCH($G$1,input!$A9)+4,10)))=9,TRUE,""),"X"),"")</f>
        <v>X</v>
      </c>
      <c r="H9" s="14" t="str">
        <f t="shared" ca="1" si="0"/>
        <v/>
      </c>
      <c r="I9" s="13" t="str">
        <f>IF(ISBLANK(input!A9),"x","")</f>
        <v/>
      </c>
      <c r="J9" s="13" t="str">
        <f>IFERROR(IF(I9="x",MATCH("x",I10:I959,0),N/A),"")</f>
        <v/>
      </c>
      <c r="K9" s="14" t="str">
        <f t="shared" ca="1" si="1"/>
        <v/>
      </c>
    </row>
    <row r="10" spans="1:13" s="1" customFormat="1" x14ac:dyDescent="0.35">
      <c r="A10" s="14" t="str">
        <f>IFERROR(IF(ISNUMBER(SEARCH($A$1,input!$A10)),AND(1920&lt;=VALUE(TRIM(MID(input!$A10,SEARCH($A$1,input!$A10)+4,5))),VALUE(TRIM(MID(input!$A10,SEARCH($A$1,input!$A10)+4,5)))&lt;=2002),"X"),"")</f>
        <v>X</v>
      </c>
      <c r="B10" s="14" t="b">
        <f>IFERROR(IF(ISNUMBER(SEARCH($B$1,input!$A10)),AND(2010&lt;=VALUE(TRIM(MID(input!$A10,SEARCH($B$1,input!$A10)+4,5))),VALUE(TRIM(MID(input!$A10,SEARCH($B$1,input!$A10)+4,5)))&lt;=2020),"X"),"")</f>
        <v>1</v>
      </c>
      <c r="C10" s="14" t="str">
        <f>IFERROR(IF(ISNUMBER(SEARCH($C$1,input!$A10)),AND(2020&lt;=VALUE(TRIM(MID(input!$A10,SEARCH($C$1,input!$A10)+4,5))),VALUE(TRIM(MID(input!$A10,SEARCH($C$1,input!$A10)+4,5)))&lt;=2030),"X"),"")</f>
        <v>X</v>
      </c>
      <c r="D10" s="14" t="str">
        <f>IFERROR(IF(ISNUMBER(SEARCH($D$1,input!$A10)),IF(MID(input!$A10,SEARCH($D$1,input!$A10)+7,2)="cm",AND(150&lt;=VALUE(MID(input!$A10,SEARCH($D$1,input!$A10)+4,3)),VALUE(MID(input!$A10,SEARCH($D$1,input!$A10)+4,3))&lt;=193),IF(MID(input!$A10,SEARCH($D$1,input!$A10)+6,2)="in",AND(59&lt;=VALUE(MID(input!$A10,SEARCH($D$1,input!$A10)+4,2)),VALUE(MID(input!$A10,SEARCH($D$1,input!$A10)+4,2))&lt;=76),"")),"X"),"")</f>
        <v>X</v>
      </c>
      <c r="E10" s="14" t="str">
        <f>IFERROR(IF(ISNUMBER(SEARCH($E$1,input!$A10)),IF(AND(MID(input!$A10,SEARCH($E$1,input!$A10)+4,1)="#",
VLOOKUP(MID(input!$A10,SEARCH($E$1,input!$A10)+5,1),'TRUE LIST'!$C$2:$D$17,2,0),
VLOOKUP(MID(input!$A10,SEARCH($E$1,input!$A10)+6,1),'TRUE LIST'!$C$2:$D$17,2,0),
VLOOKUP(MID(input!$A10,SEARCH($E$1,input!$A10)+7,1),'TRUE LIST'!$C$2:$D$17,2,0),
VLOOKUP(MID(input!$A10,SEARCH($E$1,input!$A10)+8,1),'TRUE LIST'!$C$2:$D$17,2,0),
VLOOKUP(MID(input!$A10,SEARCH($E$1,input!$A10)+9,1),'TRUE LIST'!$C$2:$D$17,2,0),
VLOOKUP(MID(input!$A10,SEARCH($E$1,input!$A10)+10,1),'TRUE LIST'!$C$2:$D$17,2,0),
TRIM(MID(input!$A10,SEARCH($E$1,input!$A10)+11,1))=""),TRUE,""),"X"),"")</f>
        <v>X</v>
      </c>
      <c r="F10" s="14" t="str">
        <f>IFERROR(IF(ISNUMBER(SEARCH($F$1,input!$A10)),VLOOKUP(TRIM(MID(input!$A10,SEARCH($F$1,input!$A10)+4,4)),'TRUE LIST'!$A$2:$B$8,2,0),"X"),"")</f>
        <v>X</v>
      </c>
      <c r="G10" s="14" t="str">
        <f>IFERROR(IF(ISNUMBER(SEARCH($G$1,input!$A10)),IF(LEN(TRIM(MID(input!$A10,SEARCH($G$1,input!$A10)+4,10)))=9,TRUE,""),"X"),"")</f>
        <v>X</v>
      </c>
      <c r="H10" s="14" t="str">
        <f t="shared" ca="1" si="0"/>
        <v/>
      </c>
      <c r="I10" s="13" t="str">
        <f>IF(ISBLANK(input!A10),"x","")</f>
        <v/>
      </c>
      <c r="J10" s="13" t="str">
        <f>IFERROR(IF(I10="x",MATCH("x",I11:I959,0),N/A),"")</f>
        <v/>
      </c>
      <c r="K10" s="14" t="str">
        <f t="shared" ca="1" si="1"/>
        <v/>
      </c>
    </row>
    <row r="11" spans="1:13" s="1" customFormat="1" x14ac:dyDescent="0.35">
      <c r="A11" s="14" t="b">
        <f>IFERROR(IF(ISNUMBER(SEARCH($A$1,input!$A11)),AND(1920&lt;=VALUE(TRIM(MID(input!$A11,SEARCH($A$1,input!$A11)+4,5))),VALUE(TRIM(MID(input!$A11,SEARCH($A$1,input!$A11)+4,5)))&lt;=2002),"X"),"")</f>
        <v>1</v>
      </c>
      <c r="B11" s="14" t="str">
        <f>IFERROR(IF(ISNUMBER(SEARCH($B$1,input!$A11)),AND(2010&lt;=VALUE(TRIM(MID(input!$A11,SEARCH($B$1,input!$A11)+4,5))),VALUE(TRIM(MID(input!$A11,SEARCH($B$1,input!$A11)+4,5)))&lt;=2020),"X"),"")</f>
        <v>X</v>
      </c>
      <c r="C11" s="14" t="str">
        <f>IFERROR(IF(ISNUMBER(SEARCH($C$1,input!$A11)),AND(2020&lt;=VALUE(TRIM(MID(input!$A11,SEARCH($C$1,input!$A11)+4,5))),VALUE(TRIM(MID(input!$A11,SEARCH($C$1,input!$A11)+4,5)))&lt;=2030),"X"),"")</f>
        <v>X</v>
      </c>
      <c r="D11" s="14" t="str">
        <f>IFERROR(IF(ISNUMBER(SEARCH($D$1,input!$A11)),IF(MID(input!$A11,SEARCH($D$1,input!$A11)+7,2)="cm",AND(150&lt;=VALUE(MID(input!$A11,SEARCH($D$1,input!$A11)+4,3)),VALUE(MID(input!$A11,SEARCH($D$1,input!$A11)+4,3))&lt;=193),IF(MID(input!$A11,SEARCH($D$1,input!$A11)+6,2)="in",AND(59&lt;=VALUE(MID(input!$A11,SEARCH($D$1,input!$A11)+4,2)),VALUE(MID(input!$A11,SEARCH($D$1,input!$A11)+4,2))&lt;=76),"")),"X"),"")</f>
        <v>X</v>
      </c>
      <c r="E11" s="14" t="str">
        <f>IFERROR(IF(ISNUMBER(SEARCH($E$1,input!$A11)),IF(AND(MID(input!$A11,SEARCH($E$1,input!$A11)+4,1)="#",
VLOOKUP(MID(input!$A11,SEARCH($E$1,input!$A11)+5,1),'TRUE LIST'!$C$2:$D$17,2,0),
VLOOKUP(MID(input!$A11,SEARCH($E$1,input!$A11)+6,1),'TRUE LIST'!$C$2:$D$17,2,0),
VLOOKUP(MID(input!$A11,SEARCH($E$1,input!$A11)+7,1),'TRUE LIST'!$C$2:$D$17,2,0),
VLOOKUP(MID(input!$A11,SEARCH($E$1,input!$A11)+8,1),'TRUE LIST'!$C$2:$D$17,2,0),
VLOOKUP(MID(input!$A11,SEARCH($E$1,input!$A11)+9,1),'TRUE LIST'!$C$2:$D$17,2,0),
VLOOKUP(MID(input!$A11,SEARCH($E$1,input!$A11)+10,1),'TRUE LIST'!$C$2:$D$17,2,0),
TRIM(MID(input!$A11,SEARCH($E$1,input!$A11)+11,1))=""),TRUE,""),"X"),"")</f>
        <v>X</v>
      </c>
      <c r="F11" s="14" t="str">
        <f>IFERROR(IF(ISNUMBER(SEARCH($F$1,input!$A11)),VLOOKUP(TRIM(MID(input!$A11,SEARCH($F$1,input!$A11)+4,4)),'TRUE LIST'!$A$2:$B$8,2,0),"X"),"")</f>
        <v>X</v>
      </c>
      <c r="G11" s="14" t="str">
        <f>IFERROR(IF(ISNUMBER(SEARCH($G$1,input!$A11)),IF(LEN(TRIM(MID(input!$A11,SEARCH($G$1,input!$A11)+4,10)))=9,TRUE,""),"X"),"")</f>
        <v>X</v>
      </c>
      <c r="H11" s="14" t="str">
        <f t="shared" ca="1" si="0"/>
        <v/>
      </c>
      <c r="I11" s="13" t="str">
        <f>IF(ISBLANK(input!A11),"x","")</f>
        <v/>
      </c>
      <c r="J11" s="13" t="str">
        <f>IFERROR(IF(I11="x",MATCH("x",I12:I959,0),N/A),"")</f>
        <v/>
      </c>
      <c r="K11" s="14" t="str">
        <f t="shared" ca="1" si="1"/>
        <v/>
      </c>
    </row>
    <row r="12" spans="1:13" s="1" customFormat="1" x14ac:dyDescent="0.35">
      <c r="A12" s="14" t="str">
        <f>IFERROR(IF(ISNUMBER(SEARCH($A$1,input!$A12)),AND(1920&lt;=VALUE(TRIM(MID(input!$A12,SEARCH($A$1,input!$A12)+4,5))),VALUE(TRIM(MID(input!$A12,SEARCH($A$1,input!$A12)+4,5)))&lt;=2002),"X"),"")</f>
        <v>X</v>
      </c>
      <c r="B12" s="14" t="str">
        <f>IFERROR(IF(ISNUMBER(SEARCH($B$1,input!$A12)),AND(2010&lt;=VALUE(TRIM(MID(input!$A12,SEARCH($B$1,input!$A12)+4,5))),VALUE(TRIM(MID(input!$A12,SEARCH($B$1,input!$A12)+4,5)))&lt;=2020),"X"),"")</f>
        <v>X</v>
      </c>
      <c r="C12" s="14" t="str">
        <f>IFERROR(IF(ISNUMBER(SEARCH($C$1,input!$A12)),AND(2020&lt;=VALUE(TRIM(MID(input!$A12,SEARCH($C$1,input!$A12)+4,5))),VALUE(TRIM(MID(input!$A12,SEARCH($C$1,input!$A12)+4,5)))&lt;=2030),"X"),"")</f>
        <v>X</v>
      </c>
      <c r="D12" s="14" t="str">
        <f>IFERROR(IF(ISNUMBER(SEARCH($D$1,input!$A12)),IF(MID(input!$A12,SEARCH($D$1,input!$A12)+7,2)="cm",AND(150&lt;=VALUE(MID(input!$A12,SEARCH($D$1,input!$A12)+4,3)),VALUE(MID(input!$A12,SEARCH($D$1,input!$A12)+4,3))&lt;=193),IF(MID(input!$A12,SEARCH($D$1,input!$A12)+6,2)="in",AND(59&lt;=VALUE(MID(input!$A12,SEARCH($D$1,input!$A12)+4,2)),VALUE(MID(input!$A12,SEARCH($D$1,input!$A12)+4,2))&lt;=76),"")),"X"),"")</f>
        <v>X</v>
      </c>
      <c r="E12" s="14" t="str">
        <f>IFERROR(IF(ISNUMBER(SEARCH($E$1,input!$A12)),IF(AND(MID(input!$A12,SEARCH($E$1,input!$A12)+4,1)="#",
VLOOKUP(MID(input!$A12,SEARCH($E$1,input!$A12)+5,1),'TRUE LIST'!$C$2:$D$17,2,0),
VLOOKUP(MID(input!$A12,SEARCH($E$1,input!$A12)+6,1),'TRUE LIST'!$C$2:$D$17,2,0),
VLOOKUP(MID(input!$A12,SEARCH($E$1,input!$A12)+7,1),'TRUE LIST'!$C$2:$D$17,2,0),
VLOOKUP(MID(input!$A12,SEARCH($E$1,input!$A12)+8,1),'TRUE LIST'!$C$2:$D$17,2,0),
VLOOKUP(MID(input!$A12,SEARCH($E$1,input!$A12)+9,1),'TRUE LIST'!$C$2:$D$17,2,0),
VLOOKUP(MID(input!$A12,SEARCH($E$1,input!$A12)+10,1),'TRUE LIST'!$C$2:$D$17,2,0),
TRIM(MID(input!$A12,SEARCH($E$1,input!$A12)+11,1))=""),TRUE,""),"X"),"")</f>
        <v>X</v>
      </c>
      <c r="F12" s="14" t="str">
        <f>IFERROR(IF(ISNUMBER(SEARCH($F$1,input!$A12)),VLOOKUP(TRIM(MID(input!$A12,SEARCH($F$1,input!$A12)+4,4)),'TRUE LIST'!$A$2:$B$8,2,0),"X"),"")</f>
        <v>X</v>
      </c>
      <c r="G12" s="14" t="str">
        <f>IFERROR(IF(ISNUMBER(SEARCH($G$1,input!$A12)),IF(LEN(TRIM(MID(input!$A12,SEARCH($G$1,input!$A12)+4,10)))=9,TRUE,""),"X"),"")</f>
        <v>X</v>
      </c>
      <c r="H12" s="14" t="str">
        <f t="shared" ca="1" si="0"/>
        <v/>
      </c>
      <c r="I12" s="13" t="str">
        <f>IF(ISBLANK(input!A12),"x","")</f>
        <v>x</v>
      </c>
      <c r="J12" s="13">
        <f>IFERROR(IF(I12="x",MATCH("x",I13:I959,0),N/A),"")</f>
        <v>4</v>
      </c>
      <c r="K12" s="14" t="str">
        <f t="shared" ca="1" si="1"/>
        <v/>
      </c>
    </row>
    <row r="13" spans="1:13" s="1" customFormat="1" x14ac:dyDescent="0.35">
      <c r="A13" s="14" t="str">
        <f>IFERROR(IF(ISNUMBER(SEARCH($A$1,input!$A13)),AND(1920&lt;=VALUE(TRIM(MID(input!$A13,SEARCH($A$1,input!$A13)+4,5))),VALUE(TRIM(MID(input!$A13,SEARCH($A$1,input!$A13)+4,5)))&lt;=2002),"X"),"")</f>
        <v>X</v>
      </c>
      <c r="B13" s="14" t="str">
        <f>IFERROR(IF(ISNUMBER(SEARCH($B$1,input!$A13)),AND(2010&lt;=VALUE(TRIM(MID(input!$A13,SEARCH($B$1,input!$A13)+4,5))),VALUE(TRIM(MID(input!$A13,SEARCH($B$1,input!$A13)+4,5)))&lt;=2020),"X"),"")</f>
        <v>X</v>
      </c>
      <c r="C13" s="14" t="str">
        <f>IFERROR(IF(ISNUMBER(SEARCH($C$1,input!$A13)),AND(2020&lt;=VALUE(TRIM(MID(input!$A13,SEARCH($C$1,input!$A13)+4,5))),VALUE(TRIM(MID(input!$A13,SEARCH($C$1,input!$A13)+4,5)))&lt;=2030),"X"),"")</f>
        <v>X</v>
      </c>
      <c r="D13" s="14" t="str">
        <f>IFERROR(IF(ISNUMBER(SEARCH($D$1,input!$A13)),IF(MID(input!$A13,SEARCH($D$1,input!$A13)+7,2)="cm",AND(150&lt;=VALUE(MID(input!$A13,SEARCH($D$1,input!$A13)+4,3)),VALUE(MID(input!$A13,SEARCH($D$1,input!$A13)+4,3))&lt;=193),IF(MID(input!$A13,SEARCH($D$1,input!$A13)+6,2)="in",AND(59&lt;=VALUE(MID(input!$A13,SEARCH($D$1,input!$A13)+4,2)),VALUE(MID(input!$A13,SEARCH($D$1,input!$A13)+4,2))&lt;=76),"")),"X"),"")</f>
        <v>X</v>
      </c>
      <c r="E13" s="14" t="str">
        <f>IFERROR(IF(ISNUMBER(SEARCH($E$1,input!$A13)),IF(AND(MID(input!$A13,SEARCH($E$1,input!$A13)+4,1)="#",
VLOOKUP(MID(input!$A13,SEARCH($E$1,input!$A13)+5,1),'TRUE LIST'!$C$2:$D$17,2,0),
VLOOKUP(MID(input!$A13,SEARCH($E$1,input!$A13)+6,1),'TRUE LIST'!$C$2:$D$17,2,0),
VLOOKUP(MID(input!$A13,SEARCH($E$1,input!$A13)+7,1),'TRUE LIST'!$C$2:$D$17,2,0),
VLOOKUP(MID(input!$A13,SEARCH($E$1,input!$A13)+8,1),'TRUE LIST'!$C$2:$D$17,2,0),
VLOOKUP(MID(input!$A13,SEARCH($E$1,input!$A13)+9,1),'TRUE LIST'!$C$2:$D$17,2,0),
VLOOKUP(MID(input!$A13,SEARCH($E$1,input!$A13)+10,1),'TRUE LIST'!$C$2:$D$17,2,0),
TRIM(MID(input!$A13,SEARCH($E$1,input!$A13)+11,1))=""),TRUE,""),"X"),"")</f>
        <v>X</v>
      </c>
      <c r="F13" s="14" t="str">
        <f>IFERROR(IF(ISNUMBER(SEARCH($F$1,input!$A13)),VLOOKUP(TRIM(MID(input!$A13,SEARCH($F$1,input!$A13)+4,4)),'TRUE LIST'!$A$2:$B$8,2,0),"X"),"")</f>
        <v/>
      </c>
      <c r="G13" s="14" t="str">
        <f>IFERROR(IF(ISNUMBER(SEARCH($G$1,input!$A13)),IF(LEN(TRIM(MID(input!$A13,SEARCH($G$1,input!$A13)+4,10)))=9,TRUE,""),"X"),"")</f>
        <v/>
      </c>
      <c r="H13" s="14">
        <f t="shared" ca="1" si="0"/>
        <v>6</v>
      </c>
      <c r="I13" s="13" t="str">
        <f>IF(ISBLANK(input!A13),"x","")</f>
        <v/>
      </c>
      <c r="J13" s="13" t="str">
        <f>IFERROR(IF(I13="x",MATCH("x",I14:I959,0),N/A),"")</f>
        <v/>
      </c>
      <c r="K13" s="14">
        <f t="shared" ca="1" si="1"/>
        <v>6</v>
      </c>
    </row>
    <row r="14" spans="1:13" s="1" customFormat="1" x14ac:dyDescent="0.35">
      <c r="A14" s="14" t="str">
        <f>IFERROR(IF(ISNUMBER(SEARCH($A$1,input!$A14)),AND(1920&lt;=VALUE(TRIM(MID(input!$A14,SEARCH($A$1,input!$A14)+4,5))),VALUE(TRIM(MID(input!$A14,SEARCH($A$1,input!$A14)+4,5)))&lt;=2002),"X"),"")</f>
        <v>X</v>
      </c>
      <c r="B14" s="14" t="b">
        <f>IFERROR(IF(ISNUMBER(SEARCH($B$1,input!$A14)),AND(2010&lt;=VALUE(TRIM(MID(input!$A14,SEARCH($B$1,input!$A14)+4,5))),VALUE(TRIM(MID(input!$A14,SEARCH($B$1,input!$A14)+4,5)))&lt;=2020),"X"),"")</f>
        <v>1</v>
      </c>
      <c r="C14" s="14" t="b">
        <f>IFERROR(IF(ISNUMBER(SEARCH($C$1,input!$A14)),AND(2020&lt;=VALUE(TRIM(MID(input!$A14,SEARCH($C$1,input!$A14)+4,5))),VALUE(TRIM(MID(input!$A14,SEARCH($C$1,input!$A14)+4,5)))&lt;=2030),"X"),"")</f>
        <v>0</v>
      </c>
      <c r="D14" s="14" t="str">
        <f>IFERROR(IF(ISNUMBER(SEARCH($D$1,input!$A14)),IF(MID(input!$A14,SEARCH($D$1,input!$A14)+7,2)="cm",AND(150&lt;=VALUE(MID(input!$A14,SEARCH($D$1,input!$A14)+4,3)),VALUE(MID(input!$A14,SEARCH($D$1,input!$A14)+4,3))&lt;=193),IF(MID(input!$A14,SEARCH($D$1,input!$A14)+6,2)="in",AND(59&lt;=VALUE(MID(input!$A14,SEARCH($D$1,input!$A14)+4,2)),VALUE(MID(input!$A14,SEARCH($D$1,input!$A14)+4,2))&lt;=76),"")),"X"),"")</f>
        <v/>
      </c>
      <c r="E14" s="14" t="str">
        <f>IFERROR(IF(ISNUMBER(SEARCH($E$1,input!$A14)),IF(AND(MID(input!$A14,SEARCH($E$1,input!$A14)+4,1)="#",
VLOOKUP(MID(input!$A14,SEARCH($E$1,input!$A14)+5,1),'TRUE LIST'!$C$2:$D$17,2,0),
VLOOKUP(MID(input!$A14,SEARCH($E$1,input!$A14)+6,1),'TRUE LIST'!$C$2:$D$17,2,0),
VLOOKUP(MID(input!$A14,SEARCH($E$1,input!$A14)+7,1),'TRUE LIST'!$C$2:$D$17,2,0),
VLOOKUP(MID(input!$A14,SEARCH($E$1,input!$A14)+8,1),'TRUE LIST'!$C$2:$D$17,2,0),
VLOOKUP(MID(input!$A14,SEARCH($E$1,input!$A14)+9,1),'TRUE LIST'!$C$2:$D$17,2,0),
VLOOKUP(MID(input!$A14,SEARCH($E$1,input!$A14)+10,1),'TRUE LIST'!$C$2:$D$17,2,0),
TRIM(MID(input!$A14,SEARCH($E$1,input!$A14)+11,1))=""),TRUE,""),"X"),"")</f>
        <v/>
      </c>
      <c r="F14" s="14" t="str">
        <f>IFERROR(IF(ISNUMBER(SEARCH($F$1,input!$A14)),VLOOKUP(TRIM(MID(input!$A14,SEARCH($F$1,input!$A14)+4,4)),'TRUE LIST'!$A$2:$B$8,2,0),"X"),"")</f>
        <v>X</v>
      </c>
      <c r="G14" s="14" t="str">
        <f>IFERROR(IF(ISNUMBER(SEARCH($G$1,input!$A14)),IF(LEN(TRIM(MID(input!$A14,SEARCH($G$1,input!$A14)+4,10)))=9,TRUE,""),"X"),"")</f>
        <v>X</v>
      </c>
      <c r="H14" s="14" t="str">
        <f t="shared" ca="1" si="0"/>
        <v/>
      </c>
      <c r="I14" s="13" t="str">
        <f>IF(ISBLANK(input!A14),"x","")</f>
        <v/>
      </c>
      <c r="J14" s="13" t="str">
        <f>IFERROR(IF(I14="x",MATCH("x",I15:I959,0),N/A),"")</f>
        <v/>
      </c>
      <c r="K14" s="14" t="str">
        <f t="shared" ca="1" si="1"/>
        <v/>
      </c>
    </row>
    <row r="15" spans="1:13" s="1" customFormat="1" x14ac:dyDescent="0.35">
      <c r="A15" s="14" t="b">
        <f>IFERROR(IF(ISNUMBER(SEARCH($A$1,input!$A15)),AND(1920&lt;=VALUE(TRIM(MID(input!$A15,SEARCH($A$1,input!$A15)+4,5))),VALUE(TRIM(MID(input!$A15,SEARCH($A$1,input!$A15)+4,5)))&lt;=2002),"X"),"")</f>
        <v>0</v>
      </c>
      <c r="B15" s="14" t="str">
        <f>IFERROR(IF(ISNUMBER(SEARCH($B$1,input!$A15)),AND(2010&lt;=VALUE(TRIM(MID(input!$A15,SEARCH($B$1,input!$A15)+4,5))),VALUE(TRIM(MID(input!$A15,SEARCH($B$1,input!$A15)+4,5)))&lt;=2020),"X"),"")</f>
        <v>X</v>
      </c>
      <c r="C15" s="14" t="str">
        <f>IFERROR(IF(ISNUMBER(SEARCH($C$1,input!$A15)),AND(2020&lt;=VALUE(TRIM(MID(input!$A15,SEARCH($C$1,input!$A15)+4,5))),VALUE(TRIM(MID(input!$A15,SEARCH($C$1,input!$A15)+4,5)))&lt;=2030),"X"),"")</f>
        <v>X</v>
      </c>
      <c r="D15" s="14" t="str">
        <f>IFERROR(IF(ISNUMBER(SEARCH($D$1,input!$A15)),IF(MID(input!$A15,SEARCH($D$1,input!$A15)+7,2)="cm",AND(150&lt;=VALUE(MID(input!$A15,SEARCH($D$1,input!$A15)+4,3)),VALUE(MID(input!$A15,SEARCH($D$1,input!$A15)+4,3))&lt;=193),IF(MID(input!$A15,SEARCH($D$1,input!$A15)+6,2)="in",AND(59&lt;=VALUE(MID(input!$A15,SEARCH($D$1,input!$A15)+4,2)),VALUE(MID(input!$A15,SEARCH($D$1,input!$A15)+4,2))&lt;=76),"")),"X"),"")</f>
        <v>X</v>
      </c>
      <c r="E15" s="14" t="str">
        <f>IFERROR(IF(ISNUMBER(SEARCH($E$1,input!$A15)),IF(AND(MID(input!$A15,SEARCH($E$1,input!$A15)+4,1)="#",
VLOOKUP(MID(input!$A15,SEARCH($E$1,input!$A15)+5,1),'TRUE LIST'!$C$2:$D$17,2,0),
VLOOKUP(MID(input!$A15,SEARCH($E$1,input!$A15)+6,1),'TRUE LIST'!$C$2:$D$17,2,0),
VLOOKUP(MID(input!$A15,SEARCH($E$1,input!$A15)+7,1),'TRUE LIST'!$C$2:$D$17,2,0),
VLOOKUP(MID(input!$A15,SEARCH($E$1,input!$A15)+8,1),'TRUE LIST'!$C$2:$D$17,2,0),
VLOOKUP(MID(input!$A15,SEARCH($E$1,input!$A15)+9,1),'TRUE LIST'!$C$2:$D$17,2,0),
VLOOKUP(MID(input!$A15,SEARCH($E$1,input!$A15)+10,1),'TRUE LIST'!$C$2:$D$17,2,0),
TRIM(MID(input!$A15,SEARCH($E$1,input!$A15)+11,1))=""),TRUE,""),"X"),"")</f>
        <v>X</v>
      </c>
      <c r="F15" s="14" t="str">
        <f>IFERROR(IF(ISNUMBER(SEARCH($F$1,input!$A15)),VLOOKUP(TRIM(MID(input!$A15,SEARCH($F$1,input!$A15)+4,4)),'TRUE LIST'!$A$2:$B$8,2,0),"X"),"")</f>
        <v>X</v>
      </c>
      <c r="G15" s="14" t="str">
        <f>IFERROR(IF(ISNUMBER(SEARCH($G$1,input!$A15)),IF(LEN(TRIM(MID(input!$A15,SEARCH($G$1,input!$A15)+4,10)))=9,TRUE,""),"X"),"")</f>
        <v>X</v>
      </c>
      <c r="H15" s="14" t="str">
        <f t="shared" ca="1" si="0"/>
        <v/>
      </c>
      <c r="I15" s="13" t="str">
        <f>IF(ISBLANK(input!A15),"x","")</f>
        <v/>
      </c>
      <c r="J15" s="13" t="str">
        <f>IFERROR(IF(I15="x",MATCH("x",I16:I959,0),N/A),"")</f>
        <v/>
      </c>
      <c r="K15" s="14" t="str">
        <f t="shared" ca="1" si="1"/>
        <v/>
      </c>
    </row>
    <row r="16" spans="1:13" s="1" customFormat="1" x14ac:dyDescent="0.35">
      <c r="A16" s="14" t="str">
        <f>IFERROR(IF(ISNUMBER(SEARCH($A$1,input!$A16)),AND(1920&lt;=VALUE(TRIM(MID(input!$A16,SEARCH($A$1,input!$A16)+4,5))),VALUE(TRIM(MID(input!$A16,SEARCH($A$1,input!$A16)+4,5)))&lt;=2002),"X"),"")</f>
        <v>X</v>
      </c>
      <c r="B16" s="14" t="str">
        <f>IFERROR(IF(ISNUMBER(SEARCH($B$1,input!$A16)),AND(2010&lt;=VALUE(TRIM(MID(input!$A16,SEARCH($B$1,input!$A16)+4,5))),VALUE(TRIM(MID(input!$A16,SEARCH($B$1,input!$A16)+4,5)))&lt;=2020),"X"),"")</f>
        <v>X</v>
      </c>
      <c r="C16" s="14" t="str">
        <f>IFERROR(IF(ISNUMBER(SEARCH($C$1,input!$A16)),AND(2020&lt;=VALUE(TRIM(MID(input!$A16,SEARCH($C$1,input!$A16)+4,5))),VALUE(TRIM(MID(input!$A16,SEARCH($C$1,input!$A16)+4,5)))&lt;=2030),"X"),"")</f>
        <v>X</v>
      </c>
      <c r="D16" s="14" t="str">
        <f>IFERROR(IF(ISNUMBER(SEARCH($D$1,input!$A16)),IF(MID(input!$A16,SEARCH($D$1,input!$A16)+7,2)="cm",AND(150&lt;=VALUE(MID(input!$A16,SEARCH($D$1,input!$A16)+4,3)),VALUE(MID(input!$A16,SEARCH($D$1,input!$A16)+4,3))&lt;=193),IF(MID(input!$A16,SEARCH($D$1,input!$A16)+6,2)="in",AND(59&lt;=VALUE(MID(input!$A16,SEARCH($D$1,input!$A16)+4,2)),VALUE(MID(input!$A16,SEARCH($D$1,input!$A16)+4,2))&lt;=76),"")),"X"),"")</f>
        <v>X</v>
      </c>
      <c r="E16" s="14" t="str">
        <f>IFERROR(IF(ISNUMBER(SEARCH($E$1,input!$A16)),IF(AND(MID(input!$A16,SEARCH($E$1,input!$A16)+4,1)="#",
VLOOKUP(MID(input!$A16,SEARCH($E$1,input!$A16)+5,1),'TRUE LIST'!$C$2:$D$17,2,0),
VLOOKUP(MID(input!$A16,SEARCH($E$1,input!$A16)+6,1),'TRUE LIST'!$C$2:$D$17,2,0),
VLOOKUP(MID(input!$A16,SEARCH($E$1,input!$A16)+7,1),'TRUE LIST'!$C$2:$D$17,2,0),
VLOOKUP(MID(input!$A16,SEARCH($E$1,input!$A16)+8,1),'TRUE LIST'!$C$2:$D$17,2,0),
VLOOKUP(MID(input!$A16,SEARCH($E$1,input!$A16)+9,1),'TRUE LIST'!$C$2:$D$17,2,0),
VLOOKUP(MID(input!$A16,SEARCH($E$1,input!$A16)+10,1),'TRUE LIST'!$C$2:$D$17,2,0),
TRIM(MID(input!$A16,SEARCH($E$1,input!$A16)+11,1))=""),TRUE,""),"X"),"")</f>
        <v>X</v>
      </c>
      <c r="F16" s="14" t="str">
        <f>IFERROR(IF(ISNUMBER(SEARCH($F$1,input!$A16)),VLOOKUP(TRIM(MID(input!$A16,SEARCH($F$1,input!$A16)+4,4)),'TRUE LIST'!$A$2:$B$8,2,0),"X"),"")</f>
        <v>X</v>
      </c>
      <c r="G16" s="14" t="str">
        <f>IFERROR(IF(ISNUMBER(SEARCH($G$1,input!$A16)),IF(LEN(TRIM(MID(input!$A16,SEARCH($G$1,input!$A16)+4,10)))=9,TRUE,""),"X"),"")</f>
        <v>X</v>
      </c>
      <c r="H16" s="14" t="str">
        <f t="shared" ca="1" si="0"/>
        <v/>
      </c>
      <c r="I16" s="13" t="str">
        <f>IF(ISBLANK(input!A16),"x","")</f>
        <v>x</v>
      </c>
      <c r="J16" s="13">
        <f>IFERROR(IF(I16="x",MATCH("x",I17:I959,0),N/A),"")</f>
        <v>4</v>
      </c>
      <c r="K16" s="14" t="str">
        <f t="shared" ca="1" si="1"/>
        <v/>
      </c>
    </row>
    <row r="17" spans="1:11" s="1" customFormat="1" x14ac:dyDescent="0.35">
      <c r="A17" s="14" t="b">
        <f>IFERROR(IF(ISNUMBER(SEARCH($A$1,input!$A17)),AND(1920&lt;=VALUE(TRIM(MID(input!$A17,SEARCH($A$1,input!$A17)+4,5))),VALUE(TRIM(MID(input!$A17,SEARCH($A$1,input!$A17)+4,5)))&lt;=2002),"X"),"")</f>
        <v>1</v>
      </c>
      <c r="B17" s="14" t="b">
        <f>IFERROR(IF(ISNUMBER(SEARCH($B$1,input!$A17)),AND(2010&lt;=VALUE(TRIM(MID(input!$A17,SEARCH($B$1,input!$A17)+4,5))),VALUE(TRIM(MID(input!$A17,SEARCH($B$1,input!$A17)+4,5)))&lt;=2020),"X"),"")</f>
        <v>1</v>
      </c>
      <c r="C17" s="14" t="str">
        <f>IFERROR(IF(ISNUMBER(SEARCH($C$1,input!$A17)),AND(2020&lt;=VALUE(TRIM(MID(input!$A17,SEARCH($C$1,input!$A17)+4,5))),VALUE(TRIM(MID(input!$A17,SEARCH($C$1,input!$A17)+4,5)))&lt;=2030),"X"),"")</f>
        <v>X</v>
      </c>
      <c r="D17" s="14" t="str">
        <f>IFERROR(IF(ISNUMBER(SEARCH($D$1,input!$A17)),IF(MID(input!$A17,SEARCH($D$1,input!$A17)+7,2)="cm",AND(150&lt;=VALUE(MID(input!$A17,SEARCH($D$1,input!$A17)+4,3)),VALUE(MID(input!$A17,SEARCH($D$1,input!$A17)+4,3))&lt;=193),IF(MID(input!$A17,SEARCH($D$1,input!$A17)+6,2)="in",AND(59&lt;=VALUE(MID(input!$A17,SEARCH($D$1,input!$A17)+4,2)),VALUE(MID(input!$A17,SEARCH($D$1,input!$A17)+4,2))&lt;=76),"")),"X"),"")</f>
        <v>X</v>
      </c>
      <c r="E17" s="14" t="b">
        <f>IFERROR(IF(ISNUMBER(SEARCH($E$1,input!$A17)),IF(AND(MID(input!$A17,SEARCH($E$1,input!$A17)+4,1)="#",
VLOOKUP(MID(input!$A17,SEARCH($E$1,input!$A17)+5,1),'TRUE LIST'!$C$2:$D$17,2,0),
VLOOKUP(MID(input!$A17,SEARCH($E$1,input!$A17)+6,1),'TRUE LIST'!$C$2:$D$17,2,0),
VLOOKUP(MID(input!$A17,SEARCH($E$1,input!$A17)+7,1),'TRUE LIST'!$C$2:$D$17,2,0),
VLOOKUP(MID(input!$A17,SEARCH($E$1,input!$A17)+8,1),'TRUE LIST'!$C$2:$D$17,2,0),
VLOOKUP(MID(input!$A17,SEARCH($E$1,input!$A17)+9,1),'TRUE LIST'!$C$2:$D$17,2,0),
VLOOKUP(MID(input!$A17,SEARCH($E$1,input!$A17)+10,1),'TRUE LIST'!$C$2:$D$17,2,0),
TRIM(MID(input!$A17,SEARCH($E$1,input!$A17)+11,1))=""),TRUE,""),"X"),"")</f>
        <v>1</v>
      </c>
      <c r="F17" s="14" t="b">
        <f>IFERROR(IF(ISNUMBER(SEARCH($F$1,input!$A17)),VLOOKUP(TRIM(MID(input!$A17,SEARCH($F$1,input!$A17)+4,4)),'TRUE LIST'!$A$2:$B$8,2,0),"X"),"")</f>
        <v>1</v>
      </c>
      <c r="G17" s="14" t="str">
        <f>IFERROR(IF(ISNUMBER(SEARCH($G$1,input!$A17)),IF(LEN(TRIM(MID(input!$A17,SEARCH($G$1,input!$A17)+4,10)))=9,TRUE,""),"X"),"")</f>
        <v>X</v>
      </c>
      <c r="H17" s="14">
        <f t="shared" ca="1" si="0"/>
        <v>6</v>
      </c>
      <c r="I17" s="13" t="str">
        <f>IF(ISBLANK(input!A17),"x","")</f>
        <v/>
      </c>
      <c r="J17" s="13" t="str">
        <f>IFERROR(IF(I17="x",MATCH("x",I18:I959,0),N/A),"")</f>
        <v/>
      </c>
      <c r="K17" s="14">
        <f t="shared" ca="1" si="1"/>
        <v>6</v>
      </c>
    </row>
    <row r="18" spans="1:11" s="1" customFormat="1" x14ac:dyDescent="0.35">
      <c r="A18" s="14" t="str">
        <f>IFERROR(IF(ISNUMBER(SEARCH($A$1,input!$A18)),AND(1920&lt;=VALUE(TRIM(MID(input!$A18,SEARCH($A$1,input!$A18)+4,5))),VALUE(TRIM(MID(input!$A18,SEARCH($A$1,input!$A18)+4,5)))&lt;=2002),"X"),"")</f>
        <v>X</v>
      </c>
      <c r="B18" s="14" t="str">
        <f>IFERROR(IF(ISNUMBER(SEARCH($B$1,input!$A18)),AND(2010&lt;=VALUE(TRIM(MID(input!$A18,SEARCH($B$1,input!$A18)+4,5))),VALUE(TRIM(MID(input!$A18,SEARCH($B$1,input!$A18)+4,5)))&lt;=2020),"X"),"")</f>
        <v>X</v>
      </c>
      <c r="C18" s="14" t="b">
        <f>IFERROR(IF(ISNUMBER(SEARCH($C$1,input!$A18)),AND(2020&lt;=VALUE(TRIM(MID(input!$A18,SEARCH($C$1,input!$A18)+4,5))),VALUE(TRIM(MID(input!$A18,SEARCH($C$1,input!$A18)+4,5)))&lt;=2030),"X"),"")</f>
        <v>1</v>
      </c>
      <c r="D18" s="14" t="b">
        <f>IFERROR(IF(ISNUMBER(SEARCH($D$1,input!$A18)),IF(MID(input!$A18,SEARCH($D$1,input!$A18)+7,2)="cm",AND(150&lt;=VALUE(MID(input!$A18,SEARCH($D$1,input!$A18)+4,3)),VALUE(MID(input!$A18,SEARCH($D$1,input!$A18)+4,3))&lt;=193),IF(MID(input!$A18,SEARCH($D$1,input!$A18)+6,2)="in",AND(59&lt;=VALUE(MID(input!$A18,SEARCH($D$1,input!$A18)+4,2)),VALUE(MID(input!$A18,SEARCH($D$1,input!$A18)+4,2))&lt;=76),"")),"X"),"")</f>
        <v>1</v>
      </c>
      <c r="E18" s="14" t="str">
        <f>IFERROR(IF(ISNUMBER(SEARCH($E$1,input!$A18)),IF(AND(MID(input!$A18,SEARCH($E$1,input!$A18)+4,1)="#",
VLOOKUP(MID(input!$A18,SEARCH($E$1,input!$A18)+5,1),'TRUE LIST'!$C$2:$D$17,2,0),
VLOOKUP(MID(input!$A18,SEARCH($E$1,input!$A18)+6,1),'TRUE LIST'!$C$2:$D$17,2,0),
VLOOKUP(MID(input!$A18,SEARCH($E$1,input!$A18)+7,1),'TRUE LIST'!$C$2:$D$17,2,0),
VLOOKUP(MID(input!$A18,SEARCH($E$1,input!$A18)+8,1),'TRUE LIST'!$C$2:$D$17,2,0),
VLOOKUP(MID(input!$A18,SEARCH($E$1,input!$A18)+9,1),'TRUE LIST'!$C$2:$D$17,2,0),
VLOOKUP(MID(input!$A18,SEARCH($E$1,input!$A18)+10,1),'TRUE LIST'!$C$2:$D$17,2,0),
TRIM(MID(input!$A18,SEARCH($E$1,input!$A18)+11,1))=""),TRUE,""),"X"),"")</f>
        <v>X</v>
      </c>
      <c r="F18" s="14" t="str">
        <f>IFERROR(IF(ISNUMBER(SEARCH($F$1,input!$A18)),VLOOKUP(TRIM(MID(input!$A18,SEARCH($F$1,input!$A18)+4,4)),'TRUE LIST'!$A$2:$B$8,2,0),"X"),"")</f>
        <v>X</v>
      </c>
      <c r="G18" s="14" t="str">
        <f>IFERROR(IF(ISNUMBER(SEARCH($G$1,input!$A18)),IF(LEN(TRIM(MID(input!$A18,SEARCH($G$1,input!$A18)+4,10)))=9,TRUE,""),"X"),"")</f>
        <v>X</v>
      </c>
      <c r="H18" s="14" t="str">
        <f t="shared" ca="1" si="0"/>
        <v/>
      </c>
      <c r="I18" s="13" t="str">
        <f>IF(ISBLANK(input!A18),"x","")</f>
        <v/>
      </c>
      <c r="J18" s="13" t="str">
        <f>IFERROR(IF(I18="x",MATCH("x",I19:I959,0),N/A),"")</f>
        <v/>
      </c>
      <c r="K18" s="14" t="str">
        <f t="shared" ca="1" si="1"/>
        <v/>
      </c>
    </row>
    <row r="19" spans="1:11" s="1" customFormat="1" x14ac:dyDescent="0.35">
      <c r="A19" s="14" t="str">
        <f>IFERROR(IF(ISNUMBER(SEARCH($A$1,input!$A19)),AND(1920&lt;=VALUE(TRIM(MID(input!$A19,SEARCH($A$1,input!$A19)+4,5))),VALUE(TRIM(MID(input!$A19,SEARCH($A$1,input!$A19)+4,5)))&lt;=2002),"X"),"")</f>
        <v>X</v>
      </c>
      <c r="B19" s="14" t="str">
        <f>IFERROR(IF(ISNUMBER(SEARCH($B$1,input!$A19)),AND(2010&lt;=VALUE(TRIM(MID(input!$A19,SEARCH($B$1,input!$A19)+4,5))),VALUE(TRIM(MID(input!$A19,SEARCH($B$1,input!$A19)+4,5)))&lt;=2020),"X"),"")</f>
        <v>X</v>
      </c>
      <c r="C19" s="14" t="str">
        <f>IFERROR(IF(ISNUMBER(SEARCH($C$1,input!$A19)),AND(2020&lt;=VALUE(TRIM(MID(input!$A19,SEARCH($C$1,input!$A19)+4,5))),VALUE(TRIM(MID(input!$A19,SEARCH($C$1,input!$A19)+4,5)))&lt;=2030),"X"),"")</f>
        <v>X</v>
      </c>
      <c r="D19" s="14" t="str">
        <f>IFERROR(IF(ISNUMBER(SEARCH($D$1,input!$A19)),IF(MID(input!$A19,SEARCH($D$1,input!$A19)+7,2)="cm",AND(150&lt;=VALUE(MID(input!$A19,SEARCH($D$1,input!$A19)+4,3)),VALUE(MID(input!$A19,SEARCH($D$1,input!$A19)+4,3))&lt;=193),IF(MID(input!$A19,SEARCH($D$1,input!$A19)+6,2)="in",AND(59&lt;=VALUE(MID(input!$A19,SEARCH($D$1,input!$A19)+4,2)),VALUE(MID(input!$A19,SEARCH($D$1,input!$A19)+4,2))&lt;=76),"")),"X"),"")</f>
        <v>X</v>
      </c>
      <c r="E19" s="14" t="str">
        <f>IFERROR(IF(ISNUMBER(SEARCH($E$1,input!$A19)),IF(AND(MID(input!$A19,SEARCH($E$1,input!$A19)+4,1)="#",
VLOOKUP(MID(input!$A19,SEARCH($E$1,input!$A19)+5,1),'TRUE LIST'!$C$2:$D$17,2,0),
VLOOKUP(MID(input!$A19,SEARCH($E$1,input!$A19)+6,1),'TRUE LIST'!$C$2:$D$17,2,0),
VLOOKUP(MID(input!$A19,SEARCH($E$1,input!$A19)+7,1),'TRUE LIST'!$C$2:$D$17,2,0),
VLOOKUP(MID(input!$A19,SEARCH($E$1,input!$A19)+8,1),'TRUE LIST'!$C$2:$D$17,2,0),
VLOOKUP(MID(input!$A19,SEARCH($E$1,input!$A19)+9,1),'TRUE LIST'!$C$2:$D$17,2,0),
VLOOKUP(MID(input!$A19,SEARCH($E$1,input!$A19)+10,1),'TRUE LIST'!$C$2:$D$17,2,0),
TRIM(MID(input!$A19,SEARCH($E$1,input!$A19)+11,1))=""),TRUE,""),"X"),"")</f>
        <v>X</v>
      </c>
      <c r="F19" s="14" t="str">
        <f>IFERROR(IF(ISNUMBER(SEARCH($F$1,input!$A19)),VLOOKUP(TRIM(MID(input!$A19,SEARCH($F$1,input!$A19)+4,4)),'TRUE LIST'!$A$2:$B$8,2,0),"X"),"")</f>
        <v>X</v>
      </c>
      <c r="G19" s="14" t="b">
        <f>IFERROR(IF(ISNUMBER(SEARCH($G$1,input!$A19)),IF(LEN(TRIM(MID(input!$A19,SEARCH($G$1,input!$A19)+4,10)))=9,TRUE,""),"X"),"")</f>
        <v>1</v>
      </c>
      <c r="H19" s="14" t="str">
        <f t="shared" ca="1" si="0"/>
        <v/>
      </c>
      <c r="I19" s="13" t="str">
        <f>IF(ISBLANK(input!A19),"x","")</f>
        <v/>
      </c>
      <c r="J19" s="13" t="str">
        <f>IFERROR(IF(I19="x",MATCH("x",I20:I959,0),N/A),"")</f>
        <v/>
      </c>
      <c r="K19" s="14" t="str">
        <f t="shared" ca="1" si="1"/>
        <v/>
      </c>
    </row>
    <row r="20" spans="1:11" s="1" customFormat="1" x14ac:dyDescent="0.35">
      <c r="A20" s="14" t="str">
        <f>IFERROR(IF(ISNUMBER(SEARCH($A$1,input!$A20)),AND(1920&lt;=VALUE(TRIM(MID(input!$A20,SEARCH($A$1,input!$A20)+4,5))),VALUE(TRIM(MID(input!$A20,SEARCH($A$1,input!$A20)+4,5)))&lt;=2002),"X"),"")</f>
        <v>X</v>
      </c>
      <c r="B20" s="14" t="str">
        <f>IFERROR(IF(ISNUMBER(SEARCH($B$1,input!$A20)),AND(2010&lt;=VALUE(TRIM(MID(input!$A20,SEARCH($B$1,input!$A20)+4,5))),VALUE(TRIM(MID(input!$A20,SEARCH($B$1,input!$A20)+4,5)))&lt;=2020),"X"),"")</f>
        <v>X</v>
      </c>
      <c r="C20" s="14" t="str">
        <f>IFERROR(IF(ISNUMBER(SEARCH($C$1,input!$A20)),AND(2020&lt;=VALUE(TRIM(MID(input!$A20,SEARCH($C$1,input!$A20)+4,5))),VALUE(TRIM(MID(input!$A20,SEARCH($C$1,input!$A20)+4,5)))&lt;=2030),"X"),"")</f>
        <v>X</v>
      </c>
      <c r="D20" s="14" t="str">
        <f>IFERROR(IF(ISNUMBER(SEARCH($D$1,input!$A20)),IF(MID(input!$A20,SEARCH($D$1,input!$A20)+7,2)="cm",AND(150&lt;=VALUE(MID(input!$A20,SEARCH($D$1,input!$A20)+4,3)),VALUE(MID(input!$A20,SEARCH($D$1,input!$A20)+4,3))&lt;=193),IF(MID(input!$A20,SEARCH($D$1,input!$A20)+6,2)="in",AND(59&lt;=VALUE(MID(input!$A20,SEARCH($D$1,input!$A20)+4,2)),VALUE(MID(input!$A20,SEARCH($D$1,input!$A20)+4,2))&lt;=76),"")),"X"),"")</f>
        <v>X</v>
      </c>
      <c r="E20" s="14" t="str">
        <f>IFERROR(IF(ISNUMBER(SEARCH($E$1,input!$A20)),IF(AND(MID(input!$A20,SEARCH($E$1,input!$A20)+4,1)="#",
VLOOKUP(MID(input!$A20,SEARCH($E$1,input!$A20)+5,1),'TRUE LIST'!$C$2:$D$17,2,0),
VLOOKUP(MID(input!$A20,SEARCH($E$1,input!$A20)+6,1),'TRUE LIST'!$C$2:$D$17,2,0),
VLOOKUP(MID(input!$A20,SEARCH($E$1,input!$A20)+7,1),'TRUE LIST'!$C$2:$D$17,2,0),
VLOOKUP(MID(input!$A20,SEARCH($E$1,input!$A20)+8,1),'TRUE LIST'!$C$2:$D$17,2,0),
VLOOKUP(MID(input!$A20,SEARCH($E$1,input!$A20)+9,1),'TRUE LIST'!$C$2:$D$17,2,0),
VLOOKUP(MID(input!$A20,SEARCH($E$1,input!$A20)+10,1),'TRUE LIST'!$C$2:$D$17,2,0),
TRIM(MID(input!$A20,SEARCH($E$1,input!$A20)+11,1))=""),TRUE,""),"X"),"")</f>
        <v>X</v>
      </c>
      <c r="F20" s="14" t="str">
        <f>IFERROR(IF(ISNUMBER(SEARCH($F$1,input!$A20)),VLOOKUP(TRIM(MID(input!$A20,SEARCH($F$1,input!$A20)+4,4)),'TRUE LIST'!$A$2:$B$8,2,0),"X"),"")</f>
        <v>X</v>
      </c>
      <c r="G20" s="14" t="str">
        <f>IFERROR(IF(ISNUMBER(SEARCH($G$1,input!$A20)),IF(LEN(TRIM(MID(input!$A20,SEARCH($G$1,input!$A20)+4,10)))=9,TRUE,""),"X"),"")</f>
        <v>X</v>
      </c>
      <c r="H20" s="14" t="str">
        <f t="shared" ca="1" si="0"/>
        <v/>
      </c>
      <c r="I20" s="13" t="str">
        <f>IF(ISBLANK(input!A20),"x","")</f>
        <v>x</v>
      </c>
      <c r="J20" s="13">
        <f>IFERROR(IF(I20="x",MATCH("x",I21:I959,0),N/A),"")</f>
        <v>5</v>
      </c>
      <c r="K20" s="14" t="str">
        <f t="shared" ca="1" si="1"/>
        <v/>
      </c>
    </row>
    <row r="21" spans="1:11" s="1" customFormat="1" x14ac:dyDescent="0.35">
      <c r="A21" s="14" t="str">
        <f>IFERROR(IF(ISNUMBER(SEARCH($A$1,input!$A21)),AND(1920&lt;=VALUE(TRIM(MID(input!$A21,SEARCH($A$1,input!$A21)+4,5))),VALUE(TRIM(MID(input!$A21,SEARCH($A$1,input!$A21)+4,5)))&lt;=2002),"X"),"")</f>
        <v>X</v>
      </c>
      <c r="B21" s="14" t="str">
        <f>IFERROR(IF(ISNUMBER(SEARCH($B$1,input!$A21)),AND(2010&lt;=VALUE(TRIM(MID(input!$A21,SEARCH($B$1,input!$A21)+4,5))),VALUE(TRIM(MID(input!$A21,SEARCH($B$1,input!$A21)+4,5)))&lt;=2020),"X"),"")</f>
        <v>X</v>
      </c>
      <c r="C21" s="14" t="str">
        <f>IFERROR(IF(ISNUMBER(SEARCH($C$1,input!$A21)),AND(2020&lt;=VALUE(TRIM(MID(input!$A21,SEARCH($C$1,input!$A21)+4,5))),VALUE(TRIM(MID(input!$A21,SEARCH($C$1,input!$A21)+4,5)))&lt;=2030),"X"),"")</f>
        <v>X</v>
      </c>
      <c r="D21" s="14" t="str">
        <f>IFERROR(IF(ISNUMBER(SEARCH($D$1,input!$A21)),IF(MID(input!$A21,SEARCH($D$1,input!$A21)+7,2)="cm",AND(150&lt;=VALUE(MID(input!$A21,SEARCH($D$1,input!$A21)+4,3)),VALUE(MID(input!$A21,SEARCH($D$1,input!$A21)+4,3))&lt;=193),IF(MID(input!$A21,SEARCH($D$1,input!$A21)+6,2)="in",AND(59&lt;=VALUE(MID(input!$A21,SEARCH($D$1,input!$A21)+4,2)),VALUE(MID(input!$A21,SEARCH($D$1,input!$A21)+4,2))&lt;=76),"")),"X"),"")</f>
        <v>X</v>
      </c>
      <c r="E21" s="14" t="str">
        <f>IFERROR(IF(ISNUMBER(SEARCH($E$1,input!$A21)),IF(AND(MID(input!$A21,SEARCH($E$1,input!$A21)+4,1)="#",
VLOOKUP(MID(input!$A21,SEARCH($E$1,input!$A21)+5,1),'TRUE LIST'!$C$2:$D$17,2,0),
VLOOKUP(MID(input!$A21,SEARCH($E$1,input!$A21)+6,1),'TRUE LIST'!$C$2:$D$17,2,0),
VLOOKUP(MID(input!$A21,SEARCH($E$1,input!$A21)+7,1),'TRUE LIST'!$C$2:$D$17,2,0),
VLOOKUP(MID(input!$A21,SEARCH($E$1,input!$A21)+8,1),'TRUE LIST'!$C$2:$D$17,2,0),
VLOOKUP(MID(input!$A21,SEARCH($E$1,input!$A21)+9,1),'TRUE LIST'!$C$2:$D$17,2,0),
VLOOKUP(MID(input!$A21,SEARCH($E$1,input!$A21)+10,1),'TRUE LIST'!$C$2:$D$17,2,0),
TRIM(MID(input!$A21,SEARCH($E$1,input!$A21)+11,1))=""),TRUE,""),"X"),"")</f>
        <v>X</v>
      </c>
      <c r="F21" s="14" t="str">
        <f>IFERROR(IF(ISNUMBER(SEARCH($F$1,input!$A21)),VLOOKUP(TRIM(MID(input!$A21,SEARCH($F$1,input!$A21)+4,4)),'TRUE LIST'!$A$2:$B$8,2,0),"X"),"")</f>
        <v/>
      </c>
      <c r="G21" s="14" t="str">
        <f>IFERROR(IF(ISNUMBER(SEARCH($G$1,input!$A21)),IF(LEN(TRIM(MID(input!$A21,SEARCH($G$1,input!$A21)+4,10)))=9,TRUE,""),"X"),"")</f>
        <v>X</v>
      </c>
      <c r="H21" s="14">
        <f t="shared" ca="1" si="0"/>
        <v>6</v>
      </c>
      <c r="I21" s="13" t="str">
        <f>IF(ISBLANK(input!A21),"x","")</f>
        <v/>
      </c>
      <c r="J21" s="13" t="str">
        <f>IFERROR(IF(I21="x",MATCH("x",I22:I959,0),N/A),"")</f>
        <v/>
      </c>
      <c r="K21" s="14">
        <f t="shared" ca="1" si="1"/>
        <v>6</v>
      </c>
    </row>
    <row r="22" spans="1:11" s="1" customFormat="1" x14ac:dyDescent="0.35">
      <c r="A22" s="14" t="str">
        <f>IFERROR(IF(ISNUMBER(SEARCH($A$1,input!$A22)),AND(1920&lt;=VALUE(TRIM(MID(input!$A22,SEARCH($A$1,input!$A22)+4,5))),VALUE(TRIM(MID(input!$A22,SEARCH($A$1,input!$A22)+4,5)))&lt;=2002),"X"),"")</f>
        <v>X</v>
      </c>
      <c r="B22" s="14" t="str">
        <f>IFERROR(IF(ISNUMBER(SEARCH($B$1,input!$A22)),AND(2010&lt;=VALUE(TRIM(MID(input!$A22,SEARCH($B$1,input!$A22)+4,5))),VALUE(TRIM(MID(input!$A22,SEARCH($B$1,input!$A22)+4,5)))&lt;=2020),"X"),"")</f>
        <v>X</v>
      </c>
      <c r="C22" s="14" t="str">
        <f>IFERROR(IF(ISNUMBER(SEARCH($C$1,input!$A22)),AND(2020&lt;=VALUE(TRIM(MID(input!$A22,SEARCH($C$1,input!$A22)+4,5))),VALUE(TRIM(MID(input!$A22,SEARCH($C$1,input!$A22)+4,5)))&lt;=2030),"X"),"")</f>
        <v>X</v>
      </c>
      <c r="D22" s="14" t="str">
        <f>IFERROR(IF(ISNUMBER(SEARCH($D$1,input!$A22)),IF(MID(input!$A22,SEARCH($D$1,input!$A22)+7,2)="cm",AND(150&lt;=VALUE(MID(input!$A22,SEARCH($D$1,input!$A22)+4,3)),VALUE(MID(input!$A22,SEARCH($D$1,input!$A22)+4,3))&lt;=193),IF(MID(input!$A22,SEARCH($D$1,input!$A22)+6,2)="in",AND(59&lt;=VALUE(MID(input!$A22,SEARCH($D$1,input!$A22)+4,2)),VALUE(MID(input!$A22,SEARCH($D$1,input!$A22)+4,2))&lt;=76),"")),"X"),"")</f>
        <v>X</v>
      </c>
      <c r="E22" s="14" t="b">
        <f>IFERROR(IF(ISNUMBER(SEARCH($E$1,input!$A22)),IF(AND(MID(input!$A22,SEARCH($E$1,input!$A22)+4,1)="#",
VLOOKUP(MID(input!$A22,SEARCH($E$1,input!$A22)+5,1),'TRUE LIST'!$C$2:$D$17,2,0),
VLOOKUP(MID(input!$A22,SEARCH($E$1,input!$A22)+6,1),'TRUE LIST'!$C$2:$D$17,2,0),
VLOOKUP(MID(input!$A22,SEARCH($E$1,input!$A22)+7,1),'TRUE LIST'!$C$2:$D$17,2,0),
VLOOKUP(MID(input!$A22,SEARCH($E$1,input!$A22)+8,1),'TRUE LIST'!$C$2:$D$17,2,0),
VLOOKUP(MID(input!$A22,SEARCH($E$1,input!$A22)+9,1),'TRUE LIST'!$C$2:$D$17,2,0),
VLOOKUP(MID(input!$A22,SEARCH($E$1,input!$A22)+10,1),'TRUE LIST'!$C$2:$D$17,2,0),
TRIM(MID(input!$A22,SEARCH($E$1,input!$A22)+11,1))=""),TRUE,""),"X"),"")</f>
        <v>1</v>
      </c>
      <c r="F22" s="14" t="str">
        <f>IFERROR(IF(ISNUMBER(SEARCH($F$1,input!$A22)),VLOOKUP(TRIM(MID(input!$A22,SEARCH($F$1,input!$A22)+4,4)),'TRUE LIST'!$A$2:$B$8,2,0),"X"),"")</f>
        <v>X</v>
      </c>
      <c r="G22" s="14" t="str">
        <f>IFERROR(IF(ISNUMBER(SEARCH($G$1,input!$A22)),IF(LEN(TRIM(MID(input!$A22,SEARCH($G$1,input!$A22)+4,10)))=9,TRUE,""),"X"),"")</f>
        <v>X</v>
      </c>
      <c r="H22" s="14" t="str">
        <f t="shared" ca="1" si="0"/>
        <v/>
      </c>
      <c r="I22" s="13" t="str">
        <f>IF(ISBLANK(input!A22),"x","")</f>
        <v/>
      </c>
      <c r="J22" s="13" t="str">
        <f>IFERROR(IF(I22="x",MATCH("x",I23:I959,0),N/A),"")</f>
        <v/>
      </c>
      <c r="K22" s="14" t="str">
        <f t="shared" ca="1" si="1"/>
        <v/>
      </c>
    </row>
    <row r="23" spans="1:11" s="1" customFormat="1" x14ac:dyDescent="0.35">
      <c r="A23" s="14" t="b">
        <f>IFERROR(IF(ISNUMBER(SEARCH($A$1,input!$A23)),AND(1920&lt;=VALUE(TRIM(MID(input!$A23,SEARCH($A$1,input!$A23)+4,5))),VALUE(TRIM(MID(input!$A23,SEARCH($A$1,input!$A23)+4,5)))&lt;=2002),"X"),"")</f>
        <v>0</v>
      </c>
      <c r="B23" s="14" t="b">
        <f>IFERROR(IF(ISNUMBER(SEARCH($B$1,input!$A23)),AND(2010&lt;=VALUE(TRIM(MID(input!$A23,SEARCH($B$1,input!$A23)+4,5))),VALUE(TRIM(MID(input!$A23,SEARCH($B$1,input!$A23)+4,5)))&lt;=2020),"X"),"")</f>
        <v>1</v>
      </c>
      <c r="C23" s="14" t="str">
        <f>IFERROR(IF(ISNUMBER(SEARCH($C$1,input!$A23)),AND(2020&lt;=VALUE(TRIM(MID(input!$A23,SEARCH($C$1,input!$A23)+4,5))),VALUE(TRIM(MID(input!$A23,SEARCH($C$1,input!$A23)+4,5)))&lt;=2030),"X"),"")</f>
        <v>X</v>
      </c>
      <c r="D23" s="14" t="str">
        <f>IFERROR(IF(ISNUMBER(SEARCH($D$1,input!$A23)),IF(MID(input!$A23,SEARCH($D$1,input!$A23)+7,2)="cm",AND(150&lt;=VALUE(MID(input!$A23,SEARCH($D$1,input!$A23)+4,3)),VALUE(MID(input!$A23,SEARCH($D$1,input!$A23)+4,3))&lt;=193),IF(MID(input!$A23,SEARCH($D$1,input!$A23)+6,2)="in",AND(59&lt;=VALUE(MID(input!$A23,SEARCH($D$1,input!$A23)+4,2)),VALUE(MID(input!$A23,SEARCH($D$1,input!$A23)+4,2))&lt;=76),"")),"X"),"")</f>
        <v>X</v>
      </c>
      <c r="E23" s="14" t="str">
        <f>IFERROR(IF(ISNUMBER(SEARCH($E$1,input!$A23)),IF(AND(MID(input!$A23,SEARCH($E$1,input!$A23)+4,1)="#",
VLOOKUP(MID(input!$A23,SEARCH($E$1,input!$A23)+5,1),'TRUE LIST'!$C$2:$D$17,2,0),
VLOOKUP(MID(input!$A23,SEARCH($E$1,input!$A23)+6,1),'TRUE LIST'!$C$2:$D$17,2,0),
VLOOKUP(MID(input!$A23,SEARCH($E$1,input!$A23)+7,1),'TRUE LIST'!$C$2:$D$17,2,0),
VLOOKUP(MID(input!$A23,SEARCH($E$1,input!$A23)+8,1),'TRUE LIST'!$C$2:$D$17,2,0),
VLOOKUP(MID(input!$A23,SEARCH($E$1,input!$A23)+9,1),'TRUE LIST'!$C$2:$D$17,2,0),
VLOOKUP(MID(input!$A23,SEARCH($E$1,input!$A23)+10,1),'TRUE LIST'!$C$2:$D$17,2,0),
TRIM(MID(input!$A23,SEARCH($E$1,input!$A23)+11,1))=""),TRUE,""),"X"),"")</f>
        <v>X</v>
      </c>
      <c r="F23" s="14" t="str">
        <f>IFERROR(IF(ISNUMBER(SEARCH($F$1,input!$A23)),VLOOKUP(TRIM(MID(input!$A23,SEARCH($F$1,input!$A23)+4,4)),'TRUE LIST'!$A$2:$B$8,2,0),"X"),"")</f>
        <v>X</v>
      </c>
      <c r="G23" s="14" t="str">
        <f>IFERROR(IF(ISNUMBER(SEARCH($G$1,input!$A23)),IF(LEN(TRIM(MID(input!$A23,SEARCH($G$1,input!$A23)+4,10)))=9,TRUE,""),"X"),"")</f>
        <v>X</v>
      </c>
      <c r="H23" s="14" t="str">
        <f t="shared" ca="1" si="0"/>
        <v/>
      </c>
      <c r="I23" s="13" t="str">
        <f>IF(ISBLANK(input!A23),"x","")</f>
        <v/>
      </c>
      <c r="J23" s="13" t="str">
        <f>IFERROR(IF(I23="x",MATCH("x",I24:I959,0),N/A),"")</f>
        <v/>
      </c>
      <c r="K23" s="14" t="str">
        <f t="shared" ca="1" si="1"/>
        <v/>
      </c>
    </row>
    <row r="24" spans="1:11" s="1" customFormat="1" x14ac:dyDescent="0.35">
      <c r="A24" s="14" t="str">
        <f>IFERROR(IF(ISNUMBER(SEARCH($A$1,input!$A24)),AND(1920&lt;=VALUE(TRIM(MID(input!$A24,SEARCH($A$1,input!$A24)+4,5))),VALUE(TRIM(MID(input!$A24,SEARCH($A$1,input!$A24)+4,5)))&lt;=2002),"X"),"")</f>
        <v>X</v>
      </c>
      <c r="B24" s="14" t="str">
        <f>IFERROR(IF(ISNUMBER(SEARCH($B$1,input!$A24)),AND(2010&lt;=VALUE(TRIM(MID(input!$A24,SEARCH($B$1,input!$A24)+4,5))),VALUE(TRIM(MID(input!$A24,SEARCH($B$1,input!$A24)+4,5)))&lt;=2020),"X"),"")</f>
        <v>X</v>
      </c>
      <c r="C24" s="14" t="b">
        <f>IFERROR(IF(ISNUMBER(SEARCH($C$1,input!$A24)),AND(2020&lt;=VALUE(TRIM(MID(input!$A24,SEARCH($C$1,input!$A24)+4,5))),VALUE(TRIM(MID(input!$A24,SEARCH($C$1,input!$A24)+4,5)))&lt;=2030),"X"),"")</f>
        <v>0</v>
      </c>
      <c r="D24" s="14" t="str">
        <f>IFERROR(IF(ISNUMBER(SEARCH($D$1,input!$A24)),IF(MID(input!$A24,SEARCH($D$1,input!$A24)+7,2)="cm",AND(150&lt;=VALUE(MID(input!$A24,SEARCH($D$1,input!$A24)+4,3)),VALUE(MID(input!$A24,SEARCH($D$1,input!$A24)+4,3))&lt;=193),IF(MID(input!$A24,SEARCH($D$1,input!$A24)+6,2)="in",AND(59&lt;=VALUE(MID(input!$A24,SEARCH($D$1,input!$A24)+4,2)),VALUE(MID(input!$A24,SEARCH($D$1,input!$A24)+4,2))&lt;=76),"")),"X"),"")</f>
        <v/>
      </c>
      <c r="E24" s="14" t="str">
        <f>IFERROR(IF(ISNUMBER(SEARCH($E$1,input!$A24)),IF(AND(MID(input!$A24,SEARCH($E$1,input!$A24)+4,1)="#",
VLOOKUP(MID(input!$A24,SEARCH($E$1,input!$A24)+5,1),'TRUE LIST'!$C$2:$D$17,2,0),
VLOOKUP(MID(input!$A24,SEARCH($E$1,input!$A24)+6,1),'TRUE LIST'!$C$2:$D$17,2,0),
VLOOKUP(MID(input!$A24,SEARCH($E$1,input!$A24)+7,1),'TRUE LIST'!$C$2:$D$17,2,0),
VLOOKUP(MID(input!$A24,SEARCH($E$1,input!$A24)+8,1),'TRUE LIST'!$C$2:$D$17,2,0),
VLOOKUP(MID(input!$A24,SEARCH($E$1,input!$A24)+9,1),'TRUE LIST'!$C$2:$D$17,2,0),
VLOOKUP(MID(input!$A24,SEARCH($E$1,input!$A24)+10,1),'TRUE LIST'!$C$2:$D$17,2,0),
TRIM(MID(input!$A24,SEARCH($E$1,input!$A24)+11,1))=""),TRUE,""),"X"),"")</f>
        <v>X</v>
      </c>
      <c r="F24" s="14" t="str">
        <f>IFERROR(IF(ISNUMBER(SEARCH($F$1,input!$A24)),VLOOKUP(TRIM(MID(input!$A24,SEARCH($F$1,input!$A24)+4,4)),'TRUE LIST'!$A$2:$B$8,2,0),"X"),"")</f>
        <v>X</v>
      </c>
      <c r="G24" s="14" t="str">
        <f>IFERROR(IF(ISNUMBER(SEARCH($G$1,input!$A24)),IF(LEN(TRIM(MID(input!$A24,SEARCH($G$1,input!$A24)+4,10)))=9,TRUE,""),"X"),"")</f>
        <v/>
      </c>
      <c r="H24" s="14" t="str">
        <f t="shared" ca="1" si="0"/>
        <v/>
      </c>
      <c r="I24" s="13" t="str">
        <f>IF(ISBLANK(input!A24),"x","")</f>
        <v/>
      </c>
      <c r="J24" s="13" t="str">
        <f>IFERROR(IF(I24="x",MATCH("x",I25:I959,0),N/A),"")</f>
        <v/>
      </c>
      <c r="K24" s="14" t="str">
        <f t="shared" ca="1" si="1"/>
        <v/>
      </c>
    </row>
    <row r="25" spans="1:11" s="1" customFormat="1" x14ac:dyDescent="0.35">
      <c r="A25" s="14" t="str">
        <f>IFERROR(IF(ISNUMBER(SEARCH($A$1,input!$A25)),AND(1920&lt;=VALUE(TRIM(MID(input!$A25,SEARCH($A$1,input!$A25)+4,5))),VALUE(TRIM(MID(input!$A25,SEARCH($A$1,input!$A25)+4,5)))&lt;=2002),"X"),"")</f>
        <v>X</v>
      </c>
      <c r="B25" s="14" t="str">
        <f>IFERROR(IF(ISNUMBER(SEARCH($B$1,input!$A25)),AND(2010&lt;=VALUE(TRIM(MID(input!$A25,SEARCH($B$1,input!$A25)+4,5))),VALUE(TRIM(MID(input!$A25,SEARCH($B$1,input!$A25)+4,5)))&lt;=2020),"X"),"")</f>
        <v>X</v>
      </c>
      <c r="C25" s="14" t="str">
        <f>IFERROR(IF(ISNUMBER(SEARCH($C$1,input!$A25)),AND(2020&lt;=VALUE(TRIM(MID(input!$A25,SEARCH($C$1,input!$A25)+4,5))),VALUE(TRIM(MID(input!$A25,SEARCH($C$1,input!$A25)+4,5)))&lt;=2030),"X"),"")</f>
        <v>X</v>
      </c>
      <c r="D25" s="14" t="str">
        <f>IFERROR(IF(ISNUMBER(SEARCH($D$1,input!$A25)),IF(MID(input!$A25,SEARCH($D$1,input!$A25)+7,2)="cm",AND(150&lt;=VALUE(MID(input!$A25,SEARCH($D$1,input!$A25)+4,3)),VALUE(MID(input!$A25,SEARCH($D$1,input!$A25)+4,3))&lt;=193),IF(MID(input!$A25,SEARCH($D$1,input!$A25)+6,2)="in",AND(59&lt;=VALUE(MID(input!$A25,SEARCH($D$1,input!$A25)+4,2)),VALUE(MID(input!$A25,SEARCH($D$1,input!$A25)+4,2))&lt;=76),"")),"X"),"")</f>
        <v>X</v>
      </c>
      <c r="E25" s="14" t="str">
        <f>IFERROR(IF(ISNUMBER(SEARCH($E$1,input!$A25)),IF(AND(MID(input!$A25,SEARCH($E$1,input!$A25)+4,1)="#",
VLOOKUP(MID(input!$A25,SEARCH($E$1,input!$A25)+5,1),'TRUE LIST'!$C$2:$D$17,2,0),
VLOOKUP(MID(input!$A25,SEARCH($E$1,input!$A25)+6,1),'TRUE LIST'!$C$2:$D$17,2,0),
VLOOKUP(MID(input!$A25,SEARCH($E$1,input!$A25)+7,1),'TRUE LIST'!$C$2:$D$17,2,0),
VLOOKUP(MID(input!$A25,SEARCH($E$1,input!$A25)+8,1),'TRUE LIST'!$C$2:$D$17,2,0),
VLOOKUP(MID(input!$A25,SEARCH($E$1,input!$A25)+9,1),'TRUE LIST'!$C$2:$D$17,2,0),
VLOOKUP(MID(input!$A25,SEARCH($E$1,input!$A25)+10,1),'TRUE LIST'!$C$2:$D$17,2,0),
TRIM(MID(input!$A25,SEARCH($E$1,input!$A25)+11,1))=""),TRUE,""),"X"),"")</f>
        <v>X</v>
      </c>
      <c r="F25" s="14" t="str">
        <f>IFERROR(IF(ISNUMBER(SEARCH($F$1,input!$A25)),VLOOKUP(TRIM(MID(input!$A25,SEARCH($F$1,input!$A25)+4,4)),'TRUE LIST'!$A$2:$B$8,2,0),"X"),"")</f>
        <v>X</v>
      </c>
      <c r="G25" s="14" t="str">
        <f>IFERROR(IF(ISNUMBER(SEARCH($G$1,input!$A25)),IF(LEN(TRIM(MID(input!$A25,SEARCH($G$1,input!$A25)+4,10)))=9,TRUE,""),"X"),"")</f>
        <v>X</v>
      </c>
      <c r="H25" s="14" t="str">
        <f t="shared" ca="1" si="0"/>
        <v/>
      </c>
      <c r="I25" s="13" t="str">
        <f>IF(ISBLANK(input!A25),"x","")</f>
        <v>x</v>
      </c>
      <c r="J25" s="13">
        <f>IFERROR(IF(I25="x",MATCH("x",I26:I959,0),N/A),"")</f>
        <v>5</v>
      </c>
      <c r="K25" s="14" t="str">
        <f t="shared" ca="1" si="1"/>
        <v/>
      </c>
    </row>
    <row r="26" spans="1:11" s="1" customFormat="1" x14ac:dyDescent="0.35">
      <c r="A26" s="14" t="b">
        <f>IFERROR(IF(ISNUMBER(SEARCH($A$1,input!$A26)),AND(1920&lt;=VALUE(TRIM(MID(input!$A26,SEARCH($A$1,input!$A26)+4,5))),VALUE(TRIM(MID(input!$A26,SEARCH($A$1,input!$A26)+4,5)))&lt;=2002),"X"),"")</f>
        <v>1</v>
      </c>
      <c r="B26" s="14" t="str">
        <f>IFERROR(IF(ISNUMBER(SEARCH($B$1,input!$A26)),AND(2010&lt;=VALUE(TRIM(MID(input!$A26,SEARCH($B$1,input!$A26)+4,5))),VALUE(TRIM(MID(input!$A26,SEARCH($B$1,input!$A26)+4,5)))&lt;=2020),"X"),"")</f>
        <v>X</v>
      </c>
      <c r="C26" s="14" t="str">
        <f>IFERROR(IF(ISNUMBER(SEARCH($C$1,input!$A26)),AND(2020&lt;=VALUE(TRIM(MID(input!$A26,SEARCH($C$1,input!$A26)+4,5))),VALUE(TRIM(MID(input!$A26,SEARCH($C$1,input!$A26)+4,5)))&lt;=2030),"X"),"")</f>
        <v>X</v>
      </c>
      <c r="D26" s="14" t="str">
        <f>IFERROR(IF(ISNUMBER(SEARCH($D$1,input!$A26)),IF(MID(input!$A26,SEARCH($D$1,input!$A26)+7,2)="cm",AND(150&lt;=VALUE(MID(input!$A26,SEARCH($D$1,input!$A26)+4,3)),VALUE(MID(input!$A26,SEARCH($D$1,input!$A26)+4,3))&lt;=193),IF(MID(input!$A26,SEARCH($D$1,input!$A26)+6,2)="in",AND(59&lt;=VALUE(MID(input!$A26,SEARCH($D$1,input!$A26)+4,2)),VALUE(MID(input!$A26,SEARCH($D$1,input!$A26)+4,2))&lt;=76),"")),"X"),"")</f>
        <v>X</v>
      </c>
      <c r="E26" s="14" t="str">
        <f>IFERROR(IF(ISNUMBER(SEARCH($E$1,input!$A26)),IF(AND(MID(input!$A26,SEARCH($E$1,input!$A26)+4,1)="#",
VLOOKUP(MID(input!$A26,SEARCH($E$1,input!$A26)+5,1),'TRUE LIST'!$C$2:$D$17,2,0),
VLOOKUP(MID(input!$A26,SEARCH($E$1,input!$A26)+6,1),'TRUE LIST'!$C$2:$D$17,2,0),
VLOOKUP(MID(input!$A26,SEARCH($E$1,input!$A26)+7,1),'TRUE LIST'!$C$2:$D$17,2,0),
VLOOKUP(MID(input!$A26,SEARCH($E$1,input!$A26)+8,1),'TRUE LIST'!$C$2:$D$17,2,0),
VLOOKUP(MID(input!$A26,SEARCH($E$1,input!$A26)+9,1),'TRUE LIST'!$C$2:$D$17,2,0),
VLOOKUP(MID(input!$A26,SEARCH($E$1,input!$A26)+10,1),'TRUE LIST'!$C$2:$D$17,2,0),
TRIM(MID(input!$A26,SEARCH($E$1,input!$A26)+11,1))=""),TRUE,""),"X"),"")</f>
        <v>X</v>
      </c>
      <c r="F26" s="14" t="str">
        <f>IFERROR(IF(ISNUMBER(SEARCH($F$1,input!$A26)),VLOOKUP(TRIM(MID(input!$A26,SEARCH($F$1,input!$A26)+4,4)),'TRUE LIST'!$A$2:$B$8,2,0),"X"),"")</f>
        <v>X</v>
      </c>
      <c r="G26" s="14" t="str">
        <f>IFERROR(IF(ISNUMBER(SEARCH($G$1,input!$A26)),IF(LEN(TRIM(MID(input!$A26,SEARCH($G$1,input!$A26)+4,10)))=9,TRUE,""),"X"),"")</f>
        <v>X</v>
      </c>
      <c r="H26" s="14">
        <f t="shared" ca="1" si="0"/>
        <v>6</v>
      </c>
      <c r="I26" s="13" t="str">
        <f>IF(ISBLANK(input!A26),"x","")</f>
        <v/>
      </c>
      <c r="J26" s="13" t="str">
        <f>IFERROR(IF(I26="x",MATCH("x",I27:I959,0),N/A),"")</f>
        <v/>
      </c>
      <c r="K26" s="14">
        <f t="shared" ca="1" si="1"/>
        <v>6</v>
      </c>
    </row>
    <row r="27" spans="1:11" s="1" customFormat="1" x14ac:dyDescent="0.35">
      <c r="A27" s="14" t="str">
        <f>IFERROR(IF(ISNUMBER(SEARCH($A$1,input!$A27)),AND(1920&lt;=VALUE(TRIM(MID(input!$A27,SEARCH($A$1,input!$A27)+4,5))),VALUE(TRIM(MID(input!$A27,SEARCH($A$1,input!$A27)+4,5)))&lt;=2002),"X"),"")</f>
        <v>X</v>
      </c>
      <c r="B27" s="14" t="str">
        <f>IFERROR(IF(ISNUMBER(SEARCH($B$1,input!$A27)),AND(2010&lt;=VALUE(TRIM(MID(input!$A27,SEARCH($B$1,input!$A27)+4,5))),VALUE(TRIM(MID(input!$A27,SEARCH($B$1,input!$A27)+4,5)))&lt;=2020),"X"),"")</f>
        <v>X</v>
      </c>
      <c r="C27" s="14" t="b">
        <f>IFERROR(IF(ISNUMBER(SEARCH($C$1,input!$A27)),AND(2020&lt;=VALUE(TRIM(MID(input!$A27,SEARCH($C$1,input!$A27)+4,5))),VALUE(TRIM(MID(input!$A27,SEARCH($C$1,input!$A27)+4,5)))&lt;=2030),"X"),"")</f>
        <v>1</v>
      </c>
      <c r="D27" s="14" t="str">
        <f>IFERROR(IF(ISNUMBER(SEARCH($D$1,input!$A27)),IF(MID(input!$A27,SEARCH($D$1,input!$A27)+7,2)="cm",AND(150&lt;=VALUE(MID(input!$A27,SEARCH($D$1,input!$A27)+4,3)),VALUE(MID(input!$A27,SEARCH($D$1,input!$A27)+4,3))&lt;=193),IF(MID(input!$A27,SEARCH($D$1,input!$A27)+6,2)="in",AND(59&lt;=VALUE(MID(input!$A27,SEARCH($D$1,input!$A27)+4,2)),VALUE(MID(input!$A27,SEARCH($D$1,input!$A27)+4,2))&lt;=76),"")),"X"),"")</f>
        <v>X</v>
      </c>
      <c r="E27" s="14" t="str">
        <f>IFERROR(IF(ISNUMBER(SEARCH($E$1,input!$A27)),IF(AND(MID(input!$A27,SEARCH($E$1,input!$A27)+4,1)="#",
VLOOKUP(MID(input!$A27,SEARCH($E$1,input!$A27)+5,1),'TRUE LIST'!$C$2:$D$17,2,0),
VLOOKUP(MID(input!$A27,SEARCH($E$1,input!$A27)+6,1),'TRUE LIST'!$C$2:$D$17,2,0),
VLOOKUP(MID(input!$A27,SEARCH($E$1,input!$A27)+7,1),'TRUE LIST'!$C$2:$D$17,2,0),
VLOOKUP(MID(input!$A27,SEARCH($E$1,input!$A27)+8,1),'TRUE LIST'!$C$2:$D$17,2,0),
VLOOKUP(MID(input!$A27,SEARCH($E$1,input!$A27)+9,1),'TRUE LIST'!$C$2:$D$17,2,0),
VLOOKUP(MID(input!$A27,SEARCH($E$1,input!$A27)+10,1),'TRUE LIST'!$C$2:$D$17,2,0),
TRIM(MID(input!$A27,SEARCH($E$1,input!$A27)+11,1))=""),TRUE,""),"X"),"")</f>
        <v>X</v>
      </c>
      <c r="F27" s="14" t="b">
        <f>IFERROR(IF(ISNUMBER(SEARCH($F$1,input!$A27)),VLOOKUP(TRIM(MID(input!$A27,SEARCH($F$1,input!$A27)+4,4)),'TRUE LIST'!$A$2:$B$8,2,0),"X"),"")</f>
        <v>1</v>
      </c>
      <c r="G27" s="14" t="b">
        <f>IFERROR(IF(ISNUMBER(SEARCH($G$1,input!$A27)),IF(LEN(TRIM(MID(input!$A27,SEARCH($G$1,input!$A27)+4,10)))=9,TRUE,""),"X"),"")</f>
        <v>1</v>
      </c>
      <c r="H27" s="14" t="str">
        <f t="shared" ca="1" si="0"/>
        <v/>
      </c>
      <c r="I27" s="13" t="str">
        <f>IF(ISBLANK(input!A27),"x","")</f>
        <v/>
      </c>
      <c r="J27" s="13" t="str">
        <f>IFERROR(IF(I27="x",MATCH("x",I28:I959,0),N/A),"")</f>
        <v/>
      </c>
      <c r="K27" s="14" t="str">
        <f t="shared" ca="1" si="1"/>
        <v/>
      </c>
    </row>
    <row r="28" spans="1:11" s="1" customFormat="1" x14ac:dyDescent="0.35">
      <c r="A28" s="14" t="str">
        <f>IFERROR(IF(ISNUMBER(SEARCH($A$1,input!$A28)),AND(1920&lt;=VALUE(TRIM(MID(input!$A28,SEARCH($A$1,input!$A28)+4,5))),VALUE(TRIM(MID(input!$A28,SEARCH($A$1,input!$A28)+4,5)))&lt;=2002),"X"),"")</f>
        <v>X</v>
      </c>
      <c r="B28" s="14" t="str">
        <f>IFERROR(IF(ISNUMBER(SEARCH($B$1,input!$A28)),AND(2010&lt;=VALUE(TRIM(MID(input!$A28,SEARCH($B$1,input!$A28)+4,5))),VALUE(TRIM(MID(input!$A28,SEARCH($B$1,input!$A28)+4,5)))&lt;=2020),"X"),"")</f>
        <v>X</v>
      </c>
      <c r="C28" s="14" t="str">
        <f>IFERROR(IF(ISNUMBER(SEARCH($C$1,input!$A28)),AND(2020&lt;=VALUE(TRIM(MID(input!$A28,SEARCH($C$1,input!$A28)+4,5))),VALUE(TRIM(MID(input!$A28,SEARCH($C$1,input!$A28)+4,5)))&lt;=2030),"X"),"")</f>
        <v>X</v>
      </c>
      <c r="D28" s="14" t="b">
        <f>IFERROR(IF(ISNUMBER(SEARCH($D$1,input!$A28)),IF(MID(input!$A28,SEARCH($D$1,input!$A28)+7,2)="cm",AND(150&lt;=VALUE(MID(input!$A28,SEARCH($D$1,input!$A28)+4,3)),VALUE(MID(input!$A28,SEARCH($D$1,input!$A28)+4,3))&lt;=193),IF(MID(input!$A28,SEARCH($D$1,input!$A28)+6,2)="in",AND(59&lt;=VALUE(MID(input!$A28,SEARCH($D$1,input!$A28)+4,2)),VALUE(MID(input!$A28,SEARCH($D$1,input!$A28)+4,2))&lt;=76),"")),"X"),"")</f>
        <v>1</v>
      </c>
      <c r="E28" s="14" t="str">
        <f>IFERROR(IF(ISNUMBER(SEARCH($E$1,input!$A28)),IF(AND(MID(input!$A28,SEARCH($E$1,input!$A28)+4,1)="#",
VLOOKUP(MID(input!$A28,SEARCH($E$1,input!$A28)+5,1),'TRUE LIST'!$C$2:$D$17,2,0),
VLOOKUP(MID(input!$A28,SEARCH($E$1,input!$A28)+6,1),'TRUE LIST'!$C$2:$D$17,2,0),
VLOOKUP(MID(input!$A28,SEARCH($E$1,input!$A28)+7,1),'TRUE LIST'!$C$2:$D$17,2,0),
VLOOKUP(MID(input!$A28,SEARCH($E$1,input!$A28)+8,1),'TRUE LIST'!$C$2:$D$17,2,0),
VLOOKUP(MID(input!$A28,SEARCH($E$1,input!$A28)+9,1),'TRUE LIST'!$C$2:$D$17,2,0),
VLOOKUP(MID(input!$A28,SEARCH($E$1,input!$A28)+10,1),'TRUE LIST'!$C$2:$D$17,2,0),
TRIM(MID(input!$A28,SEARCH($E$1,input!$A28)+11,1))=""),TRUE,""),"X"),"")</f>
        <v>X</v>
      </c>
      <c r="F28" s="14" t="str">
        <f>IFERROR(IF(ISNUMBER(SEARCH($F$1,input!$A28)),VLOOKUP(TRIM(MID(input!$A28,SEARCH($F$1,input!$A28)+4,4)),'TRUE LIST'!$A$2:$B$8,2,0),"X"),"")</f>
        <v>X</v>
      </c>
      <c r="G28" s="14" t="str">
        <f>IFERROR(IF(ISNUMBER(SEARCH($G$1,input!$A28)),IF(LEN(TRIM(MID(input!$A28,SEARCH($G$1,input!$A28)+4,10)))=9,TRUE,""),"X"),"")</f>
        <v>X</v>
      </c>
      <c r="H28" s="14" t="str">
        <f t="shared" ca="1" si="0"/>
        <v/>
      </c>
      <c r="I28" s="13" t="str">
        <f>IF(ISBLANK(input!A28),"x","")</f>
        <v/>
      </c>
      <c r="J28" s="13" t="str">
        <f>IFERROR(IF(I28="x",MATCH("x",I29:I959,0),N/A),"")</f>
        <v/>
      </c>
      <c r="K28" s="14" t="str">
        <f t="shared" ca="1" si="1"/>
        <v/>
      </c>
    </row>
    <row r="29" spans="1:11" s="1" customFormat="1" x14ac:dyDescent="0.35">
      <c r="A29" s="14" t="str">
        <f>IFERROR(IF(ISNUMBER(SEARCH($A$1,input!$A29)),AND(1920&lt;=VALUE(TRIM(MID(input!$A29,SEARCH($A$1,input!$A29)+4,5))),VALUE(TRIM(MID(input!$A29,SEARCH($A$1,input!$A29)+4,5)))&lt;=2002),"X"),"")</f>
        <v>X</v>
      </c>
      <c r="B29" s="14" t="b">
        <f>IFERROR(IF(ISNUMBER(SEARCH($B$1,input!$A29)),AND(2010&lt;=VALUE(TRIM(MID(input!$A29,SEARCH($B$1,input!$A29)+4,5))),VALUE(TRIM(MID(input!$A29,SEARCH($B$1,input!$A29)+4,5)))&lt;=2020),"X"),"")</f>
        <v>1</v>
      </c>
      <c r="C29" s="14" t="str">
        <f>IFERROR(IF(ISNUMBER(SEARCH($C$1,input!$A29)),AND(2020&lt;=VALUE(TRIM(MID(input!$A29,SEARCH($C$1,input!$A29)+4,5))),VALUE(TRIM(MID(input!$A29,SEARCH($C$1,input!$A29)+4,5)))&lt;=2030),"X"),"")</f>
        <v>X</v>
      </c>
      <c r="D29" s="14" t="str">
        <f>IFERROR(IF(ISNUMBER(SEARCH($D$1,input!$A29)),IF(MID(input!$A29,SEARCH($D$1,input!$A29)+7,2)="cm",AND(150&lt;=VALUE(MID(input!$A29,SEARCH($D$1,input!$A29)+4,3)),VALUE(MID(input!$A29,SEARCH($D$1,input!$A29)+4,3))&lt;=193),IF(MID(input!$A29,SEARCH($D$1,input!$A29)+6,2)="in",AND(59&lt;=VALUE(MID(input!$A29,SEARCH($D$1,input!$A29)+4,2)),VALUE(MID(input!$A29,SEARCH($D$1,input!$A29)+4,2))&lt;=76),"")),"X"),"")</f>
        <v>X</v>
      </c>
      <c r="E29" s="14" t="str">
        <f>IFERROR(IF(ISNUMBER(SEARCH($E$1,input!$A29)),IF(AND(MID(input!$A29,SEARCH($E$1,input!$A29)+4,1)="#",
VLOOKUP(MID(input!$A29,SEARCH($E$1,input!$A29)+5,1),'TRUE LIST'!$C$2:$D$17,2,0),
VLOOKUP(MID(input!$A29,SEARCH($E$1,input!$A29)+6,1),'TRUE LIST'!$C$2:$D$17,2,0),
VLOOKUP(MID(input!$A29,SEARCH($E$1,input!$A29)+7,1),'TRUE LIST'!$C$2:$D$17,2,0),
VLOOKUP(MID(input!$A29,SEARCH($E$1,input!$A29)+8,1),'TRUE LIST'!$C$2:$D$17,2,0),
VLOOKUP(MID(input!$A29,SEARCH($E$1,input!$A29)+9,1),'TRUE LIST'!$C$2:$D$17,2,0),
VLOOKUP(MID(input!$A29,SEARCH($E$1,input!$A29)+10,1),'TRUE LIST'!$C$2:$D$17,2,0),
TRIM(MID(input!$A29,SEARCH($E$1,input!$A29)+11,1))=""),TRUE,""),"X"),"")</f>
        <v>X</v>
      </c>
      <c r="F29" s="14" t="str">
        <f>IFERROR(IF(ISNUMBER(SEARCH($F$1,input!$A29)),VLOOKUP(TRIM(MID(input!$A29,SEARCH($F$1,input!$A29)+4,4)),'TRUE LIST'!$A$2:$B$8,2,0),"X"),"")</f>
        <v>X</v>
      </c>
      <c r="G29" s="14" t="str">
        <f>IFERROR(IF(ISNUMBER(SEARCH($G$1,input!$A29)),IF(LEN(TRIM(MID(input!$A29,SEARCH($G$1,input!$A29)+4,10)))=9,TRUE,""),"X"),"")</f>
        <v>X</v>
      </c>
      <c r="H29" s="14" t="str">
        <f t="shared" ca="1" si="0"/>
        <v/>
      </c>
      <c r="I29" s="13" t="str">
        <f>IF(ISBLANK(input!A29),"x","")</f>
        <v/>
      </c>
      <c r="J29" s="13" t="str">
        <f>IFERROR(IF(I29="x",MATCH("x",I30:I959,0),N/A),"")</f>
        <v/>
      </c>
      <c r="K29" s="14" t="str">
        <f t="shared" ca="1" si="1"/>
        <v/>
      </c>
    </row>
    <row r="30" spans="1:11" s="1" customFormat="1" x14ac:dyDescent="0.35">
      <c r="A30" s="14" t="str">
        <f>IFERROR(IF(ISNUMBER(SEARCH($A$1,input!$A30)),AND(1920&lt;=VALUE(TRIM(MID(input!$A30,SEARCH($A$1,input!$A30)+4,5))),VALUE(TRIM(MID(input!$A30,SEARCH($A$1,input!$A30)+4,5)))&lt;=2002),"X"),"")</f>
        <v>X</v>
      </c>
      <c r="B30" s="14" t="str">
        <f>IFERROR(IF(ISNUMBER(SEARCH($B$1,input!$A30)),AND(2010&lt;=VALUE(TRIM(MID(input!$A30,SEARCH($B$1,input!$A30)+4,5))),VALUE(TRIM(MID(input!$A30,SEARCH($B$1,input!$A30)+4,5)))&lt;=2020),"X"),"")</f>
        <v>X</v>
      </c>
      <c r="C30" s="14" t="str">
        <f>IFERROR(IF(ISNUMBER(SEARCH($C$1,input!$A30)),AND(2020&lt;=VALUE(TRIM(MID(input!$A30,SEARCH($C$1,input!$A30)+4,5))),VALUE(TRIM(MID(input!$A30,SEARCH($C$1,input!$A30)+4,5)))&lt;=2030),"X"),"")</f>
        <v>X</v>
      </c>
      <c r="D30" s="14" t="str">
        <f>IFERROR(IF(ISNUMBER(SEARCH($D$1,input!$A30)),IF(MID(input!$A30,SEARCH($D$1,input!$A30)+7,2)="cm",AND(150&lt;=VALUE(MID(input!$A30,SEARCH($D$1,input!$A30)+4,3)),VALUE(MID(input!$A30,SEARCH($D$1,input!$A30)+4,3))&lt;=193),IF(MID(input!$A30,SEARCH($D$1,input!$A30)+6,2)="in",AND(59&lt;=VALUE(MID(input!$A30,SEARCH($D$1,input!$A30)+4,2)),VALUE(MID(input!$A30,SEARCH($D$1,input!$A30)+4,2))&lt;=76),"")),"X"),"")</f>
        <v>X</v>
      </c>
      <c r="E30" s="14" t="str">
        <f>IFERROR(IF(ISNUMBER(SEARCH($E$1,input!$A30)),IF(AND(MID(input!$A30,SEARCH($E$1,input!$A30)+4,1)="#",
VLOOKUP(MID(input!$A30,SEARCH($E$1,input!$A30)+5,1),'TRUE LIST'!$C$2:$D$17,2,0),
VLOOKUP(MID(input!$A30,SEARCH($E$1,input!$A30)+6,1),'TRUE LIST'!$C$2:$D$17,2,0),
VLOOKUP(MID(input!$A30,SEARCH($E$1,input!$A30)+7,1),'TRUE LIST'!$C$2:$D$17,2,0),
VLOOKUP(MID(input!$A30,SEARCH($E$1,input!$A30)+8,1),'TRUE LIST'!$C$2:$D$17,2,0),
VLOOKUP(MID(input!$A30,SEARCH($E$1,input!$A30)+9,1),'TRUE LIST'!$C$2:$D$17,2,0),
VLOOKUP(MID(input!$A30,SEARCH($E$1,input!$A30)+10,1),'TRUE LIST'!$C$2:$D$17,2,0),
TRIM(MID(input!$A30,SEARCH($E$1,input!$A30)+11,1))=""),TRUE,""),"X"),"")</f>
        <v>X</v>
      </c>
      <c r="F30" s="14" t="str">
        <f>IFERROR(IF(ISNUMBER(SEARCH($F$1,input!$A30)),VLOOKUP(TRIM(MID(input!$A30,SEARCH($F$1,input!$A30)+4,4)),'TRUE LIST'!$A$2:$B$8,2,0),"X"),"")</f>
        <v>X</v>
      </c>
      <c r="G30" s="14" t="str">
        <f>IFERROR(IF(ISNUMBER(SEARCH($G$1,input!$A30)),IF(LEN(TRIM(MID(input!$A30,SEARCH($G$1,input!$A30)+4,10)))=9,TRUE,""),"X"),"")</f>
        <v>X</v>
      </c>
      <c r="H30" s="14" t="str">
        <f t="shared" ca="1" si="0"/>
        <v/>
      </c>
      <c r="I30" s="13" t="str">
        <f>IF(ISBLANK(input!A30),"x","")</f>
        <v>x</v>
      </c>
      <c r="J30" s="13">
        <f>IFERROR(IF(I30="x",MATCH("x",I31:I959,0),N/A),"")</f>
        <v>5</v>
      </c>
      <c r="K30" s="14" t="str">
        <f t="shared" ca="1" si="1"/>
        <v/>
      </c>
    </row>
    <row r="31" spans="1:11" s="1" customFormat="1" x14ac:dyDescent="0.35">
      <c r="A31" s="14" t="str">
        <f>IFERROR(IF(ISNUMBER(SEARCH($A$1,input!$A31)),AND(1920&lt;=VALUE(TRIM(MID(input!$A31,SEARCH($A$1,input!$A31)+4,5))),VALUE(TRIM(MID(input!$A31,SEARCH($A$1,input!$A31)+4,5)))&lt;=2002),"X"),"")</f>
        <v>X</v>
      </c>
      <c r="B31" s="14" t="str">
        <f>IFERROR(IF(ISNUMBER(SEARCH($B$1,input!$A31)),AND(2010&lt;=VALUE(TRIM(MID(input!$A31,SEARCH($B$1,input!$A31)+4,5))),VALUE(TRIM(MID(input!$A31,SEARCH($B$1,input!$A31)+4,5)))&lt;=2020),"X"),"")</f>
        <v>X</v>
      </c>
      <c r="C31" s="14" t="str">
        <f>IFERROR(IF(ISNUMBER(SEARCH($C$1,input!$A31)),AND(2020&lt;=VALUE(TRIM(MID(input!$A31,SEARCH($C$1,input!$A31)+4,5))),VALUE(TRIM(MID(input!$A31,SEARCH($C$1,input!$A31)+4,5)))&lt;=2030),"X"),"")</f>
        <v>X</v>
      </c>
      <c r="D31" s="14" t="str">
        <f>IFERROR(IF(ISNUMBER(SEARCH($D$1,input!$A31)),IF(MID(input!$A31,SEARCH($D$1,input!$A31)+7,2)="cm",AND(150&lt;=VALUE(MID(input!$A31,SEARCH($D$1,input!$A31)+4,3)),VALUE(MID(input!$A31,SEARCH($D$1,input!$A31)+4,3))&lt;=193),IF(MID(input!$A31,SEARCH($D$1,input!$A31)+6,2)="in",AND(59&lt;=VALUE(MID(input!$A31,SEARCH($D$1,input!$A31)+4,2)),VALUE(MID(input!$A31,SEARCH($D$1,input!$A31)+4,2))&lt;=76),"")),"X"),"")</f>
        <v>X</v>
      </c>
      <c r="E31" s="14" t="str">
        <f>IFERROR(IF(ISNUMBER(SEARCH($E$1,input!$A31)),IF(AND(MID(input!$A31,SEARCH($E$1,input!$A31)+4,1)="#",
VLOOKUP(MID(input!$A31,SEARCH($E$1,input!$A31)+5,1),'TRUE LIST'!$C$2:$D$17,2,0),
VLOOKUP(MID(input!$A31,SEARCH($E$1,input!$A31)+6,1),'TRUE LIST'!$C$2:$D$17,2,0),
VLOOKUP(MID(input!$A31,SEARCH($E$1,input!$A31)+7,1),'TRUE LIST'!$C$2:$D$17,2,0),
VLOOKUP(MID(input!$A31,SEARCH($E$1,input!$A31)+8,1),'TRUE LIST'!$C$2:$D$17,2,0),
VLOOKUP(MID(input!$A31,SEARCH($E$1,input!$A31)+9,1),'TRUE LIST'!$C$2:$D$17,2,0),
VLOOKUP(MID(input!$A31,SEARCH($E$1,input!$A31)+10,1),'TRUE LIST'!$C$2:$D$17,2,0),
TRIM(MID(input!$A31,SEARCH($E$1,input!$A31)+11,1))=""),TRUE,""),"X"),"")</f>
        <v>X</v>
      </c>
      <c r="F31" s="14" t="b">
        <f>IFERROR(IF(ISNUMBER(SEARCH($F$1,input!$A31)),VLOOKUP(TRIM(MID(input!$A31,SEARCH($F$1,input!$A31)+4,4)),'TRUE LIST'!$A$2:$B$8,2,0),"X"),"")</f>
        <v>1</v>
      </c>
      <c r="G31" s="14" t="str">
        <f>IFERROR(IF(ISNUMBER(SEARCH($G$1,input!$A31)),IF(LEN(TRIM(MID(input!$A31,SEARCH($G$1,input!$A31)+4,10)))=9,TRUE,""),"X"),"")</f>
        <v>X</v>
      </c>
      <c r="H31" s="14">
        <f t="shared" ca="1" si="0"/>
        <v>6</v>
      </c>
      <c r="I31" s="13" t="str">
        <f>IF(ISBLANK(input!A31),"x","")</f>
        <v/>
      </c>
      <c r="J31" s="13" t="str">
        <f>IFERROR(IF(I31="x",MATCH("x",I32:I959,0),N/A),"")</f>
        <v/>
      </c>
      <c r="K31" s="14">
        <f t="shared" ca="1" si="1"/>
        <v>6</v>
      </c>
    </row>
    <row r="32" spans="1:11" s="1" customFormat="1" x14ac:dyDescent="0.35">
      <c r="A32" s="14" t="b">
        <f>IFERROR(IF(ISNUMBER(SEARCH($A$1,input!$A32)),AND(1920&lt;=VALUE(TRIM(MID(input!$A32,SEARCH($A$1,input!$A32)+4,5))),VALUE(TRIM(MID(input!$A32,SEARCH($A$1,input!$A32)+4,5)))&lt;=2002),"X"),"")</f>
        <v>1</v>
      </c>
      <c r="B32" s="14" t="b">
        <f>IFERROR(IF(ISNUMBER(SEARCH($B$1,input!$A32)),AND(2010&lt;=VALUE(TRIM(MID(input!$A32,SEARCH($B$1,input!$A32)+4,5))),VALUE(TRIM(MID(input!$A32,SEARCH($B$1,input!$A32)+4,5)))&lt;=2020),"X"),"")</f>
        <v>1</v>
      </c>
      <c r="C32" s="14" t="str">
        <f>IFERROR(IF(ISNUMBER(SEARCH($C$1,input!$A32)),AND(2020&lt;=VALUE(TRIM(MID(input!$A32,SEARCH($C$1,input!$A32)+4,5))),VALUE(TRIM(MID(input!$A32,SEARCH($C$1,input!$A32)+4,5)))&lt;=2030),"X"),"")</f>
        <v>X</v>
      </c>
      <c r="D32" s="14" t="str">
        <f>IFERROR(IF(ISNUMBER(SEARCH($D$1,input!$A32)),IF(MID(input!$A32,SEARCH($D$1,input!$A32)+7,2)="cm",AND(150&lt;=VALUE(MID(input!$A32,SEARCH($D$1,input!$A32)+4,3)),VALUE(MID(input!$A32,SEARCH($D$1,input!$A32)+4,3))&lt;=193),IF(MID(input!$A32,SEARCH($D$1,input!$A32)+6,2)="in",AND(59&lt;=VALUE(MID(input!$A32,SEARCH($D$1,input!$A32)+4,2)),VALUE(MID(input!$A32,SEARCH($D$1,input!$A32)+4,2))&lt;=76),"")),"X"),"")</f>
        <v>X</v>
      </c>
      <c r="E32" s="14" t="str">
        <f>IFERROR(IF(ISNUMBER(SEARCH($E$1,input!$A32)),IF(AND(MID(input!$A32,SEARCH($E$1,input!$A32)+4,1)="#",
VLOOKUP(MID(input!$A32,SEARCH($E$1,input!$A32)+5,1),'TRUE LIST'!$C$2:$D$17,2,0),
VLOOKUP(MID(input!$A32,SEARCH($E$1,input!$A32)+6,1),'TRUE LIST'!$C$2:$D$17,2,0),
VLOOKUP(MID(input!$A32,SEARCH($E$1,input!$A32)+7,1),'TRUE LIST'!$C$2:$D$17,2,0),
VLOOKUP(MID(input!$A32,SEARCH($E$1,input!$A32)+8,1),'TRUE LIST'!$C$2:$D$17,2,0),
VLOOKUP(MID(input!$A32,SEARCH($E$1,input!$A32)+9,1),'TRUE LIST'!$C$2:$D$17,2,0),
VLOOKUP(MID(input!$A32,SEARCH($E$1,input!$A32)+10,1),'TRUE LIST'!$C$2:$D$17,2,0),
TRIM(MID(input!$A32,SEARCH($E$1,input!$A32)+11,1))=""),TRUE,""),"X"),"")</f>
        <v>X</v>
      </c>
      <c r="F32" s="14" t="str">
        <f>IFERROR(IF(ISNUMBER(SEARCH($F$1,input!$A32)),VLOOKUP(TRIM(MID(input!$A32,SEARCH($F$1,input!$A32)+4,4)),'TRUE LIST'!$A$2:$B$8,2,0),"X"),"")</f>
        <v>X</v>
      </c>
      <c r="G32" s="14" t="str">
        <f>IFERROR(IF(ISNUMBER(SEARCH($G$1,input!$A32)),IF(LEN(TRIM(MID(input!$A32,SEARCH($G$1,input!$A32)+4,10)))=9,TRUE,""),"X"),"")</f>
        <v>X</v>
      </c>
      <c r="H32" s="14" t="str">
        <f t="shared" ca="1" si="0"/>
        <v/>
      </c>
      <c r="I32" s="13" t="str">
        <f>IF(ISBLANK(input!A32),"x","")</f>
        <v/>
      </c>
      <c r="J32" s="13" t="str">
        <f>IFERROR(IF(I32="x",MATCH("x",I33:I959,0),N/A),"")</f>
        <v/>
      </c>
      <c r="K32" s="14" t="str">
        <f t="shared" ca="1" si="1"/>
        <v/>
      </c>
    </row>
    <row r="33" spans="1:11" s="1" customFormat="1" x14ac:dyDescent="0.35">
      <c r="A33" s="14" t="str">
        <f>IFERROR(IF(ISNUMBER(SEARCH($A$1,input!$A33)),AND(1920&lt;=VALUE(TRIM(MID(input!$A33,SEARCH($A$1,input!$A33)+4,5))),VALUE(TRIM(MID(input!$A33,SEARCH($A$1,input!$A33)+4,5)))&lt;=2002),"X"),"")</f>
        <v>X</v>
      </c>
      <c r="B33" s="14" t="str">
        <f>IFERROR(IF(ISNUMBER(SEARCH($B$1,input!$A33)),AND(2010&lt;=VALUE(TRIM(MID(input!$A33,SEARCH($B$1,input!$A33)+4,5))),VALUE(TRIM(MID(input!$A33,SEARCH($B$1,input!$A33)+4,5)))&lt;=2020),"X"),"")</f>
        <v>X</v>
      </c>
      <c r="C33" s="14" t="b">
        <f>IFERROR(IF(ISNUMBER(SEARCH($C$1,input!$A33)),AND(2020&lt;=VALUE(TRIM(MID(input!$A33,SEARCH($C$1,input!$A33)+4,5))),VALUE(TRIM(MID(input!$A33,SEARCH($C$1,input!$A33)+4,5)))&lt;=2030),"X"),"")</f>
        <v>1</v>
      </c>
      <c r="D33" s="14" t="str">
        <f>IFERROR(IF(ISNUMBER(SEARCH($D$1,input!$A33)),IF(MID(input!$A33,SEARCH($D$1,input!$A33)+7,2)="cm",AND(150&lt;=VALUE(MID(input!$A33,SEARCH($D$1,input!$A33)+4,3)),VALUE(MID(input!$A33,SEARCH($D$1,input!$A33)+4,3))&lt;=193),IF(MID(input!$A33,SEARCH($D$1,input!$A33)+6,2)="in",AND(59&lt;=VALUE(MID(input!$A33,SEARCH($D$1,input!$A33)+4,2)),VALUE(MID(input!$A33,SEARCH($D$1,input!$A33)+4,2))&lt;=76),"")),"X"),"")</f>
        <v>X</v>
      </c>
      <c r="E33" s="14" t="str">
        <f>IFERROR(IF(ISNUMBER(SEARCH($E$1,input!$A33)),IF(AND(MID(input!$A33,SEARCH($E$1,input!$A33)+4,1)="#",
VLOOKUP(MID(input!$A33,SEARCH($E$1,input!$A33)+5,1),'TRUE LIST'!$C$2:$D$17,2,0),
VLOOKUP(MID(input!$A33,SEARCH($E$1,input!$A33)+6,1),'TRUE LIST'!$C$2:$D$17,2,0),
VLOOKUP(MID(input!$A33,SEARCH($E$1,input!$A33)+7,1),'TRUE LIST'!$C$2:$D$17,2,0),
VLOOKUP(MID(input!$A33,SEARCH($E$1,input!$A33)+8,1),'TRUE LIST'!$C$2:$D$17,2,0),
VLOOKUP(MID(input!$A33,SEARCH($E$1,input!$A33)+9,1),'TRUE LIST'!$C$2:$D$17,2,0),
VLOOKUP(MID(input!$A33,SEARCH($E$1,input!$A33)+10,1),'TRUE LIST'!$C$2:$D$17,2,0),
TRIM(MID(input!$A33,SEARCH($E$1,input!$A33)+11,1))=""),TRUE,""),"X"),"")</f>
        <v>X</v>
      </c>
      <c r="F33" s="14" t="str">
        <f>IFERROR(IF(ISNUMBER(SEARCH($F$1,input!$A33)),VLOOKUP(TRIM(MID(input!$A33,SEARCH($F$1,input!$A33)+4,4)),'TRUE LIST'!$A$2:$B$8,2,0),"X"),"")</f>
        <v>X</v>
      </c>
      <c r="G33" s="14" t="b">
        <f>IFERROR(IF(ISNUMBER(SEARCH($G$1,input!$A33)),IF(LEN(TRIM(MID(input!$A33,SEARCH($G$1,input!$A33)+4,10)))=9,TRUE,""),"X"),"")</f>
        <v>1</v>
      </c>
      <c r="H33" s="14" t="str">
        <f t="shared" ca="1" si="0"/>
        <v/>
      </c>
      <c r="I33" s="13" t="str">
        <f>IF(ISBLANK(input!A33),"x","")</f>
        <v/>
      </c>
      <c r="J33" s="13" t="str">
        <f>IFERROR(IF(I33="x",MATCH("x",I34:I959,0),N/A),"")</f>
        <v/>
      </c>
      <c r="K33" s="14" t="str">
        <f t="shared" ca="1" si="1"/>
        <v/>
      </c>
    </row>
    <row r="34" spans="1:11" s="1" customFormat="1" x14ac:dyDescent="0.35">
      <c r="A34" s="14" t="str">
        <f>IFERROR(IF(ISNUMBER(SEARCH($A$1,input!$A34)),AND(1920&lt;=VALUE(TRIM(MID(input!$A34,SEARCH($A$1,input!$A34)+4,5))),VALUE(TRIM(MID(input!$A34,SEARCH($A$1,input!$A34)+4,5)))&lt;=2002),"X"),"")</f>
        <v>X</v>
      </c>
      <c r="B34" s="14" t="str">
        <f>IFERROR(IF(ISNUMBER(SEARCH($B$1,input!$A34)),AND(2010&lt;=VALUE(TRIM(MID(input!$A34,SEARCH($B$1,input!$A34)+4,5))),VALUE(TRIM(MID(input!$A34,SEARCH($B$1,input!$A34)+4,5)))&lt;=2020),"X"),"")</f>
        <v>X</v>
      </c>
      <c r="C34" s="14" t="str">
        <f>IFERROR(IF(ISNUMBER(SEARCH($C$1,input!$A34)),AND(2020&lt;=VALUE(TRIM(MID(input!$A34,SEARCH($C$1,input!$A34)+4,5))),VALUE(TRIM(MID(input!$A34,SEARCH($C$1,input!$A34)+4,5)))&lt;=2030),"X"),"")</f>
        <v>X</v>
      </c>
      <c r="D34" s="14" t="b">
        <f>IFERROR(IF(ISNUMBER(SEARCH($D$1,input!$A34)),IF(MID(input!$A34,SEARCH($D$1,input!$A34)+7,2)="cm",AND(150&lt;=VALUE(MID(input!$A34,SEARCH($D$1,input!$A34)+4,3)),VALUE(MID(input!$A34,SEARCH($D$1,input!$A34)+4,3))&lt;=193),IF(MID(input!$A34,SEARCH($D$1,input!$A34)+6,2)="in",AND(59&lt;=VALUE(MID(input!$A34,SEARCH($D$1,input!$A34)+4,2)),VALUE(MID(input!$A34,SEARCH($D$1,input!$A34)+4,2))&lt;=76),"")),"X"),"")</f>
        <v>1</v>
      </c>
      <c r="E34" s="14" t="b">
        <f>IFERROR(IF(ISNUMBER(SEARCH($E$1,input!$A34)),IF(AND(MID(input!$A34,SEARCH($E$1,input!$A34)+4,1)="#",
VLOOKUP(MID(input!$A34,SEARCH($E$1,input!$A34)+5,1),'TRUE LIST'!$C$2:$D$17,2,0),
VLOOKUP(MID(input!$A34,SEARCH($E$1,input!$A34)+6,1),'TRUE LIST'!$C$2:$D$17,2,0),
VLOOKUP(MID(input!$A34,SEARCH($E$1,input!$A34)+7,1),'TRUE LIST'!$C$2:$D$17,2,0),
VLOOKUP(MID(input!$A34,SEARCH($E$1,input!$A34)+8,1),'TRUE LIST'!$C$2:$D$17,2,0),
VLOOKUP(MID(input!$A34,SEARCH($E$1,input!$A34)+9,1),'TRUE LIST'!$C$2:$D$17,2,0),
VLOOKUP(MID(input!$A34,SEARCH($E$1,input!$A34)+10,1),'TRUE LIST'!$C$2:$D$17,2,0),
TRIM(MID(input!$A34,SEARCH($E$1,input!$A34)+11,1))=""),TRUE,""),"X"),"")</f>
        <v>1</v>
      </c>
      <c r="F34" s="14" t="str">
        <f>IFERROR(IF(ISNUMBER(SEARCH($F$1,input!$A34)),VLOOKUP(TRIM(MID(input!$A34,SEARCH($F$1,input!$A34)+4,4)),'TRUE LIST'!$A$2:$B$8,2,0),"X"),"")</f>
        <v>X</v>
      </c>
      <c r="G34" s="14" t="str">
        <f>IFERROR(IF(ISNUMBER(SEARCH($G$1,input!$A34)),IF(LEN(TRIM(MID(input!$A34,SEARCH($G$1,input!$A34)+4,10)))=9,TRUE,""),"X"),"")</f>
        <v>X</v>
      </c>
      <c r="H34" s="14" t="str">
        <f t="shared" ca="1" si="0"/>
        <v/>
      </c>
      <c r="I34" s="13" t="str">
        <f>IF(ISBLANK(input!A34),"x","")</f>
        <v/>
      </c>
      <c r="J34" s="13" t="str">
        <f>IFERROR(IF(I34="x",MATCH("x",I35:I959,0),N/A),"")</f>
        <v/>
      </c>
      <c r="K34" s="14" t="str">
        <f t="shared" ca="1" si="1"/>
        <v/>
      </c>
    </row>
    <row r="35" spans="1:11" s="1" customFormat="1" x14ac:dyDescent="0.35">
      <c r="A35" s="14" t="str">
        <f>IFERROR(IF(ISNUMBER(SEARCH($A$1,input!$A35)),AND(1920&lt;=VALUE(TRIM(MID(input!$A35,SEARCH($A$1,input!$A35)+4,5))),VALUE(TRIM(MID(input!$A35,SEARCH($A$1,input!$A35)+4,5)))&lt;=2002),"X"),"")</f>
        <v>X</v>
      </c>
      <c r="B35" s="14" t="str">
        <f>IFERROR(IF(ISNUMBER(SEARCH($B$1,input!$A35)),AND(2010&lt;=VALUE(TRIM(MID(input!$A35,SEARCH($B$1,input!$A35)+4,5))),VALUE(TRIM(MID(input!$A35,SEARCH($B$1,input!$A35)+4,5)))&lt;=2020),"X"),"")</f>
        <v>X</v>
      </c>
      <c r="C35" s="14" t="str">
        <f>IFERROR(IF(ISNUMBER(SEARCH($C$1,input!$A35)),AND(2020&lt;=VALUE(TRIM(MID(input!$A35,SEARCH($C$1,input!$A35)+4,5))),VALUE(TRIM(MID(input!$A35,SEARCH($C$1,input!$A35)+4,5)))&lt;=2030),"X"),"")</f>
        <v>X</v>
      </c>
      <c r="D35" s="14" t="str">
        <f>IFERROR(IF(ISNUMBER(SEARCH($D$1,input!$A35)),IF(MID(input!$A35,SEARCH($D$1,input!$A35)+7,2)="cm",AND(150&lt;=VALUE(MID(input!$A35,SEARCH($D$1,input!$A35)+4,3)),VALUE(MID(input!$A35,SEARCH($D$1,input!$A35)+4,3))&lt;=193),IF(MID(input!$A35,SEARCH($D$1,input!$A35)+6,2)="in",AND(59&lt;=VALUE(MID(input!$A35,SEARCH($D$1,input!$A35)+4,2)),VALUE(MID(input!$A35,SEARCH($D$1,input!$A35)+4,2))&lt;=76),"")),"X"),"")</f>
        <v>X</v>
      </c>
      <c r="E35" s="14" t="str">
        <f>IFERROR(IF(ISNUMBER(SEARCH($E$1,input!$A35)),IF(AND(MID(input!$A35,SEARCH($E$1,input!$A35)+4,1)="#",
VLOOKUP(MID(input!$A35,SEARCH($E$1,input!$A35)+5,1),'TRUE LIST'!$C$2:$D$17,2,0),
VLOOKUP(MID(input!$A35,SEARCH($E$1,input!$A35)+6,1),'TRUE LIST'!$C$2:$D$17,2,0),
VLOOKUP(MID(input!$A35,SEARCH($E$1,input!$A35)+7,1),'TRUE LIST'!$C$2:$D$17,2,0),
VLOOKUP(MID(input!$A35,SEARCH($E$1,input!$A35)+8,1),'TRUE LIST'!$C$2:$D$17,2,0),
VLOOKUP(MID(input!$A35,SEARCH($E$1,input!$A35)+9,1),'TRUE LIST'!$C$2:$D$17,2,0),
VLOOKUP(MID(input!$A35,SEARCH($E$1,input!$A35)+10,1),'TRUE LIST'!$C$2:$D$17,2,0),
TRIM(MID(input!$A35,SEARCH($E$1,input!$A35)+11,1))=""),TRUE,""),"X"),"")</f>
        <v>X</v>
      </c>
      <c r="F35" s="14" t="str">
        <f>IFERROR(IF(ISNUMBER(SEARCH($F$1,input!$A35)),VLOOKUP(TRIM(MID(input!$A35,SEARCH($F$1,input!$A35)+4,4)),'TRUE LIST'!$A$2:$B$8,2,0),"X"),"")</f>
        <v>X</v>
      </c>
      <c r="G35" s="14" t="str">
        <f>IFERROR(IF(ISNUMBER(SEARCH($G$1,input!$A35)),IF(LEN(TRIM(MID(input!$A35,SEARCH($G$1,input!$A35)+4,10)))=9,TRUE,""),"X"),"")</f>
        <v>X</v>
      </c>
      <c r="H35" s="14" t="str">
        <f t="shared" ca="1" si="0"/>
        <v/>
      </c>
      <c r="I35" s="13" t="str">
        <f>IF(ISBLANK(input!A35),"x","")</f>
        <v>x</v>
      </c>
      <c r="J35" s="13">
        <f>IFERROR(IF(I35="x",MATCH("x",I36:I959,0),N/A),"")</f>
        <v>5</v>
      </c>
      <c r="K35" s="14" t="str">
        <f t="shared" ca="1" si="1"/>
        <v/>
      </c>
    </row>
    <row r="36" spans="1:11" s="1" customFormat="1" x14ac:dyDescent="0.35">
      <c r="A36" s="14" t="str">
        <f>IFERROR(IF(ISNUMBER(SEARCH($A$1,input!$A36)),AND(1920&lt;=VALUE(TRIM(MID(input!$A36,SEARCH($A$1,input!$A36)+4,5))),VALUE(TRIM(MID(input!$A36,SEARCH($A$1,input!$A36)+4,5)))&lt;=2002),"X"),"")</f>
        <v>X</v>
      </c>
      <c r="B36" s="14" t="str">
        <f>IFERROR(IF(ISNUMBER(SEARCH($B$1,input!$A36)),AND(2010&lt;=VALUE(TRIM(MID(input!$A36,SEARCH($B$1,input!$A36)+4,5))),VALUE(TRIM(MID(input!$A36,SEARCH($B$1,input!$A36)+4,5)))&lt;=2020),"X"),"")</f>
        <v>X</v>
      </c>
      <c r="C36" s="14" t="str">
        <f>IFERROR(IF(ISNUMBER(SEARCH($C$1,input!$A36)),AND(2020&lt;=VALUE(TRIM(MID(input!$A36,SEARCH($C$1,input!$A36)+4,5))),VALUE(TRIM(MID(input!$A36,SEARCH($C$1,input!$A36)+4,5)))&lt;=2030),"X"),"")</f>
        <v>X</v>
      </c>
      <c r="D36" s="14" t="b">
        <f>IFERROR(IF(ISNUMBER(SEARCH($D$1,input!$A36)),IF(MID(input!$A36,SEARCH($D$1,input!$A36)+7,2)="cm",AND(150&lt;=VALUE(MID(input!$A36,SEARCH($D$1,input!$A36)+4,3)),VALUE(MID(input!$A36,SEARCH($D$1,input!$A36)+4,3))&lt;=193),IF(MID(input!$A36,SEARCH($D$1,input!$A36)+6,2)="in",AND(59&lt;=VALUE(MID(input!$A36,SEARCH($D$1,input!$A36)+4,2)),VALUE(MID(input!$A36,SEARCH($D$1,input!$A36)+4,2))&lt;=76),"")),"X"),"")</f>
        <v>1</v>
      </c>
      <c r="E36" s="14" t="str">
        <f>IFERROR(IF(ISNUMBER(SEARCH($E$1,input!$A36)),IF(AND(MID(input!$A36,SEARCH($E$1,input!$A36)+4,1)="#",
VLOOKUP(MID(input!$A36,SEARCH($E$1,input!$A36)+5,1),'TRUE LIST'!$C$2:$D$17,2,0),
VLOOKUP(MID(input!$A36,SEARCH($E$1,input!$A36)+6,1),'TRUE LIST'!$C$2:$D$17,2,0),
VLOOKUP(MID(input!$A36,SEARCH($E$1,input!$A36)+7,1),'TRUE LIST'!$C$2:$D$17,2,0),
VLOOKUP(MID(input!$A36,SEARCH($E$1,input!$A36)+8,1),'TRUE LIST'!$C$2:$D$17,2,0),
VLOOKUP(MID(input!$A36,SEARCH($E$1,input!$A36)+9,1),'TRUE LIST'!$C$2:$D$17,2,0),
VLOOKUP(MID(input!$A36,SEARCH($E$1,input!$A36)+10,1),'TRUE LIST'!$C$2:$D$17,2,0),
TRIM(MID(input!$A36,SEARCH($E$1,input!$A36)+11,1))=""),TRUE,""),"X"),"")</f>
        <v>X</v>
      </c>
      <c r="F36" s="14" t="str">
        <f>IFERROR(IF(ISNUMBER(SEARCH($F$1,input!$A36)),VLOOKUP(TRIM(MID(input!$A36,SEARCH($F$1,input!$A36)+4,4)),'TRUE LIST'!$A$2:$B$8,2,0),"X"),"")</f>
        <v>X</v>
      </c>
      <c r="G36" s="14" t="str">
        <f>IFERROR(IF(ISNUMBER(SEARCH($G$1,input!$A36)),IF(LEN(TRIM(MID(input!$A36,SEARCH($G$1,input!$A36)+4,10)))=9,TRUE,""),"X"),"")</f>
        <v>X</v>
      </c>
      <c r="H36" s="14">
        <f t="shared" ca="1" si="0"/>
        <v>6</v>
      </c>
      <c r="I36" s="13" t="str">
        <f>IF(ISBLANK(input!A36),"x","")</f>
        <v/>
      </c>
      <c r="J36" s="13" t="str">
        <f>IFERROR(IF(I36="x",MATCH("x",I37:I959,0),N/A),"")</f>
        <v/>
      </c>
      <c r="K36" s="14">
        <f t="shared" ca="1" si="1"/>
        <v>6</v>
      </c>
    </row>
    <row r="37" spans="1:11" s="1" customFormat="1" x14ac:dyDescent="0.35">
      <c r="A37" s="14" t="b">
        <f>IFERROR(IF(ISNUMBER(SEARCH($A$1,input!$A37)),AND(1920&lt;=VALUE(TRIM(MID(input!$A37,SEARCH($A$1,input!$A37)+4,5))),VALUE(TRIM(MID(input!$A37,SEARCH($A$1,input!$A37)+4,5)))&lt;=2002),"X"),"")</f>
        <v>1</v>
      </c>
      <c r="B37" s="14" t="str">
        <f>IFERROR(IF(ISNUMBER(SEARCH($B$1,input!$A37)),AND(2010&lt;=VALUE(TRIM(MID(input!$A37,SEARCH($B$1,input!$A37)+4,5))),VALUE(TRIM(MID(input!$A37,SEARCH($B$1,input!$A37)+4,5)))&lt;=2020),"X"),"")</f>
        <v>X</v>
      </c>
      <c r="C37" s="14" t="str">
        <f>IFERROR(IF(ISNUMBER(SEARCH($C$1,input!$A37)),AND(2020&lt;=VALUE(TRIM(MID(input!$A37,SEARCH($C$1,input!$A37)+4,5))),VALUE(TRIM(MID(input!$A37,SEARCH($C$1,input!$A37)+4,5)))&lt;=2030),"X"),"")</f>
        <v>X</v>
      </c>
      <c r="D37" s="14" t="str">
        <f>IFERROR(IF(ISNUMBER(SEARCH($D$1,input!$A37)),IF(MID(input!$A37,SEARCH($D$1,input!$A37)+7,2)="cm",AND(150&lt;=VALUE(MID(input!$A37,SEARCH($D$1,input!$A37)+4,3)),VALUE(MID(input!$A37,SEARCH($D$1,input!$A37)+4,3))&lt;=193),IF(MID(input!$A37,SEARCH($D$1,input!$A37)+6,2)="in",AND(59&lt;=VALUE(MID(input!$A37,SEARCH($D$1,input!$A37)+4,2)),VALUE(MID(input!$A37,SEARCH($D$1,input!$A37)+4,2))&lt;=76),"")),"X"),"")</f>
        <v>X</v>
      </c>
      <c r="E37" s="14" t="b">
        <f>IFERROR(IF(ISNUMBER(SEARCH($E$1,input!$A37)),IF(AND(MID(input!$A37,SEARCH($E$1,input!$A37)+4,1)="#",
VLOOKUP(MID(input!$A37,SEARCH($E$1,input!$A37)+5,1),'TRUE LIST'!$C$2:$D$17,2,0),
VLOOKUP(MID(input!$A37,SEARCH($E$1,input!$A37)+6,1),'TRUE LIST'!$C$2:$D$17,2,0),
VLOOKUP(MID(input!$A37,SEARCH($E$1,input!$A37)+7,1),'TRUE LIST'!$C$2:$D$17,2,0),
VLOOKUP(MID(input!$A37,SEARCH($E$1,input!$A37)+8,1),'TRUE LIST'!$C$2:$D$17,2,0),
VLOOKUP(MID(input!$A37,SEARCH($E$1,input!$A37)+9,1),'TRUE LIST'!$C$2:$D$17,2,0),
VLOOKUP(MID(input!$A37,SEARCH($E$1,input!$A37)+10,1),'TRUE LIST'!$C$2:$D$17,2,0),
TRIM(MID(input!$A37,SEARCH($E$1,input!$A37)+11,1))=""),TRUE,""),"X"),"")</f>
        <v>1</v>
      </c>
      <c r="F37" s="14" t="str">
        <f>IFERROR(IF(ISNUMBER(SEARCH($F$1,input!$A37)),VLOOKUP(TRIM(MID(input!$A37,SEARCH($F$1,input!$A37)+4,4)),'TRUE LIST'!$A$2:$B$8,2,0),"X"),"")</f>
        <v>X</v>
      </c>
      <c r="G37" s="14" t="b">
        <f>IFERROR(IF(ISNUMBER(SEARCH($G$1,input!$A37)),IF(LEN(TRIM(MID(input!$A37,SEARCH($G$1,input!$A37)+4,10)))=9,TRUE,""),"X"),"")</f>
        <v>1</v>
      </c>
      <c r="H37" s="14" t="str">
        <f t="shared" ca="1" si="0"/>
        <v/>
      </c>
      <c r="I37" s="13" t="str">
        <f>IF(ISBLANK(input!A37),"x","")</f>
        <v/>
      </c>
      <c r="J37" s="13" t="str">
        <f>IFERROR(IF(I37="x",MATCH("x",I38:I959,0),N/A),"")</f>
        <v/>
      </c>
      <c r="K37" s="14" t="str">
        <f t="shared" ca="1" si="1"/>
        <v/>
      </c>
    </row>
    <row r="38" spans="1:11" s="1" customFormat="1" x14ac:dyDescent="0.35">
      <c r="A38" s="14" t="str">
        <f>IFERROR(IF(ISNUMBER(SEARCH($A$1,input!$A38)),AND(1920&lt;=VALUE(TRIM(MID(input!$A38,SEARCH($A$1,input!$A38)+4,5))),VALUE(TRIM(MID(input!$A38,SEARCH($A$1,input!$A38)+4,5)))&lt;=2002),"X"),"")</f>
        <v>X</v>
      </c>
      <c r="B38" s="14" t="b">
        <f>IFERROR(IF(ISNUMBER(SEARCH($B$1,input!$A38)),AND(2010&lt;=VALUE(TRIM(MID(input!$A38,SEARCH($B$1,input!$A38)+4,5))),VALUE(TRIM(MID(input!$A38,SEARCH($B$1,input!$A38)+4,5)))&lt;=2020),"X"),"")</f>
        <v>1</v>
      </c>
      <c r="C38" s="14" t="str">
        <f>IFERROR(IF(ISNUMBER(SEARCH($C$1,input!$A38)),AND(2020&lt;=VALUE(TRIM(MID(input!$A38,SEARCH($C$1,input!$A38)+4,5))),VALUE(TRIM(MID(input!$A38,SEARCH($C$1,input!$A38)+4,5)))&lt;=2030),"X"),"")</f>
        <v>X</v>
      </c>
      <c r="D38" s="14" t="str">
        <f>IFERROR(IF(ISNUMBER(SEARCH($D$1,input!$A38)),IF(MID(input!$A38,SEARCH($D$1,input!$A38)+7,2)="cm",AND(150&lt;=VALUE(MID(input!$A38,SEARCH($D$1,input!$A38)+4,3)),VALUE(MID(input!$A38,SEARCH($D$1,input!$A38)+4,3))&lt;=193),IF(MID(input!$A38,SEARCH($D$1,input!$A38)+6,2)="in",AND(59&lt;=VALUE(MID(input!$A38,SEARCH($D$1,input!$A38)+4,2)),VALUE(MID(input!$A38,SEARCH($D$1,input!$A38)+4,2))&lt;=76),"")),"X"),"")</f>
        <v>X</v>
      </c>
      <c r="E38" s="14" t="str">
        <f>IFERROR(IF(ISNUMBER(SEARCH($E$1,input!$A38)),IF(AND(MID(input!$A38,SEARCH($E$1,input!$A38)+4,1)="#",
VLOOKUP(MID(input!$A38,SEARCH($E$1,input!$A38)+5,1),'TRUE LIST'!$C$2:$D$17,2,0),
VLOOKUP(MID(input!$A38,SEARCH($E$1,input!$A38)+6,1),'TRUE LIST'!$C$2:$D$17,2,0),
VLOOKUP(MID(input!$A38,SEARCH($E$1,input!$A38)+7,1),'TRUE LIST'!$C$2:$D$17,2,0),
VLOOKUP(MID(input!$A38,SEARCH($E$1,input!$A38)+8,1),'TRUE LIST'!$C$2:$D$17,2,0),
VLOOKUP(MID(input!$A38,SEARCH($E$1,input!$A38)+9,1),'TRUE LIST'!$C$2:$D$17,2,0),
VLOOKUP(MID(input!$A38,SEARCH($E$1,input!$A38)+10,1),'TRUE LIST'!$C$2:$D$17,2,0),
TRIM(MID(input!$A38,SEARCH($E$1,input!$A38)+11,1))=""),TRUE,""),"X"),"")</f>
        <v>X</v>
      </c>
      <c r="F38" s="14" t="str">
        <f>IFERROR(IF(ISNUMBER(SEARCH($F$1,input!$A38)),VLOOKUP(TRIM(MID(input!$A38,SEARCH($F$1,input!$A38)+4,4)),'TRUE LIST'!$A$2:$B$8,2,0),"X"),"")</f>
        <v>X</v>
      </c>
      <c r="G38" s="14" t="str">
        <f>IFERROR(IF(ISNUMBER(SEARCH($G$1,input!$A38)),IF(LEN(TRIM(MID(input!$A38,SEARCH($G$1,input!$A38)+4,10)))=9,TRUE,""),"X"),"")</f>
        <v>X</v>
      </c>
      <c r="H38" s="14" t="str">
        <f t="shared" ca="1" si="0"/>
        <v/>
      </c>
      <c r="I38" s="13" t="str">
        <f>IF(ISBLANK(input!A38),"x","")</f>
        <v/>
      </c>
      <c r="J38" s="13" t="str">
        <f>IFERROR(IF(I38="x",MATCH("x",I39:I959,0),N/A),"")</f>
        <v/>
      </c>
      <c r="K38" s="14" t="str">
        <f t="shared" ca="1" si="1"/>
        <v/>
      </c>
    </row>
    <row r="39" spans="1:11" s="1" customFormat="1" x14ac:dyDescent="0.35">
      <c r="A39" s="14" t="str">
        <f>IFERROR(IF(ISNUMBER(SEARCH($A$1,input!$A39)),AND(1920&lt;=VALUE(TRIM(MID(input!$A39,SEARCH($A$1,input!$A39)+4,5))),VALUE(TRIM(MID(input!$A39,SEARCH($A$1,input!$A39)+4,5)))&lt;=2002),"X"),"")</f>
        <v>X</v>
      </c>
      <c r="B39" s="14" t="str">
        <f>IFERROR(IF(ISNUMBER(SEARCH($B$1,input!$A39)),AND(2010&lt;=VALUE(TRIM(MID(input!$A39,SEARCH($B$1,input!$A39)+4,5))),VALUE(TRIM(MID(input!$A39,SEARCH($B$1,input!$A39)+4,5)))&lt;=2020),"X"),"")</f>
        <v>X</v>
      </c>
      <c r="C39" s="14" t="b">
        <f>IFERROR(IF(ISNUMBER(SEARCH($C$1,input!$A39)),AND(2020&lt;=VALUE(TRIM(MID(input!$A39,SEARCH($C$1,input!$A39)+4,5))),VALUE(TRIM(MID(input!$A39,SEARCH($C$1,input!$A39)+4,5)))&lt;=2030),"X"),"")</f>
        <v>1</v>
      </c>
      <c r="D39" s="14" t="str">
        <f>IFERROR(IF(ISNUMBER(SEARCH($D$1,input!$A39)),IF(MID(input!$A39,SEARCH($D$1,input!$A39)+7,2)="cm",AND(150&lt;=VALUE(MID(input!$A39,SEARCH($D$1,input!$A39)+4,3)),VALUE(MID(input!$A39,SEARCH($D$1,input!$A39)+4,3))&lt;=193),IF(MID(input!$A39,SEARCH($D$1,input!$A39)+6,2)="in",AND(59&lt;=VALUE(MID(input!$A39,SEARCH($D$1,input!$A39)+4,2)),VALUE(MID(input!$A39,SEARCH($D$1,input!$A39)+4,2))&lt;=76),"")),"X"),"")</f>
        <v>X</v>
      </c>
      <c r="E39" s="14" t="str">
        <f>IFERROR(IF(ISNUMBER(SEARCH($E$1,input!$A39)),IF(AND(MID(input!$A39,SEARCH($E$1,input!$A39)+4,1)="#",
VLOOKUP(MID(input!$A39,SEARCH($E$1,input!$A39)+5,1),'TRUE LIST'!$C$2:$D$17,2,0),
VLOOKUP(MID(input!$A39,SEARCH($E$1,input!$A39)+6,1),'TRUE LIST'!$C$2:$D$17,2,0),
VLOOKUP(MID(input!$A39,SEARCH($E$1,input!$A39)+7,1),'TRUE LIST'!$C$2:$D$17,2,0),
VLOOKUP(MID(input!$A39,SEARCH($E$1,input!$A39)+8,1),'TRUE LIST'!$C$2:$D$17,2,0),
VLOOKUP(MID(input!$A39,SEARCH($E$1,input!$A39)+9,1),'TRUE LIST'!$C$2:$D$17,2,0),
VLOOKUP(MID(input!$A39,SEARCH($E$1,input!$A39)+10,1),'TRUE LIST'!$C$2:$D$17,2,0),
TRIM(MID(input!$A39,SEARCH($E$1,input!$A39)+11,1))=""),TRUE,""),"X"),"")</f>
        <v>X</v>
      </c>
      <c r="F39" s="14" t="b">
        <f>IFERROR(IF(ISNUMBER(SEARCH($F$1,input!$A39)),VLOOKUP(TRIM(MID(input!$A39,SEARCH($F$1,input!$A39)+4,4)),'TRUE LIST'!$A$2:$B$8,2,0),"X"),"")</f>
        <v>1</v>
      </c>
      <c r="G39" s="14" t="str">
        <f>IFERROR(IF(ISNUMBER(SEARCH($G$1,input!$A39)),IF(LEN(TRIM(MID(input!$A39,SEARCH($G$1,input!$A39)+4,10)))=9,TRUE,""),"X"),"")</f>
        <v>X</v>
      </c>
      <c r="H39" s="14" t="str">
        <f t="shared" ca="1" si="0"/>
        <v/>
      </c>
      <c r="I39" s="13" t="str">
        <f>IF(ISBLANK(input!A39),"x","")</f>
        <v/>
      </c>
      <c r="J39" s="13" t="str">
        <f>IFERROR(IF(I39="x",MATCH("x",I40:I959,0),N/A),"")</f>
        <v/>
      </c>
      <c r="K39" s="14" t="str">
        <f t="shared" ca="1" si="1"/>
        <v/>
      </c>
    </row>
    <row r="40" spans="1:11" s="1" customFormat="1" x14ac:dyDescent="0.35">
      <c r="A40" s="14" t="str">
        <f>IFERROR(IF(ISNUMBER(SEARCH($A$1,input!$A40)),AND(1920&lt;=VALUE(TRIM(MID(input!$A40,SEARCH($A$1,input!$A40)+4,5))),VALUE(TRIM(MID(input!$A40,SEARCH($A$1,input!$A40)+4,5)))&lt;=2002),"X"),"")</f>
        <v>X</v>
      </c>
      <c r="B40" s="14" t="str">
        <f>IFERROR(IF(ISNUMBER(SEARCH($B$1,input!$A40)),AND(2010&lt;=VALUE(TRIM(MID(input!$A40,SEARCH($B$1,input!$A40)+4,5))),VALUE(TRIM(MID(input!$A40,SEARCH($B$1,input!$A40)+4,5)))&lt;=2020),"X"),"")</f>
        <v>X</v>
      </c>
      <c r="C40" s="14" t="str">
        <f>IFERROR(IF(ISNUMBER(SEARCH($C$1,input!$A40)),AND(2020&lt;=VALUE(TRIM(MID(input!$A40,SEARCH($C$1,input!$A40)+4,5))),VALUE(TRIM(MID(input!$A40,SEARCH($C$1,input!$A40)+4,5)))&lt;=2030),"X"),"")</f>
        <v>X</v>
      </c>
      <c r="D40" s="14" t="str">
        <f>IFERROR(IF(ISNUMBER(SEARCH($D$1,input!$A40)),IF(MID(input!$A40,SEARCH($D$1,input!$A40)+7,2)="cm",AND(150&lt;=VALUE(MID(input!$A40,SEARCH($D$1,input!$A40)+4,3)),VALUE(MID(input!$A40,SEARCH($D$1,input!$A40)+4,3))&lt;=193),IF(MID(input!$A40,SEARCH($D$1,input!$A40)+6,2)="in",AND(59&lt;=VALUE(MID(input!$A40,SEARCH($D$1,input!$A40)+4,2)),VALUE(MID(input!$A40,SEARCH($D$1,input!$A40)+4,2))&lt;=76),"")),"X"),"")</f>
        <v>X</v>
      </c>
      <c r="E40" s="14" t="str">
        <f>IFERROR(IF(ISNUMBER(SEARCH($E$1,input!$A40)),IF(AND(MID(input!$A40,SEARCH($E$1,input!$A40)+4,1)="#",
VLOOKUP(MID(input!$A40,SEARCH($E$1,input!$A40)+5,1),'TRUE LIST'!$C$2:$D$17,2,0),
VLOOKUP(MID(input!$A40,SEARCH($E$1,input!$A40)+6,1),'TRUE LIST'!$C$2:$D$17,2,0),
VLOOKUP(MID(input!$A40,SEARCH($E$1,input!$A40)+7,1),'TRUE LIST'!$C$2:$D$17,2,0),
VLOOKUP(MID(input!$A40,SEARCH($E$1,input!$A40)+8,1),'TRUE LIST'!$C$2:$D$17,2,0),
VLOOKUP(MID(input!$A40,SEARCH($E$1,input!$A40)+9,1),'TRUE LIST'!$C$2:$D$17,2,0),
VLOOKUP(MID(input!$A40,SEARCH($E$1,input!$A40)+10,1),'TRUE LIST'!$C$2:$D$17,2,0),
TRIM(MID(input!$A40,SEARCH($E$1,input!$A40)+11,1))=""),TRUE,""),"X"),"")</f>
        <v>X</v>
      </c>
      <c r="F40" s="14" t="str">
        <f>IFERROR(IF(ISNUMBER(SEARCH($F$1,input!$A40)),VLOOKUP(TRIM(MID(input!$A40,SEARCH($F$1,input!$A40)+4,4)),'TRUE LIST'!$A$2:$B$8,2,0),"X"),"")</f>
        <v>X</v>
      </c>
      <c r="G40" s="14" t="str">
        <f>IFERROR(IF(ISNUMBER(SEARCH($G$1,input!$A40)),IF(LEN(TRIM(MID(input!$A40,SEARCH($G$1,input!$A40)+4,10)))=9,TRUE,""),"X"),"")</f>
        <v>X</v>
      </c>
      <c r="H40" s="14" t="str">
        <f t="shared" ca="1" si="0"/>
        <v/>
      </c>
      <c r="I40" s="13" t="str">
        <f>IF(ISBLANK(input!A40),"x","")</f>
        <v>x</v>
      </c>
      <c r="J40" s="13">
        <f>IFERROR(IF(I40="x",MATCH("x",I41:I959,0),N/A),"")</f>
        <v>3</v>
      </c>
      <c r="K40" s="14" t="str">
        <f t="shared" ca="1" si="1"/>
        <v/>
      </c>
    </row>
    <row r="41" spans="1:11" s="1" customFormat="1" x14ac:dyDescent="0.35">
      <c r="A41" s="14" t="b">
        <f>IFERROR(IF(ISNUMBER(SEARCH($A$1,input!$A41)),AND(1920&lt;=VALUE(TRIM(MID(input!$A41,SEARCH($A$1,input!$A41)+4,5))),VALUE(TRIM(MID(input!$A41,SEARCH($A$1,input!$A41)+4,5)))&lt;=2002),"X"),"")</f>
        <v>1</v>
      </c>
      <c r="B41" s="14" t="b">
        <f>IFERROR(IF(ISNUMBER(SEARCH($B$1,input!$A41)),AND(2010&lt;=VALUE(TRIM(MID(input!$A41,SEARCH($B$1,input!$A41)+4,5))),VALUE(TRIM(MID(input!$A41,SEARCH($B$1,input!$A41)+4,5)))&lt;=2020),"X"),"")</f>
        <v>1</v>
      </c>
      <c r="C41" s="14" t="b">
        <f>IFERROR(IF(ISNUMBER(SEARCH($C$1,input!$A41)),AND(2020&lt;=VALUE(TRIM(MID(input!$A41,SEARCH($C$1,input!$A41)+4,5))),VALUE(TRIM(MID(input!$A41,SEARCH($C$1,input!$A41)+4,5)))&lt;=2030),"X"),"")</f>
        <v>1</v>
      </c>
      <c r="D41" s="14" t="str">
        <f>IFERROR(IF(ISNUMBER(SEARCH($D$1,input!$A41)),IF(MID(input!$A41,SEARCH($D$1,input!$A41)+7,2)="cm",AND(150&lt;=VALUE(MID(input!$A41,SEARCH($D$1,input!$A41)+4,3)),VALUE(MID(input!$A41,SEARCH($D$1,input!$A41)+4,3))&lt;=193),IF(MID(input!$A41,SEARCH($D$1,input!$A41)+6,2)="in",AND(59&lt;=VALUE(MID(input!$A41,SEARCH($D$1,input!$A41)+4,2)),VALUE(MID(input!$A41,SEARCH($D$1,input!$A41)+4,2))&lt;=76),"")),"X"),"")</f>
        <v>X</v>
      </c>
      <c r="E41" s="14" t="b">
        <f>IFERROR(IF(ISNUMBER(SEARCH($E$1,input!$A41)),IF(AND(MID(input!$A41,SEARCH($E$1,input!$A41)+4,1)="#",
VLOOKUP(MID(input!$A41,SEARCH($E$1,input!$A41)+5,1),'TRUE LIST'!$C$2:$D$17,2,0),
VLOOKUP(MID(input!$A41,SEARCH($E$1,input!$A41)+6,1),'TRUE LIST'!$C$2:$D$17,2,0),
VLOOKUP(MID(input!$A41,SEARCH($E$1,input!$A41)+7,1),'TRUE LIST'!$C$2:$D$17,2,0),
VLOOKUP(MID(input!$A41,SEARCH($E$1,input!$A41)+8,1),'TRUE LIST'!$C$2:$D$17,2,0),
VLOOKUP(MID(input!$A41,SEARCH($E$1,input!$A41)+9,1),'TRUE LIST'!$C$2:$D$17,2,0),
VLOOKUP(MID(input!$A41,SEARCH($E$1,input!$A41)+10,1),'TRUE LIST'!$C$2:$D$17,2,0),
TRIM(MID(input!$A41,SEARCH($E$1,input!$A41)+11,1))=""),TRUE,""),"X"),"")</f>
        <v>1</v>
      </c>
      <c r="F41" s="14" t="b">
        <f>IFERROR(IF(ISNUMBER(SEARCH($F$1,input!$A41)),VLOOKUP(TRIM(MID(input!$A41,SEARCH($F$1,input!$A41)+4,4)),'TRUE LIST'!$A$2:$B$8,2,0),"X"),"")</f>
        <v>1</v>
      </c>
      <c r="G41" s="14" t="b">
        <f>IFERROR(IF(ISNUMBER(SEARCH($G$1,input!$A41)),IF(LEN(TRIM(MID(input!$A41,SEARCH($G$1,input!$A41)+4,10)))=9,TRUE,""),"X"),"")</f>
        <v>1</v>
      </c>
      <c r="H41" s="14">
        <f t="shared" ca="1" si="0"/>
        <v>6</v>
      </c>
      <c r="I41" s="13" t="str">
        <f>IF(ISBLANK(input!A41),"x","")</f>
        <v/>
      </c>
      <c r="J41" s="13" t="str">
        <f>IFERROR(IF(I41="x",MATCH("x",I42:I959,0),N/A),"")</f>
        <v/>
      </c>
      <c r="K41" s="14">
        <f t="shared" ca="1" si="1"/>
        <v>6</v>
      </c>
    </row>
    <row r="42" spans="1:11" s="1" customFormat="1" x14ac:dyDescent="0.35">
      <c r="A42" s="14" t="str">
        <f>IFERROR(IF(ISNUMBER(SEARCH($A$1,input!$A42)),AND(1920&lt;=VALUE(TRIM(MID(input!$A42,SEARCH($A$1,input!$A42)+4,5))),VALUE(TRIM(MID(input!$A42,SEARCH($A$1,input!$A42)+4,5)))&lt;=2002),"X"),"")</f>
        <v>X</v>
      </c>
      <c r="B42" s="14" t="str">
        <f>IFERROR(IF(ISNUMBER(SEARCH($B$1,input!$A42)),AND(2010&lt;=VALUE(TRIM(MID(input!$A42,SEARCH($B$1,input!$A42)+4,5))),VALUE(TRIM(MID(input!$A42,SEARCH($B$1,input!$A42)+4,5)))&lt;=2020),"X"),"")</f>
        <v>X</v>
      </c>
      <c r="C42" s="14" t="str">
        <f>IFERROR(IF(ISNUMBER(SEARCH($C$1,input!$A42)),AND(2020&lt;=VALUE(TRIM(MID(input!$A42,SEARCH($C$1,input!$A42)+4,5))),VALUE(TRIM(MID(input!$A42,SEARCH($C$1,input!$A42)+4,5)))&lt;=2030),"X"),"")</f>
        <v>X</v>
      </c>
      <c r="D42" s="14" t="b">
        <f>IFERROR(IF(ISNUMBER(SEARCH($D$1,input!$A42)),IF(MID(input!$A42,SEARCH($D$1,input!$A42)+7,2)="cm",AND(150&lt;=VALUE(MID(input!$A42,SEARCH($D$1,input!$A42)+4,3)),VALUE(MID(input!$A42,SEARCH($D$1,input!$A42)+4,3))&lt;=193),IF(MID(input!$A42,SEARCH($D$1,input!$A42)+6,2)="in",AND(59&lt;=VALUE(MID(input!$A42,SEARCH($D$1,input!$A42)+4,2)),VALUE(MID(input!$A42,SEARCH($D$1,input!$A42)+4,2))&lt;=76),"")),"X"),"")</f>
        <v>1</v>
      </c>
      <c r="E42" s="14" t="str">
        <f>IFERROR(IF(ISNUMBER(SEARCH($E$1,input!$A42)),IF(AND(MID(input!$A42,SEARCH($E$1,input!$A42)+4,1)="#",
VLOOKUP(MID(input!$A42,SEARCH($E$1,input!$A42)+5,1),'TRUE LIST'!$C$2:$D$17,2,0),
VLOOKUP(MID(input!$A42,SEARCH($E$1,input!$A42)+6,1),'TRUE LIST'!$C$2:$D$17,2,0),
VLOOKUP(MID(input!$A42,SEARCH($E$1,input!$A42)+7,1),'TRUE LIST'!$C$2:$D$17,2,0),
VLOOKUP(MID(input!$A42,SEARCH($E$1,input!$A42)+8,1),'TRUE LIST'!$C$2:$D$17,2,0),
VLOOKUP(MID(input!$A42,SEARCH($E$1,input!$A42)+9,1),'TRUE LIST'!$C$2:$D$17,2,0),
VLOOKUP(MID(input!$A42,SEARCH($E$1,input!$A42)+10,1),'TRUE LIST'!$C$2:$D$17,2,0),
TRIM(MID(input!$A42,SEARCH($E$1,input!$A42)+11,1))=""),TRUE,""),"X"),"")</f>
        <v>X</v>
      </c>
      <c r="F42" s="14" t="str">
        <f>IFERROR(IF(ISNUMBER(SEARCH($F$1,input!$A42)),VLOOKUP(TRIM(MID(input!$A42,SEARCH($F$1,input!$A42)+4,4)),'TRUE LIST'!$A$2:$B$8,2,0),"X"),"")</f>
        <v>X</v>
      </c>
      <c r="G42" s="14" t="str">
        <f>IFERROR(IF(ISNUMBER(SEARCH($G$1,input!$A42)),IF(LEN(TRIM(MID(input!$A42,SEARCH($G$1,input!$A42)+4,10)))=9,TRUE,""),"X"),"")</f>
        <v>X</v>
      </c>
      <c r="H42" s="14" t="str">
        <f t="shared" ca="1" si="0"/>
        <v/>
      </c>
      <c r="I42" s="13" t="str">
        <f>IF(ISBLANK(input!A42),"x","")</f>
        <v/>
      </c>
      <c r="J42" s="13" t="str">
        <f>IFERROR(IF(I42="x",MATCH("x",I43:I959,0),N/A),"")</f>
        <v/>
      </c>
      <c r="K42" s="14" t="str">
        <f t="shared" ca="1" si="1"/>
        <v/>
      </c>
    </row>
    <row r="43" spans="1:11" s="1" customFormat="1" x14ac:dyDescent="0.35">
      <c r="A43" s="14" t="str">
        <f>IFERROR(IF(ISNUMBER(SEARCH($A$1,input!$A43)),AND(1920&lt;=VALUE(TRIM(MID(input!$A43,SEARCH($A$1,input!$A43)+4,5))),VALUE(TRIM(MID(input!$A43,SEARCH($A$1,input!$A43)+4,5)))&lt;=2002),"X"),"")</f>
        <v>X</v>
      </c>
      <c r="B43" s="14" t="str">
        <f>IFERROR(IF(ISNUMBER(SEARCH($B$1,input!$A43)),AND(2010&lt;=VALUE(TRIM(MID(input!$A43,SEARCH($B$1,input!$A43)+4,5))),VALUE(TRIM(MID(input!$A43,SEARCH($B$1,input!$A43)+4,5)))&lt;=2020),"X"),"")</f>
        <v>X</v>
      </c>
      <c r="C43" s="14" t="str">
        <f>IFERROR(IF(ISNUMBER(SEARCH($C$1,input!$A43)),AND(2020&lt;=VALUE(TRIM(MID(input!$A43,SEARCH($C$1,input!$A43)+4,5))),VALUE(TRIM(MID(input!$A43,SEARCH($C$1,input!$A43)+4,5)))&lt;=2030),"X"),"")</f>
        <v>X</v>
      </c>
      <c r="D43" s="14" t="str">
        <f>IFERROR(IF(ISNUMBER(SEARCH($D$1,input!$A43)),IF(MID(input!$A43,SEARCH($D$1,input!$A43)+7,2)="cm",AND(150&lt;=VALUE(MID(input!$A43,SEARCH($D$1,input!$A43)+4,3)),VALUE(MID(input!$A43,SEARCH($D$1,input!$A43)+4,3))&lt;=193),IF(MID(input!$A43,SEARCH($D$1,input!$A43)+6,2)="in",AND(59&lt;=VALUE(MID(input!$A43,SEARCH($D$1,input!$A43)+4,2)),VALUE(MID(input!$A43,SEARCH($D$1,input!$A43)+4,2))&lt;=76),"")),"X"),"")</f>
        <v>X</v>
      </c>
      <c r="E43" s="14" t="str">
        <f>IFERROR(IF(ISNUMBER(SEARCH($E$1,input!$A43)),IF(AND(MID(input!$A43,SEARCH($E$1,input!$A43)+4,1)="#",
VLOOKUP(MID(input!$A43,SEARCH($E$1,input!$A43)+5,1),'TRUE LIST'!$C$2:$D$17,2,0),
VLOOKUP(MID(input!$A43,SEARCH($E$1,input!$A43)+6,1),'TRUE LIST'!$C$2:$D$17,2,0),
VLOOKUP(MID(input!$A43,SEARCH($E$1,input!$A43)+7,1),'TRUE LIST'!$C$2:$D$17,2,0),
VLOOKUP(MID(input!$A43,SEARCH($E$1,input!$A43)+8,1),'TRUE LIST'!$C$2:$D$17,2,0),
VLOOKUP(MID(input!$A43,SEARCH($E$1,input!$A43)+9,1),'TRUE LIST'!$C$2:$D$17,2,0),
VLOOKUP(MID(input!$A43,SEARCH($E$1,input!$A43)+10,1),'TRUE LIST'!$C$2:$D$17,2,0),
TRIM(MID(input!$A43,SEARCH($E$1,input!$A43)+11,1))=""),TRUE,""),"X"),"")</f>
        <v>X</v>
      </c>
      <c r="F43" s="14" t="str">
        <f>IFERROR(IF(ISNUMBER(SEARCH($F$1,input!$A43)),VLOOKUP(TRIM(MID(input!$A43,SEARCH($F$1,input!$A43)+4,4)),'TRUE LIST'!$A$2:$B$8,2,0),"X"),"")</f>
        <v>X</v>
      </c>
      <c r="G43" s="14" t="str">
        <f>IFERROR(IF(ISNUMBER(SEARCH($G$1,input!$A43)),IF(LEN(TRIM(MID(input!$A43,SEARCH($G$1,input!$A43)+4,10)))=9,TRUE,""),"X"),"")</f>
        <v>X</v>
      </c>
      <c r="H43" s="14" t="str">
        <f t="shared" ca="1" si="0"/>
        <v/>
      </c>
      <c r="I43" s="13" t="str">
        <f>IF(ISBLANK(input!A43),"x","")</f>
        <v>x</v>
      </c>
      <c r="J43" s="13">
        <f>IFERROR(IF(I43="x",MATCH("x",I44:I959,0),N/A),"")</f>
        <v>4</v>
      </c>
      <c r="K43" s="14" t="str">
        <f t="shared" ca="1" si="1"/>
        <v/>
      </c>
    </row>
    <row r="44" spans="1:11" s="1" customFormat="1" x14ac:dyDescent="0.35">
      <c r="A44" s="14" t="str">
        <f>IFERROR(IF(ISNUMBER(SEARCH($A$1,input!$A44)),AND(1920&lt;=VALUE(TRIM(MID(input!$A44,SEARCH($A$1,input!$A44)+4,5))),VALUE(TRIM(MID(input!$A44,SEARCH($A$1,input!$A44)+4,5)))&lt;=2002),"X"),"")</f>
        <v>X</v>
      </c>
      <c r="B44" s="14" t="str">
        <f>IFERROR(IF(ISNUMBER(SEARCH($B$1,input!$A44)),AND(2010&lt;=VALUE(TRIM(MID(input!$A44,SEARCH($B$1,input!$A44)+4,5))),VALUE(TRIM(MID(input!$A44,SEARCH($B$1,input!$A44)+4,5)))&lt;=2020),"X"),"")</f>
        <v>X</v>
      </c>
      <c r="C44" s="14" t="b">
        <f>IFERROR(IF(ISNUMBER(SEARCH($C$1,input!$A44)),AND(2020&lt;=VALUE(TRIM(MID(input!$A44,SEARCH($C$1,input!$A44)+4,5))),VALUE(TRIM(MID(input!$A44,SEARCH($C$1,input!$A44)+4,5)))&lt;=2030),"X"),"")</f>
        <v>1</v>
      </c>
      <c r="D44" s="14" t="str">
        <f>IFERROR(IF(ISNUMBER(SEARCH($D$1,input!$A44)),IF(MID(input!$A44,SEARCH($D$1,input!$A44)+7,2)="cm",AND(150&lt;=VALUE(MID(input!$A44,SEARCH($D$1,input!$A44)+4,3)),VALUE(MID(input!$A44,SEARCH($D$1,input!$A44)+4,3))&lt;=193),IF(MID(input!$A44,SEARCH($D$1,input!$A44)+6,2)="in",AND(59&lt;=VALUE(MID(input!$A44,SEARCH($D$1,input!$A44)+4,2)),VALUE(MID(input!$A44,SEARCH($D$1,input!$A44)+4,2))&lt;=76),"")),"X"),"")</f>
        <v>X</v>
      </c>
      <c r="E44" s="14" t="str">
        <f>IFERROR(IF(ISNUMBER(SEARCH($E$1,input!$A44)),IF(AND(MID(input!$A44,SEARCH($E$1,input!$A44)+4,1)="#",
VLOOKUP(MID(input!$A44,SEARCH($E$1,input!$A44)+5,1),'TRUE LIST'!$C$2:$D$17,2,0),
VLOOKUP(MID(input!$A44,SEARCH($E$1,input!$A44)+6,1),'TRUE LIST'!$C$2:$D$17,2,0),
VLOOKUP(MID(input!$A44,SEARCH($E$1,input!$A44)+7,1),'TRUE LIST'!$C$2:$D$17,2,0),
VLOOKUP(MID(input!$A44,SEARCH($E$1,input!$A44)+8,1),'TRUE LIST'!$C$2:$D$17,2,0),
VLOOKUP(MID(input!$A44,SEARCH($E$1,input!$A44)+9,1),'TRUE LIST'!$C$2:$D$17,2,0),
VLOOKUP(MID(input!$A44,SEARCH($E$1,input!$A44)+10,1),'TRUE LIST'!$C$2:$D$17,2,0),
TRIM(MID(input!$A44,SEARCH($E$1,input!$A44)+11,1))=""),TRUE,""),"X"),"")</f>
        <v>X</v>
      </c>
      <c r="F44" s="14" t="b">
        <f>IFERROR(IF(ISNUMBER(SEARCH($F$1,input!$A44)),VLOOKUP(TRIM(MID(input!$A44,SEARCH($F$1,input!$A44)+4,4)),'TRUE LIST'!$A$2:$B$8,2,0),"X"),"")</f>
        <v>1</v>
      </c>
      <c r="G44" s="14" t="str">
        <f>IFERROR(IF(ISNUMBER(SEARCH($G$1,input!$A44)),IF(LEN(TRIM(MID(input!$A44,SEARCH($G$1,input!$A44)+4,10)))=9,TRUE,""),"X"),"")</f>
        <v>X</v>
      </c>
      <c r="H44" s="14">
        <f t="shared" ca="1" si="0"/>
        <v>6</v>
      </c>
      <c r="I44" s="13" t="str">
        <f>IF(ISBLANK(input!A44),"x","")</f>
        <v/>
      </c>
      <c r="J44" s="13" t="str">
        <f>IFERROR(IF(I44="x",MATCH("x",I45:I959,0),N/A),"")</f>
        <v/>
      </c>
      <c r="K44" s="14">
        <f t="shared" ca="1" si="1"/>
        <v>6</v>
      </c>
    </row>
    <row r="45" spans="1:11" s="1" customFormat="1" x14ac:dyDescent="0.35">
      <c r="A45" s="14" t="b">
        <f>IFERROR(IF(ISNUMBER(SEARCH($A$1,input!$A45)),AND(1920&lt;=VALUE(TRIM(MID(input!$A45,SEARCH($A$1,input!$A45)+4,5))),VALUE(TRIM(MID(input!$A45,SEARCH($A$1,input!$A45)+4,5)))&lt;=2002),"X"),"")</f>
        <v>0</v>
      </c>
      <c r="B45" s="14" t="b">
        <f>IFERROR(IF(ISNUMBER(SEARCH($B$1,input!$A45)),AND(2010&lt;=VALUE(TRIM(MID(input!$A45,SEARCH($B$1,input!$A45)+4,5))),VALUE(TRIM(MID(input!$A45,SEARCH($B$1,input!$A45)+4,5)))&lt;=2020),"X"),"")</f>
        <v>1</v>
      </c>
      <c r="C45" s="14" t="str">
        <f>IFERROR(IF(ISNUMBER(SEARCH($C$1,input!$A45)),AND(2020&lt;=VALUE(TRIM(MID(input!$A45,SEARCH($C$1,input!$A45)+4,5))),VALUE(TRIM(MID(input!$A45,SEARCH($C$1,input!$A45)+4,5)))&lt;=2030),"X"),"")</f>
        <v>X</v>
      </c>
      <c r="D45" s="14" t="b">
        <f>IFERROR(IF(ISNUMBER(SEARCH($D$1,input!$A45)),IF(MID(input!$A45,SEARCH($D$1,input!$A45)+7,2)="cm",AND(150&lt;=VALUE(MID(input!$A45,SEARCH($D$1,input!$A45)+4,3)),VALUE(MID(input!$A45,SEARCH($D$1,input!$A45)+4,3))&lt;=193),IF(MID(input!$A45,SEARCH($D$1,input!$A45)+6,2)="in",AND(59&lt;=VALUE(MID(input!$A45,SEARCH($D$1,input!$A45)+4,2)),VALUE(MID(input!$A45,SEARCH($D$1,input!$A45)+4,2))&lt;=76),"")),"X"),"")</f>
        <v>1</v>
      </c>
      <c r="E45" s="14" t="b">
        <f>IFERROR(IF(ISNUMBER(SEARCH($E$1,input!$A45)),IF(AND(MID(input!$A45,SEARCH($E$1,input!$A45)+4,1)="#",
VLOOKUP(MID(input!$A45,SEARCH($E$1,input!$A45)+5,1),'TRUE LIST'!$C$2:$D$17,2,0),
VLOOKUP(MID(input!$A45,SEARCH($E$1,input!$A45)+6,1),'TRUE LIST'!$C$2:$D$17,2,0),
VLOOKUP(MID(input!$A45,SEARCH($E$1,input!$A45)+7,1),'TRUE LIST'!$C$2:$D$17,2,0),
VLOOKUP(MID(input!$A45,SEARCH($E$1,input!$A45)+8,1),'TRUE LIST'!$C$2:$D$17,2,0),
VLOOKUP(MID(input!$A45,SEARCH($E$1,input!$A45)+9,1),'TRUE LIST'!$C$2:$D$17,2,0),
VLOOKUP(MID(input!$A45,SEARCH($E$1,input!$A45)+10,1),'TRUE LIST'!$C$2:$D$17,2,0),
TRIM(MID(input!$A45,SEARCH($E$1,input!$A45)+11,1))=""),TRUE,""),"X"),"")</f>
        <v>1</v>
      </c>
      <c r="F45" s="14" t="str">
        <f>IFERROR(IF(ISNUMBER(SEARCH($F$1,input!$A45)),VLOOKUP(TRIM(MID(input!$A45,SEARCH($F$1,input!$A45)+4,4)),'TRUE LIST'!$A$2:$B$8,2,0),"X"),"")</f>
        <v>X</v>
      </c>
      <c r="G45" s="14" t="str">
        <f>IFERROR(IF(ISNUMBER(SEARCH($G$1,input!$A45)),IF(LEN(TRIM(MID(input!$A45,SEARCH($G$1,input!$A45)+4,10)))=9,TRUE,""),"X"),"")</f>
        <v>X</v>
      </c>
      <c r="H45" s="14" t="str">
        <f t="shared" ca="1" si="0"/>
        <v/>
      </c>
      <c r="I45" s="13" t="str">
        <f>IF(ISBLANK(input!A45),"x","")</f>
        <v/>
      </c>
      <c r="J45" s="13" t="str">
        <f>IFERROR(IF(I45="x",MATCH("x",I46:I959,0),N/A),"")</f>
        <v/>
      </c>
      <c r="K45" s="14" t="str">
        <f t="shared" ca="1" si="1"/>
        <v/>
      </c>
    </row>
    <row r="46" spans="1:11" s="1" customFormat="1" x14ac:dyDescent="0.35">
      <c r="A46" s="14" t="str">
        <f>IFERROR(IF(ISNUMBER(SEARCH($A$1,input!$A46)),AND(1920&lt;=VALUE(TRIM(MID(input!$A46,SEARCH($A$1,input!$A46)+4,5))),VALUE(TRIM(MID(input!$A46,SEARCH($A$1,input!$A46)+4,5)))&lt;=2002),"X"),"")</f>
        <v>X</v>
      </c>
      <c r="B46" s="14" t="str">
        <f>IFERROR(IF(ISNUMBER(SEARCH($B$1,input!$A46)),AND(2010&lt;=VALUE(TRIM(MID(input!$A46,SEARCH($B$1,input!$A46)+4,5))),VALUE(TRIM(MID(input!$A46,SEARCH($B$1,input!$A46)+4,5)))&lt;=2020),"X"),"")</f>
        <v>X</v>
      </c>
      <c r="C46" s="14" t="str">
        <f>IFERROR(IF(ISNUMBER(SEARCH($C$1,input!$A46)),AND(2020&lt;=VALUE(TRIM(MID(input!$A46,SEARCH($C$1,input!$A46)+4,5))),VALUE(TRIM(MID(input!$A46,SEARCH($C$1,input!$A46)+4,5)))&lt;=2030),"X"),"")</f>
        <v>X</v>
      </c>
      <c r="D46" s="14" t="str">
        <f>IFERROR(IF(ISNUMBER(SEARCH($D$1,input!$A46)),IF(MID(input!$A46,SEARCH($D$1,input!$A46)+7,2)="cm",AND(150&lt;=VALUE(MID(input!$A46,SEARCH($D$1,input!$A46)+4,3)),VALUE(MID(input!$A46,SEARCH($D$1,input!$A46)+4,3))&lt;=193),IF(MID(input!$A46,SEARCH($D$1,input!$A46)+6,2)="in",AND(59&lt;=VALUE(MID(input!$A46,SEARCH($D$1,input!$A46)+4,2)),VALUE(MID(input!$A46,SEARCH($D$1,input!$A46)+4,2))&lt;=76),"")),"X"),"")</f>
        <v>X</v>
      </c>
      <c r="E46" s="14" t="str">
        <f>IFERROR(IF(ISNUMBER(SEARCH($E$1,input!$A46)),IF(AND(MID(input!$A46,SEARCH($E$1,input!$A46)+4,1)="#",
VLOOKUP(MID(input!$A46,SEARCH($E$1,input!$A46)+5,1),'TRUE LIST'!$C$2:$D$17,2,0),
VLOOKUP(MID(input!$A46,SEARCH($E$1,input!$A46)+6,1),'TRUE LIST'!$C$2:$D$17,2,0),
VLOOKUP(MID(input!$A46,SEARCH($E$1,input!$A46)+7,1),'TRUE LIST'!$C$2:$D$17,2,0),
VLOOKUP(MID(input!$A46,SEARCH($E$1,input!$A46)+8,1),'TRUE LIST'!$C$2:$D$17,2,0),
VLOOKUP(MID(input!$A46,SEARCH($E$1,input!$A46)+9,1),'TRUE LIST'!$C$2:$D$17,2,0),
VLOOKUP(MID(input!$A46,SEARCH($E$1,input!$A46)+10,1),'TRUE LIST'!$C$2:$D$17,2,0),
TRIM(MID(input!$A46,SEARCH($E$1,input!$A46)+11,1))=""),TRUE,""),"X"),"")</f>
        <v>X</v>
      </c>
      <c r="F46" s="14" t="str">
        <f>IFERROR(IF(ISNUMBER(SEARCH($F$1,input!$A46)),VLOOKUP(TRIM(MID(input!$A46,SEARCH($F$1,input!$A46)+4,4)),'TRUE LIST'!$A$2:$B$8,2,0),"X"),"")</f>
        <v>X</v>
      </c>
      <c r="G46" s="14" t="str">
        <f>IFERROR(IF(ISNUMBER(SEARCH($G$1,input!$A46)),IF(LEN(TRIM(MID(input!$A46,SEARCH($G$1,input!$A46)+4,10)))=9,TRUE,""),"X"),"")</f>
        <v/>
      </c>
      <c r="H46" s="14" t="str">
        <f t="shared" ca="1" si="0"/>
        <v/>
      </c>
      <c r="I46" s="13" t="str">
        <f>IF(ISBLANK(input!A46),"x","")</f>
        <v/>
      </c>
      <c r="J46" s="13" t="str">
        <f>IFERROR(IF(I46="x",MATCH("x",I47:I959,0),N/A),"")</f>
        <v/>
      </c>
      <c r="K46" s="14" t="str">
        <f t="shared" ca="1" si="1"/>
        <v/>
      </c>
    </row>
    <row r="47" spans="1:11" s="1" customFormat="1" x14ac:dyDescent="0.35">
      <c r="A47" s="14" t="str">
        <f>IFERROR(IF(ISNUMBER(SEARCH($A$1,input!$A47)),AND(1920&lt;=VALUE(TRIM(MID(input!$A47,SEARCH($A$1,input!$A47)+4,5))),VALUE(TRIM(MID(input!$A47,SEARCH($A$1,input!$A47)+4,5)))&lt;=2002),"X"),"")</f>
        <v>X</v>
      </c>
      <c r="B47" s="14" t="str">
        <f>IFERROR(IF(ISNUMBER(SEARCH($B$1,input!$A47)),AND(2010&lt;=VALUE(TRIM(MID(input!$A47,SEARCH($B$1,input!$A47)+4,5))),VALUE(TRIM(MID(input!$A47,SEARCH($B$1,input!$A47)+4,5)))&lt;=2020),"X"),"")</f>
        <v>X</v>
      </c>
      <c r="C47" s="14" t="str">
        <f>IFERROR(IF(ISNUMBER(SEARCH($C$1,input!$A47)),AND(2020&lt;=VALUE(TRIM(MID(input!$A47,SEARCH($C$1,input!$A47)+4,5))),VALUE(TRIM(MID(input!$A47,SEARCH($C$1,input!$A47)+4,5)))&lt;=2030),"X"),"")</f>
        <v>X</v>
      </c>
      <c r="D47" s="14" t="str">
        <f>IFERROR(IF(ISNUMBER(SEARCH($D$1,input!$A47)),IF(MID(input!$A47,SEARCH($D$1,input!$A47)+7,2)="cm",AND(150&lt;=VALUE(MID(input!$A47,SEARCH($D$1,input!$A47)+4,3)),VALUE(MID(input!$A47,SEARCH($D$1,input!$A47)+4,3))&lt;=193),IF(MID(input!$A47,SEARCH($D$1,input!$A47)+6,2)="in",AND(59&lt;=VALUE(MID(input!$A47,SEARCH($D$1,input!$A47)+4,2)),VALUE(MID(input!$A47,SEARCH($D$1,input!$A47)+4,2))&lt;=76),"")),"X"),"")</f>
        <v>X</v>
      </c>
      <c r="E47" s="14" t="str">
        <f>IFERROR(IF(ISNUMBER(SEARCH($E$1,input!$A47)),IF(AND(MID(input!$A47,SEARCH($E$1,input!$A47)+4,1)="#",
VLOOKUP(MID(input!$A47,SEARCH($E$1,input!$A47)+5,1),'TRUE LIST'!$C$2:$D$17,2,0),
VLOOKUP(MID(input!$A47,SEARCH($E$1,input!$A47)+6,1),'TRUE LIST'!$C$2:$D$17,2,0),
VLOOKUP(MID(input!$A47,SEARCH($E$1,input!$A47)+7,1),'TRUE LIST'!$C$2:$D$17,2,0),
VLOOKUP(MID(input!$A47,SEARCH($E$1,input!$A47)+8,1),'TRUE LIST'!$C$2:$D$17,2,0),
VLOOKUP(MID(input!$A47,SEARCH($E$1,input!$A47)+9,1),'TRUE LIST'!$C$2:$D$17,2,0),
VLOOKUP(MID(input!$A47,SEARCH($E$1,input!$A47)+10,1),'TRUE LIST'!$C$2:$D$17,2,0),
TRIM(MID(input!$A47,SEARCH($E$1,input!$A47)+11,1))=""),TRUE,""),"X"),"")</f>
        <v>X</v>
      </c>
      <c r="F47" s="14" t="str">
        <f>IFERROR(IF(ISNUMBER(SEARCH($F$1,input!$A47)),VLOOKUP(TRIM(MID(input!$A47,SEARCH($F$1,input!$A47)+4,4)),'TRUE LIST'!$A$2:$B$8,2,0),"X"),"")</f>
        <v>X</v>
      </c>
      <c r="G47" s="14" t="str">
        <f>IFERROR(IF(ISNUMBER(SEARCH($G$1,input!$A47)),IF(LEN(TRIM(MID(input!$A47,SEARCH($G$1,input!$A47)+4,10)))=9,TRUE,""),"X"),"")</f>
        <v>X</v>
      </c>
      <c r="H47" s="14" t="str">
        <f t="shared" ca="1" si="0"/>
        <v/>
      </c>
      <c r="I47" s="13" t="str">
        <f>IF(ISBLANK(input!A47),"x","")</f>
        <v>x</v>
      </c>
      <c r="J47" s="13">
        <f>IFERROR(IF(I47="x",MATCH("x",I48:I959,0),N/A),"")</f>
        <v>5</v>
      </c>
      <c r="K47" s="14" t="str">
        <f t="shared" ca="1" si="1"/>
        <v/>
      </c>
    </row>
    <row r="48" spans="1:11" s="1" customFormat="1" x14ac:dyDescent="0.35">
      <c r="A48" s="14" t="b">
        <f>IFERROR(IF(ISNUMBER(SEARCH($A$1,input!$A48)),AND(1920&lt;=VALUE(TRIM(MID(input!$A48,SEARCH($A$1,input!$A48)+4,5))),VALUE(TRIM(MID(input!$A48,SEARCH($A$1,input!$A48)+4,5)))&lt;=2002),"X"),"")</f>
        <v>1</v>
      </c>
      <c r="B48" s="14" t="str">
        <f>IFERROR(IF(ISNUMBER(SEARCH($B$1,input!$A48)),AND(2010&lt;=VALUE(TRIM(MID(input!$A48,SEARCH($B$1,input!$A48)+4,5))),VALUE(TRIM(MID(input!$A48,SEARCH($B$1,input!$A48)+4,5)))&lt;=2020),"X"),"")</f>
        <v>X</v>
      </c>
      <c r="C48" s="14" t="str">
        <f>IFERROR(IF(ISNUMBER(SEARCH($C$1,input!$A48)),AND(2020&lt;=VALUE(TRIM(MID(input!$A48,SEARCH($C$1,input!$A48)+4,5))),VALUE(TRIM(MID(input!$A48,SEARCH($C$1,input!$A48)+4,5)))&lt;=2030),"X"),"")</f>
        <v>X</v>
      </c>
      <c r="D48" s="14" t="b">
        <f>IFERROR(IF(ISNUMBER(SEARCH($D$1,input!$A48)),IF(MID(input!$A48,SEARCH($D$1,input!$A48)+7,2)="cm",AND(150&lt;=VALUE(MID(input!$A48,SEARCH($D$1,input!$A48)+4,3)),VALUE(MID(input!$A48,SEARCH($D$1,input!$A48)+4,3))&lt;=193),IF(MID(input!$A48,SEARCH($D$1,input!$A48)+6,2)="in",AND(59&lt;=VALUE(MID(input!$A48,SEARCH($D$1,input!$A48)+4,2)),VALUE(MID(input!$A48,SEARCH($D$1,input!$A48)+4,2))&lt;=76),"")),"X"),"")</f>
        <v>1</v>
      </c>
      <c r="E48" s="14" t="str">
        <f>IFERROR(IF(ISNUMBER(SEARCH($E$1,input!$A48)),IF(AND(MID(input!$A48,SEARCH($E$1,input!$A48)+4,1)="#",
VLOOKUP(MID(input!$A48,SEARCH($E$1,input!$A48)+5,1),'TRUE LIST'!$C$2:$D$17,2,0),
VLOOKUP(MID(input!$A48,SEARCH($E$1,input!$A48)+6,1),'TRUE LIST'!$C$2:$D$17,2,0),
VLOOKUP(MID(input!$A48,SEARCH($E$1,input!$A48)+7,1),'TRUE LIST'!$C$2:$D$17,2,0),
VLOOKUP(MID(input!$A48,SEARCH($E$1,input!$A48)+8,1),'TRUE LIST'!$C$2:$D$17,2,0),
VLOOKUP(MID(input!$A48,SEARCH($E$1,input!$A48)+9,1),'TRUE LIST'!$C$2:$D$17,2,0),
VLOOKUP(MID(input!$A48,SEARCH($E$1,input!$A48)+10,1),'TRUE LIST'!$C$2:$D$17,2,0),
TRIM(MID(input!$A48,SEARCH($E$1,input!$A48)+11,1))=""),TRUE,""),"X"),"")</f>
        <v>X</v>
      </c>
      <c r="F48" s="14" t="str">
        <f>IFERROR(IF(ISNUMBER(SEARCH($F$1,input!$A48)),VLOOKUP(TRIM(MID(input!$A48,SEARCH($F$1,input!$A48)+4,4)),'TRUE LIST'!$A$2:$B$8,2,0),"X"),"")</f>
        <v>X</v>
      </c>
      <c r="G48" s="14" t="b">
        <f>IFERROR(IF(ISNUMBER(SEARCH($G$1,input!$A48)),IF(LEN(TRIM(MID(input!$A48,SEARCH($G$1,input!$A48)+4,10)))=9,TRUE,""),"X"),"")</f>
        <v>1</v>
      </c>
      <c r="H48" s="14">
        <f t="shared" ca="1" si="0"/>
        <v>6</v>
      </c>
      <c r="I48" s="13" t="str">
        <f>IF(ISBLANK(input!A48),"x","")</f>
        <v/>
      </c>
      <c r="J48" s="13" t="str">
        <f>IFERROR(IF(I48="x",MATCH("x",I49:I959,0),N/A),"")</f>
        <v/>
      </c>
      <c r="K48" s="14">
        <f t="shared" ca="1" si="1"/>
        <v>6</v>
      </c>
    </row>
    <row r="49" spans="1:11" s="1" customFormat="1" x14ac:dyDescent="0.35">
      <c r="A49" s="14" t="str">
        <f>IFERROR(IF(ISNUMBER(SEARCH($A$1,input!$A49)),AND(1920&lt;=VALUE(TRIM(MID(input!$A49,SEARCH($A$1,input!$A49)+4,5))),VALUE(TRIM(MID(input!$A49,SEARCH($A$1,input!$A49)+4,5)))&lt;=2002),"X"),"")</f>
        <v>X</v>
      </c>
      <c r="B49" s="14" t="str">
        <f>IFERROR(IF(ISNUMBER(SEARCH($B$1,input!$A49)),AND(2010&lt;=VALUE(TRIM(MID(input!$A49,SEARCH($B$1,input!$A49)+4,5))),VALUE(TRIM(MID(input!$A49,SEARCH($B$1,input!$A49)+4,5)))&lt;=2020),"X"),"")</f>
        <v>X</v>
      </c>
      <c r="C49" s="14" t="b">
        <f>IFERROR(IF(ISNUMBER(SEARCH($C$1,input!$A49)),AND(2020&lt;=VALUE(TRIM(MID(input!$A49,SEARCH($C$1,input!$A49)+4,5))),VALUE(TRIM(MID(input!$A49,SEARCH($C$1,input!$A49)+4,5)))&lt;=2030),"X"),"")</f>
        <v>1</v>
      </c>
      <c r="D49" s="14" t="str">
        <f>IFERROR(IF(ISNUMBER(SEARCH($D$1,input!$A49)),IF(MID(input!$A49,SEARCH($D$1,input!$A49)+7,2)="cm",AND(150&lt;=VALUE(MID(input!$A49,SEARCH($D$1,input!$A49)+4,3)),VALUE(MID(input!$A49,SEARCH($D$1,input!$A49)+4,3))&lt;=193),IF(MID(input!$A49,SEARCH($D$1,input!$A49)+6,2)="in",AND(59&lt;=VALUE(MID(input!$A49,SEARCH($D$1,input!$A49)+4,2)),VALUE(MID(input!$A49,SEARCH($D$1,input!$A49)+4,2))&lt;=76),"")),"X"),"")</f>
        <v>X</v>
      </c>
      <c r="E49" s="14" t="str">
        <f>IFERROR(IF(ISNUMBER(SEARCH($E$1,input!$A49)),IF(AND(MID(input!$A49,SEARCH($E$1,input!$A49)+4,1)="#",
VLOOKUP(MID(input!$A49,SEARCH($E$1,input!$A49)+5,1),'TRUE LIST'!$C$2:$D$17,2,0),
VLOOKUP(MID(input!$A49,SEARCH($E$1,input!$A49)+6,1),'TRUE LIST'!$C$2:$D$17,2,0),
VLOOKUP(MID(input!$A49,SEARCH($E$1,input!$A49)+7,1),'TRUE LIST'!$C$2:$D$17,2,0),
VLOOKUP(MID(input!$A49,SEARCH($E$1,input!$A49)+8,1),'TRUE LIST'!$C$2:$D$17,2,0),
VLOOKUP(MID(input!$A49,SEARCH($E$1,input!$A49)+9,1),'TRUE LIST'!$C$2:$D$17,2,0),
VLOOKUP(MID(input!$A49,SEARCH($E$1,input!$A49)+10,1),'TRUE LIST'!$C$2:$D$17,2,0),
TRIM(MID(input!$A49,SEARCH($E$1,input!$A49)+11,1))=""),TRUE,""),"X"),"")</f>
        <v>X</v>
      </c>
      <c r="F49" s="14" t="str">
        <f>IFERROR(IF(ISNUMBER(SEARCH($F$1,input!$A49)),VLOOKUP(TRIM(MID(input!$A49,SEARCH($F$1,input!$A49)+4,4)),'TRUE LIST'!$A$2:$B$8,2,0),"X"),"")</f>
        <v>X</v>
      </c>
      <c r="G49" s="14" t="str">
        <f>IFERROR(IF(ISNUMBER(SEARCH($G$1,input!$A49)),IF(LEN(TRIM(MID(input!$A49,SEARCH($G$1,input!$A49)+4,10)))=9,TRUE,""),"X"),"")</f>
        <v>X</v>
      </c>
      <c r="H49" s="14" t="str">
        <f t="shared" ca="1" si="0"/>
        <v/>
      </c>
      <c r="I49" s="13" t="str">
        <f>IF(ISBLANK(input!A49),"x","")</f>
        <v/>
      </c>
      <c r="J49" s="13" t="str">
        <f>IFERROR(IF(I49="x",MATCH("x",I50:I959,0),N/A),"")</f>
        <v/>
      </c>
      <c r="K49" s="14" t="str">
        <f t="shared" ca="1" si="1"/>
        <v/>
      </c>
    </row>
    <row r="50" spans="1:11" s="1" customFormat="1" x14ac:dyDescent="0.35">
      <c r="A50" s="14" t="str">
        <f>IFERROR(IF(ISNUMBER(SEARCH($A$1,input!$A50)),AND(1920&lt;=VALUE(TRIM(MID(input!$A50,SEARCH($A$1,input!$A50)+4,5))),VALUE(TRIM(MID(input!$A50,SEARCH($A$1,input!$A50)+4,5)))&lt;=2002),"X"),"")</f>
        <v>X</v>
      </c>
      <c r="B50" s="14" t="b">
        <f>IFERROR(IF(ISNUMBER(SEARCH($B$1,input!$A50)),AND(2010&lt;=VALUE(TRIM(MID(input!$A50,SEARCH($B$1,input!$A50)+4,5))),VALUE(TRIM(MID(input!$A50,SEARCH($B$1,input!$A50)+4,5)))&lt;=2020),"X"),"")</f>
        <v>1</v>
      </c>
      <c r="C50" s="14" t="str">
        <f>IFERROR(IF(ISNUMBER(SEARCH($C$1,input!$A50)),AND(2020&lt;=VALUE(TRIM(MID(input!$A50,SEARCH($C$1,input!$A50)+4,5))),VALUE(TRIM(MID(input!$A50,SEARCH($C$1,input!$A50)+4,5)))&lt;=2030),"X"),"")</f>
        <v>X</v>
      </c>
      <c r="D50" s="14" t="str">
        <f>IFERROR(IF(ISNUMBER(SEARCH($D$1,input!$A50)),IF(MID(input!$A50,SEARCH($D$1,input!$A50)+7,2)="cm",AND(150&lt;=VALUE(MID(input!$A50,SEARCH($D$1,input!$A50)+4,3)),VALUE(MID(input!$A50,SEARCH($D$1,input!$A50)+4,3))&lt;=193),IF(MID(input!$A50,SEARCH($D$1,input!$A50)+6,2)="in",AND(59&lt;=VALUE(MID(input!$A50,SEARCH($D$1,input!$A50)+4,2)),VALUE(MID(input!$A50,SEARCH($D$1,input!$A50)+4,2))&lt;=76),"")),"X"),"")</f>
        <v>X</v>
      </c>
      <c r="E50" s="14" t="str">
        <f>IFERROR(IF(ISNUMBER(SEARCH($E$1,input!$A50)),IF(AND(MID(input!$A50,SEARCH($E$1,input!$A50)+4,1)="#",
VLOOKUP(MID(input!$A50,SEARCH($E$1,input!$A50)+5,1),'TRUE LIST'!$C$2:$D$17,2,0),
VLOOKUP(MID(input!$A50,SEARCH($E$1,input!$A50)+6,1),'TRUE LIST'!$C$2:$D$17,2,0),
VLOOKUP(MID(input!$A50,SEARCH($E$1,input!$A50)+7,1),'TRUE LIST'!$C$2:$D$17,2,0),
VLOOKUP(MID(input!$A50,SEARCH($E$1,input!$A50)+8,1),'TRUE LIST'!$C$2:$D$17,2,0),
VLOOKUP(MID(input!$A50,SEARCH($E$1,input!$A50)+9,1),'TRUE LIST'!$C$2:$D$17,2,0),
VLOOKUP(MID(input!$A50,SEARCH($E$1,input!$A50)+10,1),'TRUE LIST'!$C$2:$D$17,2,0),
TRIM(MID(input!$A50,SEARCH($E$1,input!$A50)+11,1))=""),TRUE,""),"X"),"")</f>
        <v>X</v>
      </c>
      <c r="F50" s="14" t="str">
        <f>IFERROR(IF(ISNUMBER(SEARCH($F$1,input!$A50)),VLOOKUP(TRIM(MID(input!$A50,SEARCH($F$1,input!$A50)+4,4)),'TRUE LIST'!$A$2:$B$8,2,0),"X"),"")</f>
        <v>X</v>
      </c>
      <c r="G50" s="14" t="str">
        <f>IFERROR(IF(ISNUMBER(SEARCH($G$1,input!$A50)),IF(LEN(TRIM(MID(input!$A50,SEARCH($G$1,input!$A50)+4,10)))=9,TRUE,""),"X"),"")</f>
        <v>X</v>
      </c>
      <c r="H50" s="14" t="str">
        <f t="shared" ca="1" si="0"/>
        <v/>
      </c>
      <c r="I50" s="13" t="str">
        <f>IF(ISBLANK(input!A50),"x","")</f>
        <v/>
      </c>
      <c r="J50" s="13" t="str">
        <f>IFERROR(IF(I50="x",MATCH("x",I51:I959,0),N/A),"")</f>
        <v/>
      </c>
      <c r="K50" s="14" t="str">
        <f t="shared" ca="1" si="1"/>
        <v/>
      </c>
    </row>
    <row r="51" spans="1:11" s="1" customFormat="1" x14ac:dyDescent="0.35">
      <c r="A51" s="14" t="str">
        <f>IFERROR(IF(ISNUMBER(SEARCH($A$1,input!$A51)),AND(1920&lt;=VALUE(TRIM(MID(input!$A51,SEARCH($A$1,input!$A51)+4,5))),VALUE(TRIM(MID(input!$A51,SEARCH($A$1,input!$A51)+4,5)))&lt;=2002),"X"),"")</f>
        <v>X</v>
      </c>
      <c r="B51" s="14" t="str">
        <f>IFERROR(IF(ISNUMBER(SEARCH($B$1,input!$A51)),AND(2010&lt;=VALUE(TRIM(MID(input!$A51,SEARCH($B$1,input!$A51)+4,5))),VALUE(TRIM(MID(input!$A51,SEARCH($B$1,input!$A51)+4,5)))&lt;=2020),"X"),"")</f>
        <v>X</v>
      </c>
      <c r="C51" s="14" t="str">
        <f>IFERROR(IF(ISNUMBER(SEARCH($C$1,input!$A51)),AND(2020&lt;=VALUE(TRIM(MID(input!$A51,SEARCH($C$1,input!$A51)+4,5))),VALUE(TRIM(MID(input!$A51,SEARCH($C$1,input!$A51)+4,5)))&lt;=2030),"X"),"")</f>
        <v>X</v>
      </c>
      <c r="D51" s="14" t="str">
        <f>IFERROR(IF(ISNUMBER(SEARCH($D$1,input!$A51)),IF(MID(input!$A51,SEARCH($D$1,input!$A51)+7,2)="cm",AND(150&lt;=VALUE(MID(input!$A51,SEARCH($D$1,input!$A51)+4,3)),VALUE(MID(input!$A51,SEARCH($D$1,input!$A51)+4,3))&lt;=193),IF(MID(input!$A51,SEARCH($D$1,input!$A51)+6,2)="in",AND(59&lt;=VALUE(MID(input!$A51,SEARCH($D$1,input!$A51)+4,2)),VALUE(MID(input!$A51,SEARCH($D$1,input!$A51)+4,2))&lt;=76),"")),"X"),"")</f>
        <v>X</v>
      </c>
      <c r="E51" s="14" t="b">
        <f>IFERROR(IF(ISNUMBER(SEARCH($E$1,input!$A51)),IF(AND(MID(input!$A51,SEARCH($E$1,input!$A51)+4,1)="#",
VLOOKUP(MID(input!$A51,SEARCH($E$1,input!$A51)+5,1),'TRUE LIST'!$C$2:$D$17,2,0),
VLOOKUP(MID(input!$A51,SEARCH($E$1,input!$A51)+6,1),'TRUE LIST'!$C$2:$D$17,2,0),
VLOOKUP(MID(input!$A51,SEARCH($E$1,input!$A51)+7,1),'TRUE LIST'!$C$2:$D$17,2,0),
VLOOKUP(MID(input!$A51,SEARCH($E$1,input!$A51)+8,1),'TRUE LIST'!$C$2:$D$17,2,0),
VLOOKUP(MID(input!$A51,SEARCH($E$1,input!$A51)+9,1),'TRUE LIST'!$C$2:$D$17,2,0),
VLOOKUP(MID(input!$A51,SEARCH($E$1,input!$A51)+10,1),'TRUE LIST'!$C$2:$D$17,2,0),
TRIM(MID(input!$A51,SEARCH($E$1,input!$A51)+11,1))=""),TRUE,""),"X"),"")</f>
        <v>1</v>
      </c>
      <c r="F51" s="14" t="b">
        <f>IFERROR(IF(ISNUMBER(SEARCH($F$1,input!$A51)),VLOOKUP(TRIM(MID(input!$A51,SEARCH($F$1,input!$A51)+4,4)),'TRUE LIST'!$A$2:$B$8,2,0),"X"),"")</f>
        <v>1</v>
      </c>
      <c r="G51" s="14" t="str">
        <f>IFERROR(IF(ISNUMBER(SEARCH($G$1,input!$A51)),IF(LEN(TRIM(MID(input!$A51,SEARCH($G$1,input!$A51)+4,10)))=9,TRUE,""),"X"),"")</f>
        <v>X</v>
      </c>
      <c r="H51" s="14" t="str">
        <f t="shared" ca="1" si="0"/>
        <v/>
      </c>
      <c r="I51" s="13" t="str">
        <f>IF(ISBLANK(input!A51),"x","")</f>
        <v/>
      </c>
      <c r="J51" s="13" t="str">
        <f>IFERROR(IF(I51="x",MATCH("x",I52:I959,0),N/A),"")</f>
        <v/>
      </c>
      <c r="K51" s="14" t="str">
        <f t="shared" ca="1" si="1"/>
        <v/>
      </c>
    </row>
    <row r="52" spans="1:11" s="1" customFormat="1" x14ac:dyDescent="0.35">
      <c r="A52" s="14" t="str">
        <f>IFERROR(IF(ISNUMBER(SEARCH($A$1,input!$A52)),AND(1920&lt;=VALUE(TRIM(MID(input!$A52,SEARCH($A$1,input!$A52)+4,5))),VALUE(TRIM(MID(input!$A52,SEARCH($A$1,input!$A52)+4,5)))&lt;=2002),"X"),"")</f>
        <v>X</v>
      </c>
      <c r="B52" s="14" t="str">
        <f>IFERROR(IF(ISNUMBER(SEARCH($B$1,input!$A52)),AND(2010&lt;=VALUE(TRIM(MID(input!$A52,SEARCH($B$1,input!$A52)+4,5))),VALUE(TRIM(MID(input!$A52,SEARCH($B$1,input!$A52)+4,5)))&lt;=2020),"X"),"")</f>
        <v>X</v>
      </c>
      <c r="C52" s="14" t="str">
        <f>IFERROR(IF(ISNUMBER(SEARCH($C$1,input!$A52)),AND(2020&lt;=VALUE(TRIM(MID(input!$A52,SEARCH($C$1,input!$A52)+4,5))),VALUE(TRIM(MID(input!$A52,SEARCH($C$1,input!$A52)+4,5)))&lt;=2030),"X"),"")</f>
        <v>X</v>
      </c>
      <c r="D52" s="14" t="str">
        <f>IFERROR(IF(ISNUMBER(SEARCH($D$1,input!$A52)),IF(MID(input!$A52,SEARCH($D$1,input!$A52)+7,2)="cm",AND(150&lt;=VALUE(MID(input!$A52,SEARCH($D$1,input!$A52)+4,3)),VALUE(MID(input!$A52,SEARCH($D$1,input!$A52)+4,3))&lt;=193),IF(MID(input!$A52,SEARCH($D$1,input!$A52)+6,2)="in",AND(59&lt;=VALUE(MID(input!$A52,SEARCH($D$1,input!$A52)+4,2)),VALUE(MID(input!$A52,SEARCH($D$1,input!$A52)+4,2))&lt;=76),"")),"X"),"")</f>
        <v>X</v>
      </c>
      <c r="E52" s="14" t="str">
        <f>IFERROR(IF(ISNUMBER(SEARCH($E$1,input!$A52)),IF(AND(MID(input!$A52,SEARCH($E$1,input!$A52)+4,1)="#",
VLOOKUP(MID(input!$A52,SEARCH($E$1,input!$A52)+5,1),'TRUE LIST'!$C$2:$D$17,2,0),
VLOOKUP(MID(input!$A52,SEARCH($E$1,input!$A52)+6,1),'TRUE LIST'!$C$2:$D$17,2,0),
VLOOKUP(MID(input!$A52,SEARCH($E$1,input!$A52)+7,1),'TRUE LIST'!$C$2:$D$17,2,0),
VLOOKUP(MID(input!$A52,SEARCH($E$1,input!$A52)+8,1),'TRUE LIST'!$C$2:$D$17,2,0),
VLOOKUP(MID(input!$A52,SEARCH($E$1,input!$A52)+9,1),'TRUE LIST'!$C$2:$D$17,2,0),
VLOOKUP(MID(input!$A52,SEARCH($E$1,input!$A52)+10,1),'TRUE LIST'!$C$2:$D$17,2,0),
TRIM(MID(input!$A52,SEARCH($E$1,input!$A52)+11,1))=""),TRUE,""),"X"),"")</f>
        <v>X</v>
      </c>
      <c r="F52" s="14" t="str">
        <f>IFERROR(IF(ISNUMBER(SEARCH($F$1,input!$A52)),VLOOKUP(TRIM(MID(input!$A52,SEARCH($F$1,input!$A52)+4,4)),'TRUE LIST'!$A$2:$B$8,2,0),"X"),"")</f>
        <v>X</v>
      </c>
      <c r="G52" s="14" t="str">
        <f>IFERROR(IF(ISNUMBER(SEARCH($G$1,input!$A52)),IF(LEN(TRIM(MID(input!$A52,SEARCH($G$1,input!$A52)+4,10)))=9,TRUE,""),"X"),"")</f>
        <v>X</v>
      </c>
      <c r="H52" s="14" t="str">
        <f t="shared" ca="1" si="0"/>
        <v/>
      </c>
      <c r="I52" s="13" t="str">
        <f>IF(ISBLANK(input!A52),"x","")</f>
        <v>x</v>
      </c>
      <c r="J52" s="13">
        <f>IFERROR(IF(I52="x",MATCH("x",I53:I959,0),N/A),"")</f>
        <v>3</v>
      </c>
      <c r="K52" s="14" t="str">
        <f t="shared" ca="1" si="1"/>
        <v/>
      </c>
    </row>
    <row r="53" spans="1:11" s="1" customFormat="1" x14ac:dyDescent="0.35">
      <c r="A53" s="14" t="b">
        <f>IFERROR(IF(ISNUMBER(SEARCH($A$1,input!$A53)),AND(1920&lt;=VALUE(TRIM(MID(input!$A53,SEARCH($A$1,input!$A53)+4,5))),VALUE(TRIM(MID(input!$A53,SEARCH($A$1,input!$A53)+4,5)))&lt;=2002),"X"),"")</f>
        <v>1</v>
      </c>
      <c r="B53" s="14" t="str">
        <f>IFERROR(IF(ISNUMBER(SEARCH($B$1,input!$A53)),AND(2010&lt;=VALUE(TRIM(MID(input!$A53,SEARCH($B$1,input!$A53)+4,5))),VALUE(TRIM(MID(input!$A53,SEARCH($B$1,input!$A53)+4,5)))&lt;=2020),"X"),"")</f>
        <v>X</v>
      </c>
      <c r="C53" s="14" t="b">
        <f>IFERROR(IF(ISNUMBER(SEARCH($C$1,input!$A53)),AND(2020&lt;=VALUE(TRIM(MID(input!$A53,SEARCH($C$1,input!$A53)+4,5))),VALUE(TRIM(MID(input!$A53,SEARCH($C$1,input!$A53)+4,5)))&lt;=2030),"X"),"")</f>
        <v>1</v>
      </c>
      <c r="D53" s="14" t="b">
        <f>IFERROR(IF(ISNUMBER(SEARCH($D$1,input!$A53)),IF(MID(input!$A53,SEARCH($D$1,input!$A53)+7,2)="cm",AND(150&lt;=VALUE(MID(input!$A53,SEARCH($D$1,input!$A53)+4,3)),VALUE(MID(input!$A53,SEARCH($D$1,input!$A53)+4,3))&lt;=193),IF(MID(input!$A53,SEARCH($D$1,input!$A53)+6,2)="in",AND(59&lt;=VALUE(MID(input!$A53,SEARCH($D$1,input!$A53)+4,2)),VALUE(MID(input!$A53,SEARCH($D$1,input!$A53)+4,2))&lt;=76),"")),"X"),"")</f>
        <v>1</v>
      </c>
      <c r="E53" s="14" t="str">
        <f>IFERROR(IF(ISNUMBER(SEARCH($E$1,input!$A53)),IF(AND(MID(input!$A53,SEARCH($E$1,input!$A53)+4,1)="#",
VLOOKUP(MID(input!$A53,SEARCH($E$1,input!$A53)+5,1),'TRUE LIST'!$C$2:$D$17,2,0),
VLOOKUP(MID(input!$A53,SEARCH($E$1,input!$A53)+6,1),'TRUE LIST'!$C$2:$D$17,2,0),
VLOOKUP(MID(input!$A53,SEARCH($E$1,input!$A53)+7,1),'TRUE LIST'!$C$2:$D$17,2,0),
VLOOKUP(MID(input!$A53,SEARCH($E$1,input!$A53)+8,1),'TRUE LIST'!$C$2:$D$17,2,0),
VLOOKUP(MID(input!$A53,SEARCH($E$1,input!$A53)+9,1),'TRUE LIST'!$C$2:$D$17,2,0),
VLOOKUP(MID(input!$A53,SEARCH($E$1,input!$A53)+10,1),'TRUE LIST'!$C$2:$D$17,2,0),
TRIM(MID(input!$A53,SEARCH($E$1,input!$A53)+11,1))=""),TRUE,""),"X"),"")</f>
        <v>X</v>
      </c>
      <c r="F53" s="14" t="str">
        <f>IFERROR(IF(ISNUMBER(SEARCH($F$1,input!$A53)),VLOOKUP(TRIM(MID(input!$A53,SEARCH($F$1,input!$A53)+4,4)),'TRUE LIST'!$A$2:$B$8,2,0),"X"),"")</f>
        <v>X</v>
      </c>
      <c r="G53" s="14" t="b">
        <f>IFERROR(IF(ISNUMBER(SEARCH($G$1,input!$A53)),IF(LEN(TRIM(MID(input!$A53,SEARCH($G$1,input!$A53)+4,10)))=9,TRUE,""),"X"),"")</f>
        <v>1</v>
      </c>
      <c r="H53" s="14">
        <f t="shared" ca="1" si="0"/>
        <v>6</v>
      </c>
      <c r="I53" s="13" t="str">
        <f>IF(ISBLANK(input!A53),"x","")</f>
        <v/>
      </c>
      <c r="J53" s="13" t="str">
        <f>IFERROR(IF(I53="x",MATCH("x",I54:I959,0),N/A),"")</f>
        <v/>
      </c>
      <c r="K53" s="14">
        <f t="shared" ca="1" si="1"/>
        <v>6</v>
      </c>
    </row>
    <row r="54" spans="1:11" s="1" customFormat="1" x14ac:dyDescent="0.35">
      <c r="A54" s="14" t="str">
        <f>IFERROR(IF(ISNUMBER(SEARCH($A$1,input!$A54)),AND(1920&lt;=VALUE(TRIM(MID(input!$A54,SEARCH($A$1,input!$A54)+4,5))),VALUE(TRIM(MID(input!$A54,SEARCH($A$1,input!$A54)+4,5)))&lt;=2002),"X"),"")</f>
        <v>X</v>
      </c>
      <c r="B54" s="14" t="b">
        <f>IFERROR(IF(ISNUMBER(SEARCH($B$1,input!$A54)),AND(2010&lt;=VALUE(TRIM(MID(input!$A54,SEARCH($B$1,input!$A54)+4,5))),VALUE(TRIM(MID(input!$A54,SEARCH($B$1,input!$A54)+4,5)))&lt;=2020),"X"),"")</f>
        <v>1</v>
      </c>
      <c r="C54" s="14" t="str">
        <f>IFERROR(IF(ISNUMBER(SEARCH($C$1,input!$A54)),AND(2020&lt;=VALUE(TRIM(MID(input!$A54,SEARCH($C$1,input!$A54)+4,5))),VALUE(TRIM(MID(input!$A54,SEARCH($C$1,input!$A54)+4,5)))&lt;=2030),"X"),"")</f>
        <v>X</v>
      </c>
      <c r="D54" s="14" t="str">
        <f>IFERROR(IF(ISNUMBER(SEARCH($D$1,input!$A54)),IF(MID(input!$A54,SEARCH($D$1,input!$A54)+7,2)="cm",AND(150&lt;=VALUE(MID(input!$A54,SEARCH($D$1,input!$A54)+4,3)),VALUE(MID(input!$A54,SEARCH($D$1,input!$A54)+4,3))&lt;=193),IF(MID(input!$A54,SEARCH($D$1,input!$A54)+6,2)="in",AND(59&lt;=VALUE(MID(input!$A54,SEARCH($D$1,input!$A54)+4,2)),VALUE(MID(input!$A54,SEARCH($D$1,input!$A54)+4,2))&lt;=76),"")),"X"),"")</f>
        <v>X</v>
      </c>
      <c r="E54" s="14" t="b">
        <f>IFERROR(IF(ISNUMBER(SEARCH($E$1,input!$A54)),IF(AND(MID(input!$A54,SEARCH($E$1,input!$A54)+4,1)="#",
VLOOKUP(MID(input!$A54,SEARCH($E$1,input!$A54)+5,1),'TRUE LIST'!$C$2:$D$17,2,0),
VLOOKUP(MID(input!$A54,SEARCH($E$1,input!$A54)+6,1),'TRUE LIST'!$C$2:$D$17,2,0),
VLOOKUP(MID(input!$A54,SEARCH($E$1,input!$A54)+7,1),'TRUE LIST'!$C$2:$D$17,2,0),
VLOOKUP(MID(input!$A54,SEARCH($E$1,input!$A54)+8,1),'TRUE LIST'!$C$2:$D$17,2,0),
VLOOKUP(MID(input!$A54,SEARCH($E$1,input!$A54)+9,1),'TRUE LIST'!$C$2:$D$17,2,0),
VLOOKUP(MID(input!$A54,SEARCH($E$1,input!$A54)+10,1),'TRUE LIST'!$C$2:$D$17,2,0),
TRIM(MID(input!$A54,SEARCH($E$1,input!$A54)+11,1))=""),TRUE,""),"X"),"")</f>
        <v>1</v>
      </c>
      <c r="F54" s="14" t="b">
        <f>IFERROR(IF(ISNUMBER(SEARCH($F$1,input!$A54)),VLOOKUP(TRIM(MID(input!$A54,SEARCH($F$1,input!$A54)+4,4)),'TRUE LIST'!$A$2:$B$8,2,0),"X"),"")</f>
        <v>1</v>
      </c>
      <c r="G54" s="14" t="str">
        <f>IFERROR(IF(ISNUMBER(SEARCH($G$1,input!$A54)),IF(LEN(TRIM(MID(input!$A54,SEARCH($G$1,input!$A54)+4,10)))=9,TRUE,""),"X"),"")</f>
        <v>X</v>
      </c>
      <c r="H54" s="14" t="str">
        <f t="shared" ca="1" si="0"/>
        <v/>
      </c>
      <c r="I54" s="13" t="str">
        <f>IF(ISBLANK(input!A54),"x","")</f>
        <v/>
      </c>
      <c r="J54" s="13" t="str">
        <f>IFERROR(IF(I54="x",MATCH("x",I55:I959,0),N/A),"")</f>
        <v/>
      </c>
      <c r="K54" s="14" t="str">
        <f t="shared" ca="1" si="1"/>
        <v/>
      </c>
    </row>
    <row r="55" spans="1:11" s="1" customFormat="1" x14ac:dyDescent="0.35">
      <c r="A55" s="14" t="str">
        <f>IFERROR(IF(ISNUMBER(SEARCH($A$1,input!$A55)),AND(1920&lt;=VALUE(TRIM(MID(input!$A55,SEARCH($A$1,input!$A55)+4,5))),VALUE(TRIM(MID(input!$A55,SEARCH($A$1,input!$A55)+4,5)))&lt;=2002),"X"),"")</f>
        <v>X</v>
      </c>
      <c r="B55" s="14" t="str">
        <f>IFERROR(IF(ISNUMBER(SEARCH($B$1,input!$A55)),AND(2010&lt;=VALUE(TRIM(MID(input!$A55,SEARCH($B$1,input!$A55)+4,5))),VALUE(TRIM(MID(input!$A55,SEARCH($B$1,input!$A55)+4,5)))&lt;=2020),"X"),"")</f>
        <v>X</v>
      </c>
      <c r="C55" s="14" t="str">
        <f>IFERROR(IF(ISNUMBER(SEARCH($C$1,input!$A55)),AND(2020&lt;=VALUE(TRIM(MID(input!$A55,SEARCH($C$1,input!$A55)+4,5))),VALUE(TRIM(MID(input!$A55,SEARCH($C$1,input!$A55)+4,5)))&lt;=2030),"X"),"")</f>
        <v>X</v>
      </c>
      <c r="D55" s="14" t="str">
        <f>IFERROR(IF(ISNUMBER(SEARCH($D$1,input!$A55)),IF(MID(input!$A55,SEARCH($D$1,input!$A55)+7,2)="cm",AND(150&lt;=VALUE(MID(input!$A55,SEARCH($D$1,input!$A55)+4,3)),VALUE(MID(input!$A55,SEARCH($D$1,input!$A55)+4,3))&lt;=193),IF(MID(input!$A55,SEARCH($D$1,input!$A55)+6,2)="in",AND(59&lt;=VALUE(MID(input!$A55,SEARCH($D$1,input!$A55)+4,2)),VALUE(MID(input!$A55,SEARCH($D$1,input!$A55)+4,2))&lt;=76),"")),"X"),"")</f>
        <v>X</v>
      </c>
      <c r="E55" s="14" t="str">
        <f>IFERROR(IF(ISNUMBER(SEARCH($E$1,input!$A55)),IF(AND(MID(input!$A55,SEARCH($E$1,input!$A55)+4,1)="#",
VLOOKUP(MID(input!$A55,SEARCH($E$1,input!$A55)+5,1),'TRUE LIST'!$C$2:$D$17,2,0),
VLOOKUP(MID(input!$A55,SEARCH($E$1,input!$A55)+6,1),'TRUE LIST'!$C$2:$D$17,2,0),
VLOOKUP(MID(input!$A55,SEARCH($E$1,input!$A55)+7,1),'TRUE LIST'!$C$2:$D$17,2,0),
VLOOKUP(MID(input!$A55,SEARCH($E$1,input!$A55)+8,1),'TRUE LIST'!$C$2:$D$17,2,0),
VLOOKUP(MID(input!$A55,SEARCH($E$1,input!$A55)+9,1),'TRUE LIST'!$C$2:$D$17,2,0),
VLOOKUP(MID(input!$A55,SEARCH($E$1,input!$A55)+10,1),'TRUE LIST'!$C$2:$D$17,2,0),
TRIM(MID(input!$A55,SEARCH($E$1,input!$A55)+11,1))=""),TRUE,""),"X"),"")</f>
        <v>X</v>
      </c>
      <c r="F55" s="14" t="str">
        <f>IFERROR(IF(ISNUMBER(SEARCH($F$1,input!$A55)),VLOOKUP(TRIM(MID(input!$A55,SEARCH($F$1,input!$A55)+4,4)),'TRUE LIST'!$A$2:$B$8,2,0),"X"),"")</f>
        <v>X</v>
      </c>
      <c r="G55" s="14" t="str">
        <f>IFERROR(IF(ISNUMBER(SEARCH($G$1,input!$A55)),IF(LEN(TRIM(MID(input!$A55,SEARCH($G$1,input!$A55)+4,10)))=9,TRUE,""),"X"),"")</f>
        <v>X</v>
      </c>
      <c r="H55" s="14" t="str">
        <f t="shared" ca="1" si="0"/>
        <v/>
      </c>
      <c r="I55" s="13" t="str">
        <f>IF(ISBLANK(input!A55),"x","")</f>
        <v>x</v>
      </c>
      <c r="J55" s="13">
        <f>IFERROR(IF(I55="x",MATCH("x",I56:I959,0),N/A),"")</f>
        <v>4</v>
      </c>
      <c r="K55" s="14" t="str">
        <f t="shared" ca="1" si="1"/>
        <v/>
      </c>
    </row>
    <row r="56" spans="1:11" s="1" customFormat="1" x14ac:dyDescent="0.35">
      <c r="A56" s="14" t="str">
        <f>IFERROR(IF(ISNUMBER(SEARCH($A$1,input!$A56)),AND(1920&lt;=VALUE(TRIM(MID(input!$A56,SEARCH($A$1,input!$A56)+4,5))),VALUE(TRIM(MID(input!$A56,SEARCH($A$1,input!$A56)+4,5)))&lt;=2002),"X"),"")</f>
        <v>X</v>
      </c>
      <c r="B56" s="14" t="str">
        <f>IFERROR(IF(ISNUMBER(SEARCH($B$1,input!$A56)),AND(2010&lt;=VALUE(TRIM(MID(input!$A56,SEARCH($B$1,input!$A56)+4,5))),VALUE(TRIM(MID(input!$A56,SEARCH($B$1,input!$A56)+4,5)))&lt;=2020),"X"),"")</f>
        <v>X</v>
      </c>
      <c r="C56" s="14" t="str">
        <f>IFERROR(IF(ISNUMBER(SEARCH($C$1,input!$A56)),AND(2020&lt;=VALUE(TRIM(MID(input!$A56,SEARCH($C$1,input!$A56)+4,5))),VALUE(TRIM(MID(input!$A56,SEARCH($C$1,input!$A56)+4,5)))&lt;=2030),"X"),"")</f>
        <v>X</v>
      </c>
      <c r="D56" s="14" t="str">
        <f>IFERROR(IF(ISNUMBER(SEARCH($D$1,input!$A56)),IF(MID(input!$A56,SEARCH($D$1,input!$A56)+7,2)="cm",AND(150&lt;=VALUE(MID(input!$A56,SEARCH($D$1,input!$A56)+4,3)),VALUE(MID(input!$A56,SEARCH($D$1,input!$A56)+4,3))&lt;=193),IF(MID(input!$A56,SEARCH($D$1,input!$A56)+6,2)="in",AND(59&lt;=VALUE(MID(input!$A56,SEARCH($D$1,input!$A56)+4,2)),VALUE(MID(input!$A56,SEARCH($D$1,input!$A56)+4,2))&lt;=76),"")),"X"),"")</f>
        <v>X</v>
      </c>
      <c r="E56" s="14" t="str">
        <f>IFERROR(IF(ISNUMBER(SEARCH($E$1,input!$A56)),IF(AND(MID(input!$A56,SEARCH($E$1,input!$A56)+4,1)="#",
VLOOKUP(MID(input!$A56,SEARCH($E$1,input!$A56)+5,1),'TRUE LIST'!$C$2:$D$17,2,0),
VLOOKUP(MID(input!$A56,SEARCH($E$1,input!$A56)+6,1),'TRUE LIST'!$C$2:$D$17,2,0),
VLOOKUP(MID(input!$A56,SEARCH($E$1,input!$A56)+7,1),'TRUE LIST'!$C$2:$D$17,2,0),
VLOOKUP(MID(input!$A56,SEARCH($E$1,input!$A56)+8,1),'TRUE LIST'!$C$2:$D$17,2,0),
VLOOKUP(MID(input!$A56,SEARCH($E$1,input!$A56)+9,1),'TRUE LIST'!$C$2:$D$17,2,0),
VLOOKUP(MID(input!$A56,SEARCH($E$1,input!$A56)+10,1),'TRUE LIST'!$C$2:$D$17,2,0),
TRIM(MID(input!$A56,SEARCH($E$1,input!$A56)+11,1))=""),TRUE,""),"X"),"")</f>
        <v>X</v>
      </c>
      <c r="F56" s="14" t="str">
        <f>IFERROR(IF(ISNUMBER(SEARCH($F$1,input!$A56)),VLOOKUP(TRIM(MID(input!$A56,SEARCH($F$1,input!$A56)+4,4)),'TRUE LIST'!$A$2:$B$8,2,0),"X"),"")</f>
        <v>X</v>
      </c>
      <c r="G56" s="14" t="b">
        <f>IFERROR(IF(ISNUMBER(SEARCH($G$1,input!$A56)),IF(LEN(TRIM(MID(input!$A56,SEARCH($G$1,input!$A56)+4,10)))=9,TRUE,""),"X"),"")</f>
        <v>1</v>
      </c>
      <c r="H56" s="14">
        <f t="shared" ca="1" si="0"/>
        <v>6</v>
      </c>
      <c r="I56" s="13" t="str">
        <f>IF(ISBLANK(input!A56),"x","")</f>
        <v/>
      </c>
      <c r="J56" s="13" t="str">
        <f>IFERROR(IF(I56="x",MATCH("x",I57:I959,0),N/A),"")</f>
        <v/>
      </c>
      <c r="K56" s="14">
        <f t="shared" ca="1" si="1"/>
        <v>6</v>
      </c>
    </row>
    <row r="57" spans="1:11" s="1" customFormat="1" x14ac:dyDescent="0.35">
      <c r="A57" s="14" t="str">
        <f>IFERROR(IF(ISNUMBER(SEARCH($A$1,input!$A57)),AND(1920&lt;=VALUE(TRIM(MID(input!$A57,SEARCH($A$1,input!$A57)+4,5))),VALUE(TRIM(MID(input!$A57,SEARCH($A$1,input!$A57)+4,5)))&lt;=2002),"X"),"")</f>
        <v>X</v>
      </c>
      <c r="B57" s="14" t="str">
        <f>IFERROR(IF(ISNUMBER(SEARCH($B$1,input!$A57)),AND(2010&lt;=VALUE(TRIM(MID(input!$A57,SEARCH($B$1,input!$A57)+4,5))),VALUE(TRIM(MID(input!$A57,SEARCH($B$1,input!$A57)+4,5)))&lt;=2020),"X"),"")</f>
        <v>X</v>
      </c>
      <c r="C57" s="14" t="str">
        <f>IFERROR(IF(ISNUMBER(SEARCH($C$1,input!$A57)),AND(2020&lt;=VALUE(TRIM(MID(input!$A57,SEARCH($C$1,input!$A57)+4,5))),VALUE(TRIM(MID(input!$A57,SEARCH($C$1,input!$A57)+4,5)))&lt;=2030),"X"),"")</f>
        <v>X</v>
      </c>
      <c r="D57" s="14" t="b">
        <f>IFERROR(IF(ISNUMBER(SEARCH($D$1,input!$A57)),IF(MID(input!$A57,SEARCH($D$1,input!$A57)+7,2)="cm",AND(150&lt;=VALUE(MID(input!$A57,SEARCH($D$1,input!$A57)+4,3)),VALUE(MID(input!$A57,SEARCH($D$1,input!$A57)+4,3))&lt;=193),IF(MID(input!$A57,SEARCH($D$1,input!$A57)+6,2)="in",AND(59&lt;=VALUE(MID(input!$A57,SEARCH($D$1,input!$A57)+4,2)),VALUE(MID(input!$A57,SEARCH($D$1,input!$A57)+4,2))&lt;=76),"")),"X"),"")</f>
        <v>1</v>
      </c>
      <c r="E57" s="14" t="str">
        <f>IFERROR(IF(ISNUMBER(SEARCH($E$1,input!$A57)),IF(AND(MID(input!$A57,SEARCH($E$1,input!$A57)+4,1)="#",
VLOOKUP(MID(input!$A57,SEARCH($E$1,input!$A57)+5,1),'TRUE LIST'!$C$2:$D$17,2,0),
VLOOKUP(MID(input!$A57,SEARCH($E$1,input!$A57)+6,1),'TRUE LIST'!$C$2:$D$17,2,0),
VLOOKUP(MID(input!$A57,SEARCH($E$1,input!$A57)+7,1),'TRUE LIST'!$C$2:$D$17,2,0),
VLOOKUP(MID(input!$A57,SEARCH($E$1,input!$A57)+8,1),'TRUE LIST'!$C$2:$D$17,2,0),
VLOOKUP(MID(input!$A57,SEARCH($E$1,input!$A57)+9,1),'TRUE LIST'!$C$2:$D$17,2,0),
VLOOKUP(MID(input!$A57,SEARCH($E$1,input!$A57)+10,1),'TRUE LIST'!$C$2:$D$17,2,0),
TRIM(MID(input!$A57,SEARCH($E$1,input!$A57)+11,1))=""),TRUE,""),"X"),"")</f>
        <v>X</v>
      </c>
      <c r="F57" s="14" t="str">
        <f>IFERROR(IF(ISNUMBER(SEARCH($F$1,input!$A57)),VLOOKUP(TRIM(MID(input!$A57,SEARCH($F$1,input!$A57)+4,4)),'TRUE LIST'!$A$2:$B$8,2,0),"X"),"")</f>
        <v>X</v>
      </c>
      <c r="G57" s="14" t="str">
        <f>IFERROR(IF(ISNUMBER(SEARCH($G$1,input!$A57)),IF(LEN(TRIM(MID(input!$A57,SEARCH($G$1,input!$A57)+4,10)))=9,TRUE,""),"X"),"")</f>
        <v>X</v>
      </c>
      <c r="H57" s="14" t="str">
        <f t="shared" ca="1" si="0"/>
        <v/>
      </c>
      <c r="I57" s="13" t="str">
        <f>IF(ISBLANK(input!A57),"x","")</f>
        <v/>
      </c>
      <c r="J57" s="13" t="str">
        <f>IFERROR(IF(I57="x",MATCH("x",I58:I959,0),N/A),"")</f>
        <v/>
      </c>
      <c r="K57" s="14" t="str">
        <f t="shared" ca="1" si="1"/>
        <v/>
      </c>
    </row>
    <row r="58" spans="1:11" s="1" customFormat="1" x14ac:dyDescent="0.35">
      <c r="A58" s="14" t="b">
        <f>IFERROR(IF(ISNUMBER(SEARCH($A$1,input!$A58)),AND(1920&lt;=VALUE(TRIM(MID(input!$A58,SEARCH($A$1,input!$A58)+4,5))),VALUE(TRIM(MID(input!$A58,SEARCH($A$1,input!$A58)+4,5)))&lt;=2002),"X"),"")</f>
        <v>1</v>
      </c>
      <c r="B58" s="14" t="b">
        <f>IFERROR(IF(ISNUMBER(SEARCH($B$1,input!$A58)),AND(2010&lt;=VALUE(TRIM(MID(input!$A58,SEARCH($B$1,input!$A58)+4,5))),VALUE(TRIM(MID(input!$A58,SEARCH($B$1,input!$A58)+4,5)))&lt;=2020),"X"),"")</f>
        <v>1</v>
      </c>
      <c r="C58" s="14" t="b">
        <f>IFERROR(IF(ISNUMBER(SEARCH($C$1,input!$A58)),AND(2020&lt;=VALUE(TRIM(MID(input!$A58,SEARCH($C$1,input!$A58)+4,5))),VALUE(TRIM(MID(input!$A58,SEARCH($C$1,input!$A58)+4,5)))&lt;=2030),"X"),"")</f>
        <v>1</v>
      </c>
      <c r="D58" s="14" t="str">
        <f>IFERROR(IF(ISNUMBER(SEARCH($D$1,input!$A58)),IF(MID(input!$A58,SEARCH($D$1,input!$A58)+7,2)="cm",AND(150&lt;=VALUE(MID(input!$A58,SEARCH($D$1,input!$A58)+4,3)),VALUE(MID(input!$A58,SEARCH($D$1,input!$A58)+4,3))&lt;=193),IF(MID(input!$A58,SEARCH($D$1,input!$A58)+6,2)="in",AND(59&lt;=VALUE(MID(input!$A58,SEARCH($D$1,input!$A58)+4,2)),VALUE(MID(input!$A58,SEARCH($D$1,input!$A58)+4,2))&lt;=76),"")),"X"),"")</f>
        <v>X</v>
      </c>
      <c r="E58" s="14" t="b">
        <f>IFERROR(IF(ISNUMBER(SEARCH($E$1,input!$A58)),IF(AND(MID(input!$A58,SEARCH($E$1,input!$A58)+4,1)="#",
VLOOKUP(MID(input!$A58,SEARCH($E$1,input!$A58)+5,1),'TRUE LIST'!$C$2:$D$17,2,0),
VLOOKUP(MID(input!$A58,SEARCH($E$1,input!$A58)+6,1),'TRUE LIST'!$C$2:$D$17,2,0),
VLOOKUP(MID(input!$A58,SEARCH($E$1,input!$A58)+7,1),'TRUE LIST'!$C$2:$D$17,2,0),
VLOOKUP(MID(input!$A58,SEARCH($E$1,input!$A58)+8,1),'TRUE LIST'!$C$2:$D$17,2,0),
VLOOKUP(MID(input!$A58,SEARCH($E$1,input!$A58)+9,1),'TRUE LIST'!$C$2:$D$17,2,0),
VLOOKUP(MID(input!$A58,SEARCH($E$1,input!$A58)+10,1),'TRUE LIST'!$C$2:$D$17,2,0),
TRIM(MID(input!$A58,SEARCH($E$1,input!$A58)+11,1))=""),TRUE,""),"X"),"")</f>
        <v>1</v>
      </c>
      <c r="F58" s="14" t="b">
        <f>IFERROR(IF(ISNUMBER(SEARCH($F$1,input!$A58)),VLOOKUP(TRIM(MID(input!$A58,SEARCH($F$1,input!$A58)+4,4)),'TRUE LIST'!$A$2:$B$8,2,0),"X"),"")</f>
        <v>1</v>
      </c>
      <c r="G58" s="14" t="str">
        <f>IFERROR(IF(ISNUMBER(SEARCH($G$1,input!$A58)),IF(LEN(TRIM(MID(input!$A58,SEARCH($G$1,input!$A58)+4,10)))=9,TRUE,""),"X"),"")</f>
        <v>X</v>
      </c>
      <c r="H58" s="14" t="str">
        <f t="shared" ca="1" si="0"/>
        <v/>
      </c>
      <c r="I58" s="13" t="str">
        <f>IF(ISBLANK(input!A58),"x","")</f>
        <v/>
      </c>
      <c r="J58" s="13" t="str">
        <f>IFERROR(IF(I58="x",MATCH("x",I59:I959,0),N/A),"")</f>
        <v/>
      </c>
      <c r="K58" s="14" t="str">
        <f t="shared" ca="1" si="1"/>
        <v/>
      </c>
    </row>
    <row r="59" spans="1:11" s="1" customFormat="1" x14ac:dyDescent="0.35">
      <c r="A59" s="14" t="str">
        <f>IFERROR(IF(ISNUMBER(SEARCH($A$1,input!$A59)),AND(1920&lt;=VALUE(TRIM(MID(input!$A59,SEARCH($A$1,input!$A59)+4,5))),VALUE(TRIM(MID(input!$A59,SEARCH($A$1,input!$A59)+4,5)))&lt;=2002),"X"),"")</f>
        <v>X</v>
      </c>
      <c r="B59" s="14" t="str">
        <f>IFERROR(IF(ISNUMBER(SEARCH($B$1,input!$A59)),AND(2010&lt;=VALUE(TRIM(MID(input!$A59,SEARCH($B$1,input!$A59)+4,5))),VALUE(TRIM(MID(input!$A59,SEARCH($B$1,input!$A59)+4,5)))&lt;=2020),"X"),"")</f>
        <v>X</v>
      </c>
      <c r="C59" s="14" t="str">
        <f>IFERROR(IF(ISNUMBER(SEARCH($C$1,input!$A59)),AND(2020&lt;=VALUE(TRIM(MID(input!$A59,SEARCH($C$1,input!$A59)+4,5))),VALUE(TRIM(MID(input!$A59,SEARCH($C$1,input!$A59)+4,5)))&lt;=2030),"X"),"")</f>
        <v>X</v>
      </c>
      <c r="D59" s="14" t="str">
        <f>IFERROR(IF(ISNUMBER(SEARCH($D$1,input!$A59)),IF(MID(input!$A59,SEARCH($D$1,input!$A59)+7,2)="cm",AND(150&lt;=VALUE(MID(input!$A59,SEARCH($D$1,input!$A59)+4,3)),VALUE(MID(input!$A59,SEARCH($D$1,input!$A59)+4,3))&lt;=193),IF(MID(input!$A59,SEARCH($D$1,input!$A59)+6,2)="in",AND(59&lt;=VALUE(MID(input!$A59,SEARCH($D$1,input!$A59)+4,2)),VALUE(MID(input!$A59,SEARCH($D$1,input!$A59)+4,2))&lt;=76),"")),"X"),"")</f>
        <v>X</v>
      </c>
      <c r="E59" s="14" t="str">
        <f>IFERROR(IF(ISNUMBER(SEARCH($E$1,input!$A59)),IF(AND(MID(input!$A59,SEARCH($E$1,input!$A59)+4,1)="#",
VLOOKUP(MID(input!$A59,SEARCH($E$1,input!$A59)+5,1),'TRUE LIST'!$C$2:$D$17,2,0),
VLOOKUP(MID(input!$A59,SEARCH($E$1,input!$A59)+6,1),'TRUE LIST'!$C$2:$D$17,2,0),
VLOOKUP(MID(input!$A59,SEARCH($E$1,input!$A59)+7,1),'TRUE LIST'!$C$2:$D$17,2,0),
VLOOKUP(MID(input!$A59,SEARCH($E$1,input!$A59)+8,1),'TRUE LIST'!$C$2:$D$17,2,0),
VLOOKUP(MID(input!$A59,SEARCH($E$1,input!$A59)+9,1),'TRUE LIST'!$C$2:$D$17,2,0),
VLOOKUP(MID(input!$A59,SEARCH($E$1,input!$A59)+10,1),'TRUE LIST'!$C$2:$D$17,2,0),
TRIM(MID(input!$A59,SEARCH($E$1,input!$A59)+11,1))=""),TRUE,""),"X"),"")</f>
        <v>X</v>
      </c>
      <c r="F59" s="14" t="str">
        <f>IFERROR(IF(ISNUMBER(SEARCH($F$1,input!$A59)),VLOOKUP(TRIM(MID(input!$A59,SEARCH($F$1,input!$A59)+4,4)),'TRUE LIST'!$A$2:$B$8,2,0),"X"),"")</f>
        <v>X</v>
      </c>
      <c r="G59" s="14" t="str">
        <f>IFERROR(IF(ISNUMBER(SEARCH($G$1,input!$A59)),IF(LEN(TRIM(MID(input!$A59,SEARCH($G$1,input!$A59)+4,10)))=9,TRUE,""),"X"),"")</f>
        <v>X</v>
      </c>
      <c r="H59" s="14" t="str">
        <f t="shared" ca="1" si="0"/>
        <v/>
      </c>
      <c r="I59" s="13" t="str">
        <f>IF(ISBLANK(input!A59),"x","")</f>
        <v>x</v>
      </c>
      <c r="J59" s="13">
        <f>IFERROR(IF(I59="x",MATCH("x",I60:I959,0),N/A),"")</f>
        <v>3</v>
      </c>
      <c r="K59" s="14" t="str">
        <f t="shared" ca="1" si="1"/>
        <v/>
      </c>
    </row>
    <row r="60" spans="1:11" s="1" customFormat="1" x14ac:dyDescent="0.35">
      <c r="A60" s="14" t="str">
        <f>IFERROR(IF(ISNUMBER(SEARCH($A$1,input!$A60)),AND(1920&lt;=VALUE(TRIM(MID(input!$A60,SEARCH($A$1,input!$A60)+4,5))),VALUE(TRIM(MID(input!$A60,SEARCH($A$1,input!$A60)+4,5)))&lt;=2002),"X"),"")</f>
        <v>X</v>
      </c>
      <c r="B60" s="14" t="str">
        <f>IFERROR(IF(ISNUMBER(SEARCH($B$1,input!$A60)),AND(2010&lt;=VALUE(TRIM(MID(input!$A60,SEARCH($B$1,input!$A60)+4,5))),VALUE(TRIM(MID(input!$A60,SEARCH($B$1,input!$A60)+4,5)))&lt;=2020),"X"),"")</f>
        <v>X</v>
      </c>
      <c r="C60" s="14" t="str">
        <f>IFERROR(IF(ISNUMBER(SEARCH($C$1,input!$A60)),AND(2020&lt;=VALUE(TRIM(MID(input!$A60,SEARCH($C$1,input!$A60)+4,5))),VALUE(TRIM(MID(input!$A60,SEARCH($C$1,input!$A60)+4,5)))&lt;=2030),"X"),"")</f>
        <v>X</v>
      </c>
      <c r="D60" s="14" t="str">
        <f>IFERROR(IF(ISNUMBER(SEARCH($D$1,input!$A60)),IF(MID(input!$A60,SEARCH($D$1,input!$A60)+7,2)="cm",AND(150&lt;=VALUE(MID(input!$A60,SEARCH($D$1,input!$A60)+4,3)),VALUE(MID(input!$A60,SEARCH($D$1,input!$A60)+4,3))&lt;=193),IF(MID(input!$A60,SEARCH($D$1,input!$A60)+6,2)="in",AND(59&lt;=VALUE(MID(input!$A60,SEARCH($D$1,input!$A60)+4,2)),VALUE(MID(input!$A60,SEARCH($D$1,input!$A60)+4,2))&lt;=76),"")),"X"),"")</f>
        <v>X</v>
      </c>
      <c r="E60" s="14" t="str">
        <f>IFERROR(IF(ISNUMBER(SEARCH($E$1,input!$A60)),IF(AND(MID(input!$A60,SEARCH($E$1,input!$A60)+4,1)="#",
VLOOKUP(MID(input!$A60,SEARCH($E$1,input!$A60)+5,1),'TRUE LIST'!$C$2:$D$17,2,0),
VLOOKUP(MID(input!$A60,SEARCH($E$1,input!$A60)+6,1),'TRUE LIST'!$C$2:$D$17,2,0),
VLOOKUP(MID(input!$A60,SEARCH($E$1,input!$A60)+7,1),'TRUE LIST'!$C$2:$D$17,2,0),
VLOOKUP(MID(input!$A60,SEARCH($E$1,input!$A60)+8,1),'TRUE LIST'!$C$2:$D$17,2,0),
VLOOKUP(MID(input!$A60,SEARCH($E$1,input!$A60)+9,1),'TRUE LIST'!$C$2:$D$17,2,0),
VLOOKUP(MID(input!$A60,SEARCH($E$1,input!$A60)+10,1),'TRUE LIST'!$C$2:$D$17,2,0),
TRIM(MID(input!$A60,SEARCH($E$1,input!$A60)+11,1))=""),TRUE,""),"X"),"")</f>
        <v>X</v>
      </c>
      <c r="F60" s="14" t="str">
        <f>IFERROR(IF(ISNUMBER(SEARCH($F$1,input!$A60)),VLOOKUP(TRIM(MID(input!$A60,SEARCH($F$1,input!$A60)+4,4)),'TRUE LIST'!$A$2:$B$8,2,0),"X"),"")</f>
        <v/>
      </c>
      <c r="G60" s="14" t="str">
        <f>IFERROR(IF(ISNUMBER(SEARCH($G$1,input!$A60)),IF(LEN(TRIM(MID(input!$A60,SEARCH($G$1,input!$A60)+4,10)))=9,TRUE,""),"X"),"")</f>
        <v>X</v>
      </c>
      <c r="H60" s="14">
        <f t="shared" ca="1" si="0"/>
        <v>6</v>
      </c>
      <c r="I60" s="13" t="str">
        <f>IF(ISBLANK(input!A60),"x","")</f>
        <v/>
      </c>
      <c r="J60" s="13" t="str">
        <f>IFERROR(IF(I60="x",MATCH("x",I61:I959,0),N/A),"")</f>
        <v/>
      </c>
      <c r="K60" s="14">
        <f t="shared" ca="1" si="1"/>
        <v>6</v>
      </c>
    </row>
    <row r="61" spans="1:11" s="1" customFormat="1" x14ac:dyDescent="0.35">
      <c r="A61" s="14" t="b">
        <f>IFERROR(IF(ISNUMBER(SEARCH($A$1,input!$A61)),AND(1920&lt;=VALUE(TRIM(MID(input!$A61,SEARCH($A$1,input!$A61)+4,5))),VALUE(TRIM(MID(input!$A61,SEARCH($A$1,input!$A61)+4,5)))&lt;=2002),"X"),"")</f>
        <v>0</v>
      </c>
      <c r="B61" s="14" t="b">
        <f>IFERROR(IF(ISNUMBER(SEARCH($B$1,input!$A61)),AND(2010&lt;=VALUE(TRIM(MID(input!$A61,SEARCH($B$1,input!$A61)+4,5))),VALUE(TRIM(MID(input!$A61,SEARCH($B$1,input!$A61)+4,5)))&lt;=2020),"X"),"")</f>
        <v>0</v>
      </c>
      <c r="C61" s="14" t="str">
        <f>IFERROR(IF(ISNUMBER(SEARCH($C$1,input!$A61)),AND(2020&lt;=VALUE(TRIM(MID(input!$A61,SEARCH($C$1,input!$A61)+4,5))),VALUE(TRIM(MID(input!$A61,SEARCH($C$1,input!$A61)+4,5)))&lt;=2030),"X"),"")</f>
        <v>X</v>
      </c>
      <c r="D61" s="14" t="str">
        <f>IFERROR(IF(ISNUMBER(SEARCH($D$1,input!$A61)),IF(MID(input!$A61,SEARCH($D$1,input!$A61)+7,2)="cm",AND(150&lt;=VALUE(MID(input!$A61,SEARCH($D$1,input!$A61)+4,3)),VALUE(MID(input!$A61,SEARCH($D$1,input!$A61)+4,3))&lt;=193),IF(MID(input!$A61,SEARCH($D$1,input!$A61)+6,2)="in",AND(59&lt;=VALUE(MID(input!$A61,SEARCH($D$1,input!$A61)+4,2)),VALUE(MID(input!$A61,SEARCH($D$1,input!$A61)+4,2))&lt;=76),"")),"X"),"")</f>
        <v/>
      </c>
      <c r="E61" s="14" t="str">
        <f>IFERROR(IF(ISNUMBER(SEARCH($E$1,input!$A61)),IF(AND(MID(input!$A61,SEARCH($E$1,input!$A61)+4,1)="#",
VLOOKUP(MID(input!$A61,SEARCH($E$1,input!$A61)+5,1),'TRUE LIST'!$C$2:$D$17,2,0),
VLOOKUP(MID(input!$A61,SEARCH($E$1,input!$A61)+6,1),'TRUE LIST'!$C$2:$D$17,2,0),
VLOOKUP(MID(input!$A61,SEARCH($E$1,input!$A61)+7,1),'TRUE LIST'!$C$2:$D$17,2,0),
VLOOKUP(MID(input!$A61,SEARCH($E$1,input!$A61)+8,1),'TRUE LIST'!$C$2:$D$17,2,0),
VLOOKUP(MID(input!$A61,SEARCH($E$1,input!$A61)+9,1),'TRUE LIST'!$C$2:$D$17,2,0),
VLOOKUP(MID(input!$A61,SEARCH($E$1,input!$A61)+10,1),'TRUE LIST'!$C$2:$D$17,2,0),
TRIM(MID(input!$A61,SEARCH($E$1,input!$A61)+11,1))=""),TRUE,""),"X"),"")</f>
        <v/>
      </c>
      <c r="F61" s="14" t="str">
        <f>IFERROR(IF(ISNUMBER(SEARCH($F$1,input!$A61)),VLOOKUP(TRIM(MID(input!$A61,SEARCH($F$1,input!$A61)+4,4)),'TRUE LIST'!$A$2:$B$8,2,0),"X"),"")</f>
        <v>X</v>
      </c>
      <c r="G61" s="14" t="b">
        <f>IFERROR(IF(ISNUMBER(SEARCH($G$1,input!$A61)),IF(LEN(TRIM(MID(input!$A61,SEARCH($G$1,input!$A61)+4,10)))=9,TRUE,""),"X"),"")</f>
        <v>1</v>
      </c>
      <c r="H61" s="14" t="str">
        <f t="shared" ca="1" si="0"/>
        <v/>
      </c>
      <c r="I61" s="13" t="str">
        <f>IF(ISBLANK(input!A61),"x","")</f>
        <v/>
      </c>
      <c r="J61" s="13" t="str">
        <f>IFERROR(IF(I61="x",MATCH("x",I62:I959,0),N/A),"")</f>
        <v/>
      </c>
      <c r="K61" s="14" t="str">
        <f t="shared" ca="1" si="1"/>
        <v/>
      </c>
    </row>
    <row r="62" spans="1:11" s="1" customFormat="1" x14ac:dyDescent="0.35">
      <c r="A62" s="14" t="str">
        <f>IFERROR(IF(ISNUMBER(SEARCH($A$1,input!$A62)),AND(1920&lt;=VALUE(TRIM(MID(input!$A62,SEARCH($A$1,input!$A62)+4,5))),VALUE(TRIM(MID(input!$A62,SEARCH($A$1,input!$A62)+4,5)))&lt;=2002),"X"),"")</f>
        <v>X</v>
      </c>
      <c r="B62" s="14" t="str">
        <f>IFERROR(IF(ISNUMBER(SEARCH($B$1,input!$A62)),AND(2010&lt;=VALUE(TRIM(MID(input!$A62,SEARCH($B$1,input!$A62)+4,5))),VALUE(TRIM(MID(input!$A62,SEARCH($B$1,input!$A62)+4,5)))&lt;=2020),"X"),"")</f>
        <v>X</v>
      </c>
      <c r="C62" s="14" t="str">
        <f>IFERROR(IF(ISNUMBER(SEARCH($C$1,input!$A62)),AND(2020&lt;=VALUE(TRIM(MID(input!$A62,SEARCH($C$1,input!$A62)+4,5))),VALUE(TRIM(MID(input!$A62,SEARCH($C$1,input!$A62)+4,5)))&lt;=2030),"X"),"")</f>
        <v>X</v>
      </c>
      <c r="D62" s="14" t="str">
        <f>IFERROR(IF(ISNUMBER(SEARCH($D$1,input!$A62)),IF(MID(input!$A62,SEARCH($D$1,input!$A62)+7,2)="cm",AND(150&lt;=VALUE(MID(input!$A62,SEARCH($D$1,input!$A62)+4,3)),VALUE(MID(input!$A62,SEARCH($D$1,input!$A62)+4,3))&lt;=193),IF(MID(input!$A62,SEARCH($D$1,input!$A62)+6,2)="in",AND(59&lt;=VALUE(MID(input!$A62,SEARCH($D$1,input!$A62)+4,2)),VALUE(MID(input!$A62,SEARCH($D$1,input!$A62)+4,2))&lt;=76),"")),"X"),"")</f>
        <v>X</v>
      </c>
      <c r="E62" s="14" t="str">
        <f>IFERROR(IF(ISNUMBER(SEARCH($E$1,input!$A62)),IF(AND(MID(input!$A62,SEARCH($E$1,input!$A62)+4,1)="#",
VLOOKUP(MID(input!$A62,SEARCH($E$1,input!$A62)+5,1),'TRUE LIST'!$C$2:$D$17,2,0),
VLOOKUP(MID(input!$A62,SEARCH($E$1,input!$A62)+6,1),'TRUE LIST'!$C$2:$D$17,2,0),
VLOOKUP(MID(input!$A62,SEARCH($E$1,input!$A62)+7,1),'TRUE LIST'!$C$2:$D$17,2,0),
VLOOKUP(MID(input!$A62,SEARCH($E$1,input!$A62)+8,1),'TRUE LIST'!$C$2:$D$17,2,0),
VLOOKUP(MID(input!$A62,SEARCH($E$1,input!$A62)+9,1),'TRUE LIST'!$C$2:$D$17,2,0),
VLOOKUP(MID(input!$A62,SEARCH($E$1,input!$A62)+10,1),'TRUE LIST'!$C$2:$D$17,2,0),
TRIM(MID(input!$A62,SEARCH($E$1,input!$A62)+11,1))=""),TRUE,""),"X"),"")</f>
        <v>X</v>
      </c>
      <c r="F62" s="14" t="str">
        <f>IFERROR(IF(ISNUMBER(SEARCH($F$1,input!$A62)),VLOOKUP(TRIM(MID(input!$A62,SEARCH($F$1,input!$A62)+4,4)),'TRUE LIST'!$A$2:$B$8,2,0),"X"),"")</f>
        <v>X</v>
      </c>
      <c r="G62" s="14" t="str">
        <f>IFERROR(IF(ISNUMBER(SEARCH($G$1,input!$A62)),IF(LEN(TRIM(MID(input!$A62,SEARCH($G$1,input!$A62)+4,10)))=9,TRUE,""),"X"),"")</f>
        <v>X</v>
      </c>
      <c r="H62" s="14" t="str">
        <f t="shared" ca="1" si="0"/>
        <v/>
      </c>
      <c r="I62" s="13" t="str">
        <f>IF(ISBLANK(input!A62),"x","")</f>
        <v>x</v>
      </c>
      <c r="J62" s="13">
        <f>IFERROR(IF(I62="x",MATCH("x",I63:I959,0),N/A),"")</f>
        <v>3</v>
      </c>
      <c r="K62" s="14" t="str">
        <f t="shared" ca="1" si="1"/>
        <v/>
      </c>
    </row>
    <row r="63" spans="1:11" s="1" customFormat="1" x14ac:dyDescent="0.35">
      <c r="A63" s="14" t="b">
        <f>IFERROR(IF(ISNUMBER(SEARCH($A$1,input!$A63)),AND(1920&lt;=VALUE(TRIM(MID(input!$A63,SEARCH($A$1,input!$A63)+4,5))),VALUE(TRIM(MID(input!$A63,SEARCH($A$1,input!$A63)+4,5)))&lt;=2002),"X"),"")</f>
        <v>1</v>
      </c>
      <c r="B63" s="14" t="str">
        <f>IFERROR(IF(ISNUMBER(SEARCH($B$1,input!$A63)),AND(2010&lt;=VALUE(TRIM(MID(input!$A63,SEARCH($B$1,input!$A63)+4,5))),VALUE(TRIM(MID(input!$A63,SEARCH($B$1,input!$A63)+4,5)))&lt;=2020),"X"),"")</f>
        <v>X</v>
      </c>
      <c r="C63" s="14" t="str">
        <f>IFERROR(IF(ISNUMBER(SEARCH($C$1,input!$A63)),AND(2020&lt;=VALUE(TRIM(MID(input!$A63,SEARCH($C$1,input!$A63)+4,5))),VALUE(TRIM(MID(input!$A63,SEARCH($C$1,input!$A63)+4,5)))&lt;=2030),"X"),"")</f>
        <v>X</v>
      </c>
      <c r="D63" s="14" t="b">
        <f>IFERROR(IF(ISNUMBER(SEARCH($D$1,input!$A63)),IF(MID(input!$A63,SEARCH($D$1,input!$A63)+7,2)="cm",AND(150&lt;=VALUE(MID(input!$A63,SEARCH($D$1,input!$A63)+4,3)),VALUE(MID(input!$A63,SEARCH($D$1,input!$A63)+4,3))&lt;=193),IF(MID(input!$A63,SEARCH($D$1,input!$A63)+6,2)="in",AND(59&lt;=VALUE(MID(input!$A63,SEARCH($D$1,input!$A63)+4,2)),VALUE(MID(input!$A63,SEARCH($D$1,input!$A63)+4,2))&lt;=76),"")),"X"),"")</f>
        <v>1</v>
      </c>
      <c r="E63" s="14" t="b">
        <f>IFERROR(IF(ISNUMBER(SEARCH($E$1,input!$A63)),IF(AND(MID(input!$A63,SEARCH($E$1,input!$A63)+4,1)="#",
VLOOKUP(MID(input!$A63,SEARCH($E$1,input!$A63)+5,1),'TRUE LIST'!$C$2:$D$17,2,0),
VLOOKUP(MID(input!$A63,SEARCH($E$1,input!$A63)+6,1),'TRUE LIST'!$C$2:$D$17,2,0),
VLOOKUP(MID(input!$A63,SEARCH($E$1,input!$A63)+7,1),'TRUE LIST'!$C$2:$D$17,2,0),
VLOOKUP(MID(input!$A63,SEARCH($E$1,input!$A63)+8,1),'TRUE LIST'!$C$2:$D$17,2,0),
VLOOKUP(MID(input!$A63,SEARCH($E$1,input!$A63)+9,1),'TRUE LIST'!$C$2:$D$17,2,0),
VLOOKUP(MID(input!$A63,SEARCH($E$1,input!$A63)+10,1),'TRUE LIST'!$C$2:$D$17,2,0),
TRIM(MID(input!$A63,SEARCH($E$1,input!$A63)+11,1))=""),TRUE,""),"X"),"")</f>
        <v>1</v>
      </c>
      <c r="F63" s="14" t="b">
        <f>IFERROR(IF(ISNUMBER(SEARCH($F$1,input!$A63)),VLOOKUP(TRIM(MID(input!$A63,SEARCH($F$1,input!$A63)+4,4)),'TRUE LIST'!$A$2:$B$8,2,0),"X"),"")</f>
        <v>1</v>
      </c>
      <c r="G63" s="14" t="str">
        <f>IFERROR(IF(ISNUMBER(SEARCH($G$1,input!$A63)),IF(LEN(TRIM(MID(input!$A63,SEARCH($G$1,input!$A63)+4,10)))=9,TRUE,""),"X"),"")</f>
        <v>X</v>
      </c>
      <c r="H63" s="14">
        <f t="shared" ca="1" si="0"/>
        <v>6</v>
      </c>
      <c r="I63" s="13" t="str">
        <f>IF(ISBLANK(input!A63),"x","")</f>
        <v/>
      </c>
      <c r="J63" s="13" t="str">
        <f>IFERROR(IF(I63="x",MATCH("x",I64:I959,0),N/A),"")</f>
        <v/>
      </c>
      <c r="K63" s="14">
        <f t="shared" ca="1" si="1"/>
        <v>6</v>
      </c>
    </row>
    <row r="64" spans="1:11" s="1" customFormat="1" x14ac:dyDescent="0.35">
      <c r="A64" s="14" t="str">
        <f>IFERROR(IF(ISNUMBER(SEARCH($A$1,input!$A64)),AND(1920&lt;=VALUE(TRIM(MID(input!$A64,SEARCH($A$1,input!$A64)+4,5))),VALUE(TRIM(MID(input!$A64,SEARCH($A$1,input!$A64)+4,5)))&lt;=2002),"X"),"")</f>
        <v>X</v>
      </c>
      <c r="B64" s="14" t="b">
        <f>IFERROR(IF(ISNUMBER(SEARCH($B$1,input!$A64)),AND(2010&lt;=VALUE(TRIM(MID(input!$A64,SEARCH($B$1,input!$A64)+4,5))),VALUE(TRIM(MID(input!$A64,SEARCH($B$1,input!$A64)+4,5)))&lt;=2020),"X"),"")</f>
        <v>1</v>
      </c>
      <c r="C64" s="14" t="str">
        <f>IFERROR(IF(ISNUMBER(SEARCH($C$1,input!$A64)),AND(2020&lt;=VALUE(TRIM(MID(input!$A64,SEARCH($C$1,input!$A64)+4,5))),VALUE(TRIM(MID(input!$A64,SEARCH($C$1,input!$A64)+4,5)))&lt;=2030),"X"),"")</f>
        <v>X</v>
      </c>
      <c r="D64" s="14" t="str">
        <f>IFERROR(IF(ISNUMBER(SEARCH($D$1,input!$A64)),IF(MID(input!$A64,SEARCH($D$1,input!$A64)+7,2)="cm",AND(150&lt;=VALUE(MID(input!$A64,SEARCH($D$1,input!$A64)+4,3)),VALUE(MID(input!$A64,SEARCH($D$1,input!$A64)+4,3))&lt;=193),IF(MID(input!$A64,SEARCH($D$1,input!$A64)+6,2)="in",AND(59&lt;=VALUE(MID(input!$A64,SEARCH($D$1,input!$A64)+4,2)),VALUE(MID(input!$A64,SEARCH($D$1,input!$A64)+4,2))&lt;=76),"")),"X"),"")</f>
        <v>X</v>
      </c>
      <c r="E64" s="14" t="str">
        <f>IFERROR(IF(ISNUMBER(SEARCH($E$1,input!$A64)),IF(AND(MID(input!$A64,SEARCH($E$1,input!$A64)+4,1)="#",
VLOOKUP(MID(input!$A64,SEARCH($E$1,input!$A64)+5,1),'TRUE LIST'!$C$2:$D$17,2,0),
VLOOKUP(MID(input!$A64,SEARCH($E$1,input!$A64)+6,1),'TRUE LIST'!$C$2:$D$17,2,0),
VLOOKUP(MID(input!$A64,SEARCH($E$1,input!$A64)+7,1),'TRUE LIST'!$C$2:$D$17,2,0),
VLOOKUP(MID(input!$A64,SEARCH($E$1,input!$A64)+8,1),'TRUE LIST'!$C$2:$D$17,2,0),
VLOOKUP(MID(input!$A64,SEARCH($E$1,input!$A64)+9,1),'TRUE LIST'!$C$2:$D$17,2,0),
VLOOKUP(MID(input!$A64,SEARCH($E$1,input!$A64)+10,1),'TRUE LIST'!$C$2:$D$17,2,0),
TRIM(MID(input!$A64,SEARCH($E$1,input!$A64)+11,1))=""),TRUE,""),"X"),"")</f>
        <v>X</v>
      </c>
      <c r="F64" s="14" t="str">
        <f>IFERROR(IF(ISNUMBER(SEARCH($F$1,input!$A64)),VLOOKUP(TRIM(MID(input!$A64,SEARCH($F$1,input!$A64)+4,4)),'TRUE LIST'!$A$2:$B$8,2,0),"X"),"")</f>
        <v>X</v>
      </c>
      <c r="G64" s="14" t="str">
        <f>IFERROR(IF(ISNUMBER(SEARCH($G$1,input!$A64)),IF(LEN(TRIM(MID(input!$A64,SEARCH($G$1,input!$A64)+4,10)))=9,TRUE,""),"X"),"")</f>
        <v>X</v>
      </c>
      <c r="H64" s="14" t="str">
        <f t="shared" ca="1" si="0"/>
        <v/>
      </c>
      <c r="I64" s="13" t="str">
        <f>IF(ISBLANK(input!A64),"x","")</f>
        <v/>
      </c>
      <c r="J64" s="13" t="str">
        <f>IFERROR(IF(I64="x",MATCH("x",I65:I959,0),N/A),"")</f>
        <v/>
      </c>
      <c r="K64" s="14" t="str">
        <f t="shared" ca="1" si="1"/>
        <v/>
      </c>
    </row>
    <row r="65" spans="1:11" s="1" customFormat="1" x14ac:dyDescent="0.35">
      <c r="A65" s="14" t="str">
        <f>IFERROR(IF(ISNUMBER(SEARCH($A$1,input!$A65)),AND(1920&lt;=VALUE(TRIM(MID(input!$A65,SEARCH($A$1,input!$A65)+4,5))),VALUE(TRIM(MID(input!$A65,SEARCH($A$1,input!$A65)+4,5)))&lt;=2002),"X"),"")</f>
        <v>X</v>
      </c>
      <c r="B65" s="14" t="str">
        <f>IFERROR(IF(ISNUMBER(SEARCH($B$1,input!$A65)),AND(2010&lt;=VALUE(TRIM(MID(input!$A65,SEARCH($B$1,input!$A65)+4,5))),VALUE(TRIM(MID(input!$A65,SEARCH($B$1,input!$A65)+4,5)))&lt;=2020),"X"),"")</f>
        <v>X</v>
      </c>
      <c r="C65" s="14" t="str">
        <f>IFERROR(IF(ISNUMBER(SEARCH($C$1,input!$A65)),AND(2020&lt;=VALUE(TRIM(MID(input!$A65,SEARCH($C$1,input!$A65)+4,5))),VALUE(TRIM(MID(input!$A65,SEARCH($C$1,input!$A65)+4,5)))&lt;=2030),"X"),"")</f>
        <v>X</v>
      </c>
      <c r="D65" s="14" t="str">
        <f>IFERROR(IF(ISNUMBER(SEARCH($D$1,input!$A65)),IF(MID(input!$A65,SEARCH($D$1,input!$A65)+7,2)="cm",AND(150&lt;=VALUE(MID(input!$A65,SEARCH($D$1,input!$A65)+4,3)),VALUE(MID(input!$A65,SEARCH($D$1,input!$A65)+4,3))&lt;=193),IF(MID(input!$A65,SEARCH($D$1,input!$A65)+6,2)="in",AND(59&lt;=VALUE(MID(input!$A65,SEARCH($D$1,input!$A65)+4,2)),VALUE(MID(input!$A65,SEARCH($D$1,input!$A65)+4,2))&lt;=76),"")),"X"),"")</f>
        <v>X</v>
      </c>
      <c r="E65" s="14" t="str">
        <f>IFERROR(IF(ISNUMBER(SEARCH($E$1,input!$A65)),IF(AND(MID(input!$A65,SEARCH($E$1,input!$A65)+4,1)="#",
VLOOKUP(MID(input!$A65,SEARCH($E$1,input!$A65)+5,1),'TRUE LIST'!$C$2:$D$17,2,0),
VLOOKUP(MID(input!$A65,SEARCH($E$1,input!$A65)+6,1),'TRUE LIST'!$C$2:$D$17,2,0),
VLOOKUP(MID(input!$A65,SEARCH($E$1,input!$A65)+7,1),'TRUE LIST'!$C$2:$D$17,2,0),
VLOOKUP(MID(input!$A65,SEARCH($E$1,input!$A65)+8,1),'TRUE LIST'!$C$2:$D$17,2,0),
VLOOKUP(MID(input!$A65,SEARCH($E$1,input!$A65)+9,1),'TRUE LIST'!$C$2:$D$17,2,0),
VLOOKUP(MID(input!$A65,SEARCH($E$1,input!$A65)+10,1),'TRUE LIST'!$C$2:$D$17,2,0),
TRIM(MID(input!$A65,SEARCH($E$1,input!$A65)+11,1))=""),TRUE,""),"X"),"")</f>
        <v>X</v>
      </c>
      <c r="F65" s="14" t="str">
        <f>IFERROR(IF(ISNUMBER(SEARCH($F$1,input!$A65)),VLOOKUP(TRIM(MID(input!$A65,SEARCH($F$1,input!$A65)+4,4)),'TRUE LIST'!$A$2:$B$8,2,0),"X"),"")</f>
        <v>X</v>
      </c>
      <c r="G65" s="14" t="str">
        <f>IFERROR(IF(ISNUMBER(SEARCH($G$1,input!$A65)),IF(LEN(TRIM(MID(input!$A65,SEARCH($G$1,input!$A65)+4,10)))=9,TRUE,""),"X"),"")</f>
        <v>X</v>
      </c>
      <c r="H65" s="14" t="str">
        <f t="shared" ca="1" si="0"/>
        <v/>
      </c>
      <c r="I65" s="13" t="str">
        <f>IF(ISBLANK(input!A65),"x","")</f>
        <v>x</v>
      </c>
      <c r="J65" s="13">
        <f>IFERROR(IF(I65="x",MATCH("x",I66:I959,0),N/A),"")</f>
        <v>4</v>
      </c>
      <c r="K65" s="14" t="str">
        <f t="shared" ca="1" si="1"/>
        <v/>
      </c>
    </row>
    <row r="66" spans="1:11" s="1" customFormat="1" x14ac:dyDescent="0.35">
      <c r="A66" s="14" t="str">
        <f>IFERROR(IF(ISNUMBER(SEARCH($A$1,input!$A66)),AND(1920&lt;=VALUE(TRIM(MID(input!$A66,SEARCH($A$1,input!$A66)+4,5))),VALUE(TRIM(MID(input!$A66,SEARCH($A$1,input!$A66)+4,5)))&lt;=2002),"X"),"")</f>
        <v>X</v>
      </c>
      <c r="B66" s="14" t="b">
        <f>IFERROR(IF(ISNUMBER(SEARCH($B$1,input!$A66)),AND(2010&lt;=VALUE(TRIM(MID(input!$A66,SEARCH($B$1,input!$A66)+4,5))),VALUE(TRIM(MID(input!$A66,SEARCH($B$1,input!$A66)+4,5)))&lt;=2020),"X"),"")</f>
        <v>1</v>
      </c>
      <c r="C66" s="14" t="str">
        <f>IFERROR(IF(ISNUMBER(SEARCH($C$1,input!$A66)),AND(2020&lt;=VALUE(TRIM(MID(input!$A66,SEARCH($C$1,input!$A66)+4,5))),VALUE(TRIM(MID(input!$A66,SEARCH($C$1,input!$A66)+4,5)))&lt;=2030),"X"),"")</f>
        <v>X</v>
      </c>
      <c r="D66" s="14" t="str">
        <f>IFERROR(IF(ISNUMBER(SEARCH($D$1,input!$A66)),IF(MID(input!$A66,SEARCH($D$1,input!$A66)+7,2)="cm",AND(150&lt;=VALUE(MID(input!$A66,SEARCH($D$1,input!$A66)+4,3)),VALUE(MID(input!$A66,SEARCH($D$1,input!$A66)+4,3))&lt;=193),IF(MID(input!$A66,SEARCH($D$1,input!$A66)+6,2)="in",AND(59&lt;=VALUE(MID(input!$A66,SEARCH($D$1,input!$A66)+4,2)),VALUE(MID(input!$A66,SEARCH($D$1,input!$A66)+4,2))&lt;=76),"")),"X"),"")</f>
        <v>X</v>
      </c>
      <c r="E66" s="14" t="str">
        <f>IFERROR(IF(ISNUMBER(SEARCH($E$1,input!$A66)),IF(AND(MID(input!$A66,SEARCH($E$1,input!$A66)+4,1)="#",
VLOOKUP(MID(input!$A66,SEARCH($E$1,input!$A66)+5,1),'TRUE LIST'!$C$2:$D$17,2,0),
VLOOKUP(MID(input!$A66,SEARCH($E$1,input!$A66)+6,1),'TRUE LIST'!$C$2:$D$17,2,0),
VLOOKUP(MID(input!$A66,SEARCH($E$1,input!$A66)+7,1),'TRUE LIST'!$C$2:$D$17,2,0),
VLOOKUP(MID(input!$A66,SEARCH($E$1,input!$A66)+8,1),'TRUE LIST'!$C$2:$D$17,2,0),
VLOOKUP(MID(input!$A66,SEARCH($E$1,input!$A66)+9,1),'TRUE LIST'!$C$2:$D$17,2,0),
VLOOKUP(MID(input!$A66,SEARCH($E$1,input!$A66)+10,1),'TRUE LIST'!$C$2:$D$17,2,0),
TRIM(MID(input!$A66,SEARCH($E$1,input!$A66)+11,1))=""),TRUE,""),"X"),"")</f>
        <v>X</v>
      </c>
      <c r="F66" s="14" t="b">
        <f>IFERROR(IF(ISNUMBER(SEARCH($F$1,input!$A66)),VLOOKUP(TRIM(MID(input!$A66,SEARCH($F$1,input!$A66)+4,4)),'TRUE LIST'!$A$2:$B$8,2,0),"X"),"")</f>
        <v>1</v>
      </c>
      <c r="G66" s="14" t="str">
        <f>IFERROR(IF(ISNUMBER(SEARCH($G$1,input!$A66)),IF(LEN(TRIM(MID(input!$A66,SEARCH($G$1,input!$A66)+4,10)))=9,TRUE,""),"X"),"")</f>
        <v>X</v>
      </c>
      <c r="H66" s="14">
        <f t="shared" ca="1" si="0"/>
        <v>6</v>
      </c>
      <c r="I66" s="13" t="str">
        <f>IF(ISBLANK(input!A66),"x","")</f>
        <v/>
      </c>
      <c r="J66" s="13" t="str">
        <f>IFERROR(IF(I66="x",MATCH("x",I67:I959,0),N/A),"")</f>
        <v/>
      </c>
      <c r="K66" s="14">
        <f t="shared" ca="1" si="1"/>
        <v>6</v>
      </c>
    </row>
    <row r="67" spans="1:11" s="1" customFormat="1" x14ac:dyDescent="0.35">
      <c r="A67" s="14" t="str">
        <f>IFERROR(IF(ISNUMBER(SEARCH($A$1,input!$A67)),AND(1920&lt;=VALUE(TRIM(MID(input!$A67,SEARCH($A$1,input!$A67)+4,5))),VALUE(TRIM(MID(input!$A67,SEARCH($A$1,input!$A67)+4,5)))&lt;=2002),"X"),"")</f>
        <v>X</v>
      </c>
      <c r="B67" s="14" t="str">
        <f>IFERROR(IF(ISNUMBER(SEARCH($B$1,input!$A67)),AND(2010&lt;=VALUE(TRIM(MID(input!$A67,SEARCH($B$1,input!$A67)+4,5))),VALUE(TRIM(MID(input!$A67,SEARCH($B$1,input!$A67)+4,5)))&lt;=2020),"X"),"")</f>
        <v>X</v>
      </c>
      <c r="C67" s="14" t="str">
        <f>IFERROR(IF(ISNUMBER(SEARCH($C$1,input!$A67)),AND(2020&lt;=VALUE(TRIM(MID(input!$A67,SEARCH($C$1,input!$A67)+4,5))),VALUE(TRIM(MID(input!$A67,SEARCH($C$1,input!$A67)+4,5)))&lt;=2030),"X"),"")</f>
        <v>X</v>
      </c>
      <c r="D67" s="14" t="str">
        <f>IFERROR(IF(ISNUMBER(SEARCH($D$1,input!$A67)),IF(MID(input!$A67,SEARCH($D$1,input!$A67)+7,2)="cm",AND(150&lt;=VALUE(MID(input!$A67,SEARCH($D$1,input!$A67)+4,3)),VALUE(MID(input!$A67,SEARCH($D$1,input!$A67)+4,3))&lt;=193),IF(MID(input!$A67,SEARCH($D$1,input!$A67)+6,2)="in",AND(59&lt;=VALUE(MID(input!$A67,SEARCH($D$1,input!$A67)+4,2)),VALUE(MID(input!$A67,SEARCH($D$1,input!$A67)+4,2))&lt;=76),"")),"X"),"")</f>
        <v>X</v>
      </c>
      <c r="E67" s="14" t="b">
        <f>IFERROR(IF(ISNUMBER(SEARCH($E$1,input!$A67)),IF(AND(MID(input!$A67,SEARCH($E$1,input!$A67)+4,1)="#",
VLOOKUP(MID(input!$A67,SEARCH($E$1,input!$A67)+5,1),'TRUE LIST'!$C$2:$D$17,2,0),
VLOOKUP(MID(input!$A67,SEARCH($E$1,input!$A67)+6,1),'TRUE LIST'!$C$2:$D$17,2,0),
VLOOKUP(MID(input!$A67,SEARCH($E$1,input!$A67)+7,1),'TRUE LIST'!$C$2:$D$17,2,0),
VLOOKUP(MID(input!$A67,SEARCH($E$1,input!$A67)+8,1),'TRUE LIST'!$C$2:$D$17,2,0),
VLOOKUP(MID(input!$A67,SEARCH($E$1,input!$A67)+9,1),'TRUE LIST'!$C$2:$D$17,2,0),
VLOOKUP(MID(input!$A67,SEARCH($E$1,input!$A67)+10,1),'TRUE LIST'!$C$2:$D$17,2,0),
TRIM(MID(input!$A67,SEARCH($E$1,input!$A67)+11,1))=""),TRUE,""),"X"),"")</f>
        <v>1</v>
      </c>
      <c r="F67" s="14" t="str">
        <f>IFERROR(IF(ISNUMBER(SEARCH($F$1,input!$A67)),VLOOKUP(TRIM(MID(input!$A67,SEARCH($F$1,input!$A67)+4,4)),'TRUE LIST'!$A$2:$B$8,2,0),"X"),"")</f>
        <v>X</v>
      </c>
      <c r="G67" s="14" t="str">
        <f>IFERROR(IF(ISNUMBER(SEARCH($G$1,input!$A67)),IF(LEN(TRIM(MID(input!$A67,SEARCH($G$1,input!$A67)+4,10)))=9,TRUE,""),"X"),"")</f>
        <v>X</v>
      </c>
      <c r="H67" s="14" t="str">
        <f t="shared" ref="H67:H130" ca="1" si="2">IFERROR(COUNTIF(INDIRECT("RC2:R["&amp;J66-1&amp;"]C8",FALSE),"TRUE"),"")</f>
        <v/>
      </c>
      <c r="I67" s="13" t="str">
        <f>IF(ISBLANK(input!A67),"x","")</f>
        <v/>
      </c>
      <c r="J67" s="13" t="str">
        <f>IFERROR(IF(I67="x",MATCH("x",I68:I959,0),N/A),"")</f>
        <v/>
      </c>
      <c r="K67" s="14" t="str">
        <f t="shared" ref="K67:K130" ca="1" si="3">IFERROR((J66-1)*7-COUNTIF(INDIRECT("RC2:R["&amp;J66-2&amp;"]C8",FALSE),"*X*"),"")</f>
        <v/>
      </c>
    </row>
    <row r="68" spans="1:11" s="1" customFormat="1" x14ac:dyDescent="0.35">
      <c r="A68" s="14" t="b">
        <f>IFERROR(IF(ISNUMBER(SEARCH($A$1,input!$A68)),AND(1920&lt;=VALUE(TRIM(MID(input!$A68,SEARCH($A$1,input!$A68)+4,5))),VALUE(TRIM(MID(input!$A68,SEARCH($A$1,input!$A68)+4,5)))&lt;=2002),"X"),"")</f>
        <v>1</v>
      </c>
      <c r="B68" s="14" t="str">
        <f>IFERROR(IF(ISNUMBER(SEARCH($B$1,input!$A68)),AND(2010&lt;=VALUE(TRIM(MID(input!$A68,SEARCH($B$1,input!$A68)+4,5))),VALUE(TRIM(MID(input!$A68,SEARCH($B$1,input!$A68)+4,5)))&lt;=2020),"X"),"")</f>
        <v>X</v>
      </c>
      <c r="C68" s="14" t="b">
        <f>IFERROR(IF(ISNUMBER(SEARCH($C$1,input!$A68)),AND(2020&lt;=VALUE(TRIM(MID(input!$A68,SEARCH($C$1,input!$A68)+4,5))),VALUE(TRIM(MID(input!$A68,SEARCH($C$1,input!$A68)+4,5)))&lt;=2030),"X"),"")</f>
        <v>1</v>
      </c>
      <c r="D68" s="14" t="b">
        <f>IFERROR(IF(ISNUMBER(SEARCH($D$1,input!$A68)),IF(MID(input!$A68,SEARCH($D$1,input!$A68)+7,2)="cm",AND(150&lt;=VALUE(MID(input!$A68,SEARCH($D$1,input!$A68)+4,3)),VALUE(MID(input!$A68,SEARCH($D$1,input!$A68)+4,3))&lt;=193),IF(MID(input!$A68,SEARCH($D$1,input!$A68)+6,2)="in",AND(59&lt;=VALUE(MID(input!$A68,SEARCH($D$1,input!$A68)+4,2)),VALUE(MID(input!$A68,SEARCH($D$1,input!$A68)+4,2))&lt;=76),"")),"X"),"")</f>
        <v>1</v>
      </c>
      <c r="E68" s="14" t="str">
        <f>IFERROR(IF(ISNUMBER(SEARCH($E$1,input!$A68)),IF(AND(MID(input!$A68,SEARCH($E$1,input!$A68)+4,1)="#",
VLOOKUP(MID(input!$A68,SEARCH($E$1,input!$A68)+5,1),'TRUE LIST'!$C$2:$D$17,2,0),
VLOOKUP(MID(input!$A68,SEARCH($E$1,input!$A68)+6,1),'TRUE LIST'!$C$2:$D$17,2,0),
VLOOKUP(MID(input!$A68,SEARCH($E$1,input!$A68)+7,1),'TRUE LIST'!$C$2:$D$17,2,0),
VLOOKUP(MID(input!$A68,SEARCH($E$1,input!$A68)+8,1),'TRUE LIST'!$C$2:$D$17,2,0),
VLOOKUP(MID(input!$A68,SEARCH($E$1,input!$A68)+9,1),'TRUE LIST'!$C$2:$D$17,2,0),
VLOOKUP(MID(input!$A68,SEARCH($E$1,input!$A68)+10,1),'TRUE LIST'!$C$2:$D$17,2,0),
TRIM(MID(input!$A68,SEARCH($E$1,input!$A68)+11,1))=""),TRUE,""),"X"),"")</f>
        <v>X</v>
      </c>
      <c r="F68" s="14" t="str">
        <f>IFERROR(IF(ISNUMBER(SEARCH($F$1,input!$A68)),VLOOKUP(TRIM(MID(input!$A68,SEARCH($F$1,input!$A68)+4,4)),'TRUE LIST'!$A$2:$B$8,2,0),"X"),"")</f>
        <v>X</v>
      </c>
      <c r="G68" s="14" t="b">
        <f>IFERROR(IF(ISNUMBER(SEARCH($G$1,input!$A68)),IF(LEN(TRIM(MID(input!$A68,SEARCH($G$1,input!$A68)+4,10)))=9,TRUE,""),"X"),"")</f>
        <v>1</v>
      </c>
      <c r="H68" s="14" t="str">
        <f t="shared" ca="1" si="2"/>
        <v/>
      </c>
      <c r="I68" s="13" t="str">
        <f>IF(ISBLANK(input!A68),"x","")</f>
        <v/>
      </c>
      <c r="J68" s="13" t="str">
        <f>IFERROR(IF(I68="x",MATCH("x",I69:I959,0),N/A),"")</f>
        <v/>
      </c>
      <c r="K68" s="14" t="str">
        <f t="shared" ca="1" si="3"/>
        <v/>
      </c>
    </row>
    <row r="69" spans="1:11" s="1" customFormat="1" x14ac:dyDescent="0.35">
      <c r="A69" s="14" t="str">
        <f>IFERROR(IF(ISNUMBER(SEARCH($A$1,input!$A69)),AND(1920&lt;=VALUE(TRIM(MID(input!$A69,SEARCH($A$1,input!$A69)+4,5))),VALUE(TRIM(MID(input!$A69,SEARCH($A$1,input!$A69)+4,5)))&lt;=2002),"X"),"")</f>
        <v>X</v>
      </c>
      <c r="B69" s="14" t="str">
        <f>IFERROR(IF(ISNUMBER(SEARCH($B$1,input!$A69)),AND(2010&lt;=VALUE(TRIM(MID(input!$A69,SEARCH($B$1,input!$A69)+4,5))),VALUE(TRIM(MID(input!$A69,SEARCH($B$1,input!$A69)+4,5)))&lt;=2020),"X"),"")</f>
        <v>X</v>
      </c>
      <c r="C69" s="14" t="str">
        <f>IFERROR(IF(ISNUMBER(SEARCH($C$1,input!$A69)),AND(2020&lt;=VALUE(TRIM(MID(input!$A69,SEARCH($C$1,input!$A69)+4,5))),VALUE(TRIM(MID(input!$A69,SEARCH($C$1,input!$A69)+4,5)))&lt;=2030),"X"),"")</f>
        <v>X</v>
      </c>
      <c r="D69" s="14" t="str">
        <f>IFERROR(IF(ISNUMBER(SEARCH($D$1,input!$A69)),IF(MID(input!$A69,SEARCH($D$1,input!$A69)+7,2)="cm",AND(150&lt;=VALUE(MID(input!$A69,SEARCH($D$1,input!$A69)+4,3)),VALUE(MID(input!$A69,SEARCH($D$1,input!$A69)+4,3))&lt;=193),IF(MID(input!$A69,SEARCH($D$1,input!$A69)+6,2)="in",AND(59&lt;=VALUE(MID(input!$A69,SEARCH($D$1,input!$A69)+4,2)),VALUE(MID(input!$A69,SEARCH($D$1,input!$A69)+4,2))&lt;=76),"")),"X"),"")</f>
        <v>X</v>
      </c>
      <c r="E69" s="14" t="str">
        <f>IFERROR(IF(ISNUMBER(SEARCH($E$1,input!$A69)),IF(AND(MID(input!$A69,SEARCH($E$1,input!$A69)+4,1)="#",
VLOOKUP(MID(input!$A69,SEARCH($E$1,input!$A69)+5,1),'TRUE LIST'!$C$2:$D$17,2,0),
VLOOKUP(MID(input!$A69,SEARCH($E$1,input!$A69)+6,1),'TRUE LIST'!$C$2:$D$17,2,0),
VLOOKUP(MID(input!$A69,SEARCH($E$1,input!$A69)+7,1),'TRUE LIST'!$C$2:$D$17,2,0),
VLOOKUP(MID(input!$A69,SEARCH($E$1,input!$A69)+8,1),'TRUE LIST'!$C$2:$D$17,2,0),
VLOOKUP(MID(input!$A69,SEARCH($E$1,input!$A69)+9,1),'TRUE LIST'!$C$2:$D$17,2,0),
VLOOKUP(MID(input!$A69,SEARCH($E$1,input!$A69)+10,1),'TRUE LIST'!$C$2:$D$17,2,0),
TRIM(MID(input!$A69,SEARCH($E$1,input!$A69)+11,1))=""),TRUE,""),"X"),"")</f>
        <v>X</v>
      </c>
      <c r="F69" s="14" t="str">
        <f>IFERROR(IF(ISNUMBER(SEARCH($F$1,input!$A69)),VLOOKUP(TRIM(MID(input!$A69,SEARCH($F$1,input!$A69)+4,4)),'TRUE LIST'!$A$2:$B$8,2,0),"X"),"")</f>
        <v>X</v>
      </c>
      <c r="G69" s="14" t="str">
        <f>IFERROR(IF(ISNUMBER(SEARCH($G$1,input!$A69)),IF(LEN(TRIM(MID(input!$A69,SEARCH($G$1,input!$A69)+4,10)))=9,TRUE,""),"X"),"")</f>
        <v>X</v>
      </c>
      <c r="H69" s="14" t="str">
        <f t="shared" ca="1" si="2"/>
        <v/>
      </c>
      <c r="I69" s="13" t="str">
        <f>IF(ISBLANK(input!A69),"x","")</f>
        <v>x</v>
      </c>
      <c r="J69" s="13">
        <f>IFERROR(IF(I69="x",MATCH("x",I70:I959,0),N/A),"")</f>
        <v>3</v>
      </c>
      <c r="K69" s="14" t="str">
        <f t="shared" ca="1" si="3"/>
        <v/>
      </c>
    </row>
    <row r="70" spans="1:11" s="1" customFormat="1" x14ac:dyDescent="0.35">
      <c r="A70" s="14" t="str">
        <f>IFERROR(IF(ISNUMBER(SEARCH($A$1,input!$A70)),AND(1920&lt;=VALUE(TRIM(MID(input!$A70,SEARCH($A$1,input!$A70)+4,5))),VALUE(TRIM(MID(input!$A70,SEARCH($A$1,input!$A70)+4,5)))&lt;=2002),"X"),"")</f>
        <v>X</v>
      </c>
      <c r="B70" s="14" t="str">
        <f>IFERROR(IF(ISNUMBER(SEARCH($B$1,input!$A70)),AND(2010&lt;=VALUE(TRIM(MID(input!$A70,SEARCH($B$1,input!$A70)+4,5))),VALUE(TRIM(MID(input!$A70,SEARCH($B$1,input!$A70)+4,5)))&lt;=2020),"X"),"")</f>
        <v>X</v>
      </c>
      <c r="C70" s="14" t="str">
        <f>IFERROR(IF(ISNUMBER(SEARCH($C$1,input!$A70)),AND(2020&lt;=VALUE(TRIM(MID(input!$A70,SEARCH($C$1,input!$A70)+4,5))),VALUE(TRIM(MID(input!$A70,SEARCH($C$1,input!$A70)+4,5)))&lt;=2030),"X"),"")</f>
        <v>X</v>
      </c>
      <c r="D70" s="14" t="str">
        <f>IFERROR(IF(ISNUMBER(SEARCH($D$1,input!$A70)),IF(MID(input!$A70,SEARCH($D$1,input!$A70)+7,2)="cm",AND(150&lt;=VALUE(MID(input!$A70,SEARCH($D$1,input!$A70)+4,3)),VALUE(MID(input!$A70,SEARCH($D$1,input!$A70)+4,3))&lt;=193),IF(MID(input!$A70,SEARCH($D$1,input!$A70)+6,2)="in",AND(59&lt;=VALUE(MID(input!$A70,SEARCH($D$1,input!$A70)+4,2)),VALUE(MID(input!$A70,SEARCH($D$1,input!$A70)+4,2))&lt;=76),"")),"X"),"")</f>
        <v>X</v>
      </c>
      <c r="E70" s="14" t="str">
        <f>IFERROR(IF(ISNUMBER(SEARCH($E$1,input!$A70)),IF(AND(MID(input!$A70,SEARCH($E$1,input!$A70)+4,1)="#",
VLOOKUP(MID(input!$A70,SEARCH($E$1,input!$A70)+5,1),'TRUE LIST'!$C$2:$D$17,2,0),
VLOOKUP(MID(input!$A70,SEARCH($E$1,input!$A70)+6,1),'TRUE LIST'!$C$2:$D$17,2,0),
VLOOKUP(MID(input!$A70,SEARCH($E$1,input!$A70)+7,1),'TRUE LIST'!$C$2:$D$17,2,0),
VLOOKUP(MID(input!$A70,SEARCH($E$1,input!$A70)+8,1),'TRUE LIST'!$C$2:$D$17,2,0),
VLOOKUP(MID(input!$A70,SEARCH($E$1,input!$A70)+9,1),'TRUE LIST'!$C$2:$D$17,2,0),
VLOOKUP(MID(input!$A70,SEARCH($E$1,input!$A70)+10,1),'TRUE LIST'!$C$2:$D$17,2,0),
TRIM(MID(input!$A70,SEARCH($E$1,input!$A70)+11,1))=""),TRUE,""),"X"),"")</f>
        <v>X</v>
      </c>
      <c r="F70" s="14" t="b">
        <f>IFERROR(IF(ISNUMBER(SEARCH($F$1,input!$A70)),VLOOKUP(TRIM(MID(input!$A70,SEARCH($F$1,input!$A70)+4,4)),'TRUE LIST'!$A$2:$B$8,2,0),"X"),"")</f>
        <v>1</v>
      </c>
      <c r="G70" s="14" t="b">
        <f>IFERROR(IF(ISNUMBER(SEARCH($G$1,input!$A70)),IF(LEN(TRIM(MID(input!$A70,SEARCH($G$1,input!$A70)+4,10)))=9,TRUE,""),"X"),"")</f>
        <v>1</v>
      </c>
      <c r="H70" s="14">
        <f t="shared" ca="1" si="2"/>
        <v>6</v>
      </c>
      <c r="I70" s="13" t="str">
        <f>IF(ISBLANK(input!A70),"x","")</f>
        <v/>
      </c>
      <c r="J70" s="13" t="str">
        <f>IFERROR(IF(I70="x",MATCH("x",I71:I959,0),N/A),"")</f>
        <v/>
      </c>
      <c r="K70" s="14">
        <f t="shared" ca="1" si="3"/>
        <v>6</v>
      </c>
    </row>
    <row r="71" spans="1:11" s="1" customFormat="1" x14ac:dyDescent="0.35">
      <c r="A71" s="14" t="b">
        <f>IFERROR(IF(ISNUMBER(SEARCH($A$1,input!$A71)),AND(1920&lt;=VALUE(TRIM(MID(input!$A71,SEARCH($A$1,input!$A71)+4,5))),VALUE(TRIM(MID(input!$A71,SEARCH($A$1,input!$A71)+4,5)))&lt;=2002),"X"),"")</f>
        <v>1</v>
      </c>
      <c r="B71" s="14" t="b">
        <f>IFERROR(IF(ISNUMBER(SEARCH($B$1,input!$A71)),AND(2010&lt;=VALUE(TRIM(MID(input!$A71,SEARCH($B$1,input!$A71)+4,5))),VALUE(TRIM(MID(input!$A71,SEARCH($B$1,input!$A71)+4,5)))&lt;=2020),"X"),"")</f>
        <v>1</v>
      </c>
      <c r="C71" s="14" t="b">
        <f>IFERROR(IF(ISNUMBER(SEARCH($C$1,input!$A71)),AND(2020&lt;=VALUE(TRIM(MID(input!$A71,SEARCH($C$1,input!$A71)+4,5))),VALUE(TRIM(MID(input!$A71,SEARCH($C$1,input!$A71)+4,5)))&lt;=2030),"X"),"")</f>
        <v>1</v>
      </c>
      <c r="D71" s="14" t="b">
        <f>IFERROR(IF(ISNUMBER(SEARCH($D$1,input!$A71)),IF(MID(input!$A71,SEARCH($D$1,input!$A71)+7,2)="cm",AND(150&lt;=VALUE(MID(input!$A71,SEARCH($D$1,input!$A71)+4,3)),VALUE(MID(input!$A71,SEARCH($D$1,input!$A71)+4,3))&lt;=193),IF(MID(input!$A71,SEARCH($D$1,input!$A71)+6,2)="in",AND(59&lt;=VALUE(MID(input!$A71,SEARCH($D$1,input!$A71)+4,2)),VALUE(MID(input!$A71,SEARCH($D$1,input!$A71)+4,2))&lt;=76),"")),"X"),"")</f>
        <v>1</v>
      </c>
      <c r="E71" s="14" t="b">
        <f>IFERROR(IF(ISNUMBER(SEARCH($E$1,input!$A71)),IF(AND(MID(input!$A71,SEARCH($E$1,input!$A71)+4,1)="#",
VLOOKUP(MID(input!$A71,SEARCH($E$1,input!$A71)+5,1),'TRUE LIST'!$C$2:$D$17,2,0),
VLOOKUP(MID(input!$A71,SEARCH($E$1,input!$A71)+6,1),'TRUE LIST'!$C$2:$D$17,2,0),
VLOOKUP(MID(input!$A71,SEARCH($E$1,input!$A71)+7,1),'TRUE LIST'!$C$2:$D$17,2,0),
VLOOKUP(MID(input!$A71,SEARCH($E$1,input!$A71)+8,1),'TRUE LIST'!$C$2:$D$17,2,0),
VLOOKUP(MID(input!$A71,SEARCH($E$1,input!$A71)+9,1),'TRUE LIST'!$C$2:$D$17,2,0),
VLOOKUP(MID(input!$A71,SEARCH($E$1,input!$A71)+10,1),'TRUE LIST'!$C$2:$D$17,2,0),
TRIM(MID(input!$A71,SEARCH($E$1,input!$A71)+11,1))=""),TRUE,""),"X"),"")</f>
        <v>1</v>
      </c>
      <c r="F71" s="14" t="str">
        <f>IFERROR(IF(ISNUMBER(SEARCH($F$1,input!$A71)),VLOOKUP(TRIM(MID(input!$A71,SEARCH($F$1,input!$A71)+4,4)),'TRUE LIST'!$A$2:$B$8,2,0),"X"),"")</f>
        <v>X</v>
      </c>
      <c r="G71" s="14" t="str">
        <f>IFERROR(IF(ISNUMBER(SEARCH($G$1,input!$A71)),IF(LEN(TRIM(MID(input!$A71,SEARCH($G$1,input!$A71)+4,10)))=9,TRUE,""),"X"),"")</f>
        <v>X</v>
      </c>
      <c r="H71" s="14" t="str">
        <f t="shared" ca="1" si="2"/>
        <v/>
      </c>
      <c r="I71" s="13" t="str">
        <f>IF(ISBLANK(input!A71),"x","")</f>
        <v/>
      </c>
      <c r="J71" s="13" t="str">
        <f>IFERROR(IF(I71="x",MATCH("x",I72:I959,0),N/A),"")</f>
        <v/>
      </c>
      <c r="K71" s="14" t="str">
        <f t="shared" ca="1" si="3"/>
        <v/>
      </c>
    </row>
    <row r="72" spans="1:11" s="1" customFormat="1" x14ac:dyDescent="0.35">
      <c r="A72" s="14" t="str">
        <f>IFERROR(IF(ISNUMBER(SEARCH($A$1,input!$A72)),AND(1920&lt;=VALUE(TRIM(MID(input!$A72,SEARCH($A$1,input!$A72)+4,5))),VALUE(TRIM(MID(input!$A72,SEARCH($A$1,input!$A72)+4,5)))&lt;=2002),"X"),"")</f>
        <v>X</v>
      </c>
      <c r="B72" s="14" t="str">
        <f>IFERROR(IF(ISNUMBER(SEARCH($B$1,input!$A72)),AND(2010&lt;=VALUE(TRIM(MID(input!$A72,SEARCH($B$1,input!$A72)+4,5))),VALUE(TRIM(MID(input!$A72,SEARCH($B$1,input!$A72)+4,5)))&lt;=2020),"X"),"")</f>
        <v>X</v>
      </c>
      <c r="C72" s="14" t="str">
        <f>IFERROR(IF(ISNUMBER(SEARCH($C$1,input!$A72)),AND(2020&lt;=VALUE(TRIM(MID(input!$A72,SEARCH($C$1,input!$A72)+4,5))),VALUE(TRIM(MID(input!$A72,SEARCH($C$1,input!$A72)+4,5)))&lt;=2030),"X"),"")</f>
        <v>X</v>
      </c>
      <c r="D72" s="14" t="str">
        <f>IFERROR(IF(ISNUMBER(SEARCH($D$1,input!$A72)),IF(MID(input!$A72,SEARCH($D$1,input!$A72)+7,2)="cm",AND(150&lt;=VALUE(MID(input!$A72,SEARCH($D$1,input!$A72)+4,3)),VALUE(MID(input!$A72,SEARCH($D$1,input!$A72)+4,3))&lt;=193),IF(MID(input!$A72,SEARCH($D$1,input!$A72)+6,2)="in",AND(59&lt;=VALUE(MID(input!$A72,SEARCH($D$1,input!$A72)+4,2)),VALUE(MID(input!$A72,SEARCH($D$1,input!$A72)+4,2))&lt;=76),"")),"X"),"")</f>
        <v>X</v>
      </c>
      <c r="E72" s="14" t="str">
        <f>IFERROR(IF(ISNUMBER(SEARCH($E$1,input!$A72)),IF(AND(MID(input!$A72,SEARCH($E$1,input!$A72)+4,1)="#",
VLOOKUP(MID(input!$A72,SEARCH($E$1,input!$A72)+5,1),'TRUE LIST'!$C$2:$D$17,2,0),
VLOOKUP(MID(input!$A72,SEARCH($E$1,input!$A72)+6,1),'TRUE LIST'!$C$2:$D$17,2,0),
VLOOKUP(MID(input!$A72,SEARCH($E$1,input!$A72)+7,1),'TRUE LIST'!$C$2:$D$17,2,0),
VLOOKUP(MID(input!$A72,SEARCH($E$1,input!$A72)+8,1),'TRUE LIST'!$C$2:$D$17,2,0),
VLOOKUP(MID(input!$A72,SEARCH($E$1,input!$A72)+9,1),'TRUE LIST'!$C$2:$D$17,2,0),
VLOOKUP(MID(input!$A72,SEARCH($E$1,input!$A72)+10,1),'TRUE LIST'!$C$2:$D$17,2,0),
TRIM(MID(input!$A72,SEARCH($E$1,input!$A72)+11,1))=""),TRUE,""),"X"),"")</f>
        <v>X</v>
      </c>
      <c r="F72" s="14" t="str">
        <f>IFERROR(IF(ISNUMBER(SEARCH($F$1,input!$A72)),VLOOKUP(TRIM(MID(input!$A72,SEARCH($F$1,input!$A72)+4,4)),'TRUE LIST'!$A$2:$B$8,2,0),"X"),"")</f>
        <v>X</v>
      </c>
      <c r="G72" s="14" t="str">
        <f>IFERROR(IF(ISNUMBER(SEARCH($G$1,input!$A72)),IF(LEN(TRIM(MID(input!$A72,SEARCH($G$1,input!$A72)+4,10)))=9,TRUE,""),"X"),"")</f>
        <v>X</v>
      </c>
      <c r="H72" s="14" t="str">
        <f t="shared" ca="1" si="2"/>
        <v/>
      </c>
      <c r="I72" s="13" t="str">
        <f>IF(ISBLANK(input!A72),"x","")</f>
        <v>x</v>
      </c>
      <c r="J72" s="13">
        <f>IFERROR(IF(I72="x",MATCH("x",I73:I959,0),N/A),"")</f>
        <v>4</v>
      </c>
      <c r="K72" s="14" t="str">
        <f t="shared" ca="1" si="3"/>
        <v/>
      </c>
    </row>
    <row r="73" spans="1:11" s="1" customFormat="1" x14ac:dyDescent="0.35">
      <c r="A73" s="14" t="b">
        <f>IFERROR(IF(ISNUMBER(SEARCH($A$1,input!$A73)),AND(1920&lt;=VALUE(TRIM(MID(input!$A73,SEARCH($A$1,input!$A73)+4,5))),VALUE(TRIM(MID(input!$A73,SEARCH($A$1,input!$A73)+4,5)))&lt;=2002),"X"),"")</f>
        <v>1</v>
      </c>
      <c r="B73" s="14" t="b">
        <f>IFERROR(IF(ISNUMBER(SEARCH($B$1,input!$A73)),AND(2010&lt;=VALUE(TRIM(MID(input!$A73,SEARCH($B$1,input!$A73)+4,5))),VALUE(TRIM(MID(input!$A73,SEARCH($B$1,input!$A73)+4,5)))&lt;=2020),"X"),"")</f>
        <v>1</v>
      </c>
      <c r="C73" s="14" t="b">
        <f>IFERROR(IF(ISNUMBER(SEARCH($C$1,input!$A73)),AND(2020&lt;=VALUE(TRIM(MID(input!$A73,SEARCH($C$1,input!$A73)+4,5))),VALUE(TRIM(MID(input!$A73,SEARCH($C$1,input!$A73)+4,5)))&lt;=2030),"X"),"")</f>
        <v>1</v>
      </c>
      <c r="D73" s="14" t="b">
        <f>IFERROR(IF(ISNUMBER(SEARCH($D$1,input!$A73)),IF(MID(input!$A73,SEARCH($D$1,input!$A73)+7,2)="cm",AND(150&lt;=VALUE(MID(input!$A73,SEARCH($D$1,input!$A73)+4,3)),VALUE(MID(input!$A73,SEARCH($D$1,input!$A73)+4,3))&lt;=193),IF(MID(input!$A73,SEARCH($D$1,input!$A73)+6,2)="in",AND(59&lt;=VALUE(MID(input!$A73,SEARCH($D$1,input!$A73)+4,2)),VALUE(MID(input!$A73,SEARCH($D$1,input!$A73)+4,2))&lt;=76),"")),"X"),"")</f>
        <v>1</v>
      </c>
      <c r="E73" s="14" t="str">
        <f>IFERROR(IF(ISNUMBER(SEARCH($E$1,input!$A73)),IF(AND(MID(input!$A73,SEARCH($E$1,input!$A73)+4,1)="#",
VLOOKUP(MID(input!$A73,SEARCH($E$1,input!$A73)+5,1),'TRUE LIST'!$C$2:$D$17,2,0),
VLOOKUP(MID(input!$A73,SEARCH($E$1,input!$A73)+6,1),'TRUE LIST'!$C$2:$D$17,2,0),
VLOOKUP(MID(input!$A73,SEARCH($E$1,input!$A73)+7,1),'TRUE LIST'!$C$2:$D$17,2,0),
VLOOKUP(MID(input!$A73,SEARCH($E$1,input!$A73)+8,1),'TRUE LIST'!$C$2:$D$17,2,0),
VLOOKUP(MID(input!$A73,SEARCH($E$1,input!$A73)+9,1),'TRUE LIST'!$C$2:$D$17,2,0),
VLOOKUP(MID(input!$A73,SEARCH($E$1,input!$A73)+10,1),'TRUE LIST'!$C$2:$D$17,2,0),
TRIM(MID(input!$A73,SEARCH($E$1,input!$A73)+11,1))=""),TRUE,""),"X"),"")</f>
        <v>X</v>
      </c>
      <c r="F73" s="14" t="b">
        <f>IFERROR(IF(ISNUMBER(SEARCH($F$1,input!$A73)),VLOOKUP(TRIM(MID(input!$A73,SEARCH($F$1,input!$A73)+4,4)),'TRUE LIST'!$A$2:$B$8,2,0),"X"),"")</f>
        <v>1</v>
      </c>
      <c r="G73" s="14" t="b">
        <f>IFERROR(IF(ISNUMBER(SEARCH($G$1,input!$A73)),IF(LEN(TRIM(MID(input!$A73,SEARCH($G$1,input!$A73)+4,10)))=9,TRUE,""),"X"),"")</f>
        <v>1</v>
      </c>
      <c r="H73" s="14">
        <f t="shared" ca="1" si="2"/>
        <v>6</v>
      </c>
      <c r="I73" s="13" t="str">
        <f>IF(ISBLANK(input!A73),"x","")</f>
        <v/>
      </c>
      <c r="J73" s="13" t="str">
        <f>IFERROR(IF(I73="x",MATCH("x",I74:I959,0),N/A),"")</f>
        <v/>
      </c>
      <c r="K73" s="14">
        <f t="shared" ca="1" si="3"/>
        <v>6</v>
      </c>
    </row>
    <row r="74" spans="1:11" s="1" customFormat="1" x14ac:dyDescent="0.35">
      <c r="A74" s="14" t="str">
        <f>IFERROR(IF(ISNUMBER(SEARCH($A$1,input!$A74)),AND(1920&lt;=VALUE(TRIM(MID(input!$A74,SEARCH($A$1,input!$A74)+4,5))),VALUE(TRIM(MID(input!$A74,SEARCH($A$1,input!$A74)+4,5)))&lt;=2002),"X"),"")</f>
        <v>X</v>
      </c>
      <c r="B74" s="14" t="str">
        <f>IFERROR(IF(ISNUMBER(SEARCH($B$1,input!$A74)),AND(2010&lt;=VALUE(TRIM(MID(input!$A74,SEARCH($B$1,input!$A74)+4,5))),VALUE(TRIM(MID(input!$A74,SEARCH($B$1,input!$A74)+4,5)))&lt;=2020),"X"),"")</f>
        <v>X</v>
      </c>
      <c r="C74" s="14" t="str">
        <f>IFERROR(IF(ISNUMBER(SEARCH($C$1,input!$A74)),AND(2020&lt;=VALUE(TRIM(MID(input!$A74,SEARCH($C$1,input!$A74)+4,5))),VALUE(TRIM(MID(input!$A74,SEARCH($C$1,input!$A74)+4,5)))&lt;=2030),"X"),"")</f>
        <v>X</v>
      </c>
      <c r="D74" s="14" t="str">
        <f>IFERROR(IF(ISNUMBER(SEARCH($D$1,input!$A74)),IF(MID(input!$A74,SEARCH($D$1,input!$A74)+7,2)="cm",AND(150&lt;=VALUE(MID(input!$A74,SEARCH($D$1,input!$A74)+4,3)),VALUE(MID(input!$A74,SEARCH($D$1,input!$A74)+4,3))&lt;=193),IF(MID(input!$A74,SEARCH($D$1,input!$A74)+6,2)="in",AND(59&lt;=VALUE(MID(input!$A74,SEARCH($D$1,input!$A74)+4,2)),VALUE(MID(input!$A74,SEARCH($D$1,input!$A74)+4,2))&lt;=76),"")),"X"),"")</f>
        <v>X</v>
      </c>
      <c r="E74" s="14" t="b">
        <f>IFERROR(IF(ISNUMBER(SEARCH($E$1,input!$A74)),IF(AND(MID(input!$A74,SEARCH($E$1,input!$A74)+4,1)="#",
VLOOKUP(MID(input!$A74,SEARCH($E$1,input!$A74)+5,1),'TRUE LIST'!$C$2:$D$17,2,0),
VLOOKUP(MID(input!$A74,SEARCH($E$1,input!$A74)+6,1),'TRUE LIST'!$C$2:$D$17,2,0),
VLOOKUP(MID(input!$A74,SEARCH($E$1,input!$A74)+7,1),'TRUE LIST'!$C$2:$D$17,2,0),
VLOOKUP(MID(input!$A74,SEARCH($E$1,input!$A74)+8,1),'TRUE LIST'!$C$2:$D$17,2,0),
VLOOKUP(MID(input!$A74,SEARCH($E$1,input!$A74)+9,1),'TRUE LIST'!$C$2:$D$17,2,0),
VLOOKUP(MID(input!$A74,SEARCH($E$1,input!$A74)+10,1),'TRUE LIST'!$C$2:$D$17,2,0),
TRIM(MID(input!$A74,SEARCH($E$1,input!$A74)+11,1))=""),TRUE,""),"X"),"")</f>
        <v>1</v>
      </c>
      <c r="F74" s="14" t="str">
        <f>IFERROR(IF(ISNUMBER(SEARCH($F$1,input!$A74)),VLOOKUP(TRIM(MID(input!$A74,SEARCH($F$1,input!$A74)+4,4)),'TRUE LIST'!$A$2:$B$8,2,0),"X"),"")</f>
        <v>X</v>
      </c>
      <c r="G74" s="14" t="str">
        <f>IFERROR(IF(ISNUMBER(SEARCH($G$1,input!$A74)),IF(LEN(TRIM(MID(input!$A74,SEARCH($G$1,input!$A74)+4,10)))=9,TRUE,""),"X"),"")</f>
        <v>X</v>
      </c>
      <c r="H74" s="14" t="str">
        <f t="shared" ca="1" si="2"/>
        <v/>
      </c>
      <c r="I74" s="13" t="str">
        <f>IF(ISBLANK(input!A74),"x","")</f>
        <v/>
      </c>
      <c r="J74" s="13" t="str">
        <f>IFERROR(IF(I74="x",MATCH("x",I75:I959,0),N/A),"")</f>
        <v/>
      </c>
      <c r="K74" s="14" t="str">
        <f t="shared" ca="1" si="3"/>
        <v/>
      </c>
    </row>
    <row r="75" spans="1:11" s="1" customFormat="1" x14ac:dyDescent="0.35">
      <c r="A75" s="14" t="str">
        <f>IFERROR(IF(ISNUMBER(SEARCH($A$1,input!$A75)),AND(1920&lt;=VALUE(TRIM(MID(input!$A75,SEARCH($A$1,input!$A75)+4,5))),VALUE(TRIM(MID(input!$A75,SEARCH($A$1,input!$A75)+4,5)))&lt;=2002),"X"),"")</f>
        <v>X</v>
      </c>
      <c r="B75" s="14" t="str">
        <f>IFERROR(IF(ISNUMBER(SEARCH($B$1,input!$A75)),AND(2010&lt;=VALUE(TRIM(MID(input!$A75,SEARCH($B$1,input!$A75)+4,5))),VALUE(TRIM(MID(input!$A75,SEARCH($B$1,input!$A75)+4,5)))&lt;=2020),"X"),"")</f>
        <v>X</v>
      </c>
      <c r="C75" s="14" t="str">
        <f>IFERROR(IF(ISNUMBER(SEARCH($C$1,input!$A75)),AND(2020&lt;=VALUE(TRIM(MID(input!$A75,SEARCH($C$1,input!$A75)+4,5))),VALUE(TRIM(MID(input!$A75,SEARCH($C$1,input!$A75)+4,5)))&lt;=2030),"X"),"")</f>
        <v>X</v>
      </c>
      <c r="D75" s="14" t="str">
        <f>IFERROR(IF(ISNUMBER(SEARCH($D$1,input!$A75)),IF(MID(input!$A75,SEARCH($D$1,input!$A75)+7,2)="cm",AND(150&lt;=VALUE(MID(input!$A75,SEARCH($D$1,input!$A75)+4,3)),VALUE(MID(input!$A75,SEARCH($D$1,input!$A75)+4,3))&lt;=193),IF(MID(input!$A75,SEARCH($D$1,input!$A75)+6,2)="in",AND(59&lt;=VALUE(MID(input!$A75,SEARCH($D$1,input!$A75)+4,2)),VALUE(MID(input!$A75,SEARCH($D$1,input!$A75)+4,2))&lt;=76),"")),"X"),"")</f>
        <v>X</v>
      </c>
      <c r="E75" s="14" t="str">
        <f>IFERROR(IF(ISNUMBER(SEARCH($E$1,input!$A75)),IF(AND(MID(input!$A75,SEARCH($E$1,input!$A75)+4,1)="#",
VLOOKUP(MID(input!$A75,SEARCH($E$1,input!$A75)+5,1),'TRUE LIST'!$C$2:$D$17,2,0),
VLOOKUP(MID(input!$A75,SEARCH($E$1,input!$A75)+6,1),'TRUE LIST'!$C$2:$D$17,2,0),
VLOOKUP(MID(input!$A75,SEARCH($E$1,input!$A75)+7,1),'TRUE LIST'!$C$2:$D$17,2,0),
VLOOKUP(MID(input!$A75,SEARCH($E$1,input!$A75)+8,1),'TRUE LIST'!$C$2:$D$17,2,0),
VLOOKUP(MID(input!$A75,SEARCH($E$1,input!$A75)+9,1),'TRUE LIST'!$C$2:$D$17,2,0),
VLOOKUP(MID(input!$A75,SEARCH($E$1,input!$A75)+10,1),'TRUE LIST'!$C$2:$D$17,2,0),
TRIM(MID(input!$A75,SEARCH($E$1,input!$A75)+11,1))=""),TRUE,""),"X"),"")</f>
        <v>X</v>
      </c>
      <c r="F75" s="14" t="str">
        <f>IFERROR(IF(ISNUMBER(SEARCH($F$1,input!$A75)),VLOOKUP(TRIM(MID(input!$A75,SEARCH($F$1,input!$A75)+4,4)),'TRUE LIST'!$A$2:$B$8,2,0),"X"),"")</f>
        <v>X</v>
      </c>
      <c r="G75" s="14" t="str">
        <f>IFERROR(IF(ISNUMBER(SEARCH($G$1,input!$A75)),IF(LEN(TRIM(MID(input!$A75,SEARCH($G$1,input!$A75)+4,10)))=9,TRUE,""),"X"),"")</f>
        <v>X</v>
      </c>
      <c r="H75" s="14" t="str">
        <f t="shared" ca="1" si="2"/>
        <v/>
      </c>
      <c r="I75" s="13" t="str">
        <f>IF(ISBLANK(input!A75),"x","")</f>
        <v/>
      </c>
      <c r="J75" s="13" t="str">
        <f>IFERROR(IF(I75="x",MATCH("x",I76:I959,0),N/A),"")</f>
        <v/>
      </c>
      <c r="K75" s="14" t="str">
        <f t="shared" ca="1" si="3"/>
        <v/>
      </c>
    </row>
    <row r="76" spans="1:11" s="1" customFormat="1" x14ac:dyDescent="0.35">
      <c r="A76" s="14" t="str">
        <f>IFERROR(IF(ISNUMBER(SEARCH($A$1,input!$A76)),AND(1920&lt;=VALUE(TRIM(MID(input!$A76,SEARCH($A$1,input!$A76)+4,5))),VALUE(TRIM(MID(input!$A76,SEARCH($A$1,input!$A76)+4,5)))&lt;=2002),"X"),"")</f>
        <v>X</v>
      </c>
      <c r="B76" s="14" t="str">
        <f>IFERROR(IF(ISNUMBER(SEARCH($B$1,input!$A76)),AND(2010&lt;=VALUE(TRIM(MID(input!$A76,SEARCH($B$1,input!$A76)+4,5))),VALUE(TRIM(MID(input!$A76,SEARCH($B$1,input!$A76)+4,5)))&lt;=2020),"X"),"")</f>
        <v>X</v>
      </c>
      <c r="C76" s="14" t="str">
        <f>IFERROR(IF(ISNUMBER(SEARCH($C$1,input!$A76)),AND(2020&lt;=VALUE(TRIM(MID(input!$A76,SEARCH($C$1,input!$A76)+4,5))),VALUE(TRIM(MID(input!$A76,SEARCH($C$1,input!$A76)+4,5)))&lt;=2030),"X"),"")</f>
        <v>X</v>
      </c>
      <c r="D76" s="14" t="str">
        <f>IFERROR(IF(ISNUMBER(SEARCH($D$1,input!$A76)),IF(MID(input!$A76,SEARCH($D$1,input!$A76)+7,2)="cm",AND(150&lt;=VALUE(MID(input!$A76,SEARCH($D$1,input!$A76)+4,3)),VALUE(MID(input!$A76,SEARCH($D$1,input!$A76)+4,3))&lt;=193),IF(MID(input!$A76,SEARCH($D$1,input!$A76)+6,2)="in",AND(59&lt;=VALUE(MID(input!$A76,SEARCH($D$1,input!$A76)+4,2)),VALUE(MID(input!$A76,SEARCH($D$1,input!$A76)+4,2))&lt;=76),"")),"X"),"")</f>
        <v>X</v>
      </c>
      <c r="E76" s="14" t="str">
        <f>IFERROR(IF(ISNUMBER(SEARCH($E$1,input!$A76)),IF(AND(MID(input!$A76,SEARCH($E$1,input!$A76)+4,1)="#",
VLOOKUP(MID(input!$A76,SEARCH($E$1,input!$A76)+5,1),'TRUE LIST'!$C$2:$D$17,2,0),
VLOOKUP(MID(input!$A76,SEARCH($E$1,input!$A76)+6,1),'TRUE LIST'!$C$2:$D$17,2,0),
VLOOKUP(MID(input!$A76,SEARCH($E$1,input!$A76)+7,1),'TRUE LIST'!$C$2:$D$17,2,0),
VLOOKUP(MID(input!$A76,SEARCH($E$1,input!$A76)+8,1),'TRUE LIST'!$C$2:$D$17,2,0),
VLOOKUP(MID(input!$A76,SEARCH($E$1,input!$A76)+9,1),'TRUE LIST'!$C$2:$D$17,2,0),
VLOOKUP(MID(input!$A76,SEARCH($E$1,input!$A76)+10,1),'TRUE LIST'!$C$2:$D$17,2,0),
TRIM(MID(input!$A76,SEARCH($E$1,input!$A76)+11,1))=""),TRUE,""),"X"),"")</f>
        <v>X</v>
      </c>
      <c r="F76" s="14" t="str">
        <f>IFERROR(IF(ISNUMBER(SEARCH($F$1,input!$A76)),VLOOKUP(TRIM(MID(input!$A76,SEARCH($F$1,input!$A76)+4,4)),'TRUE LIST'!$A$2:$B$8,2,0),"X"),"")</f>
        <v>X</v>
      </c>
      <c r="G76" s="14" t="str">
        <f>IFERROR(IF(ISNUMBER(SEARCH($G$1,input!$A76)),IF(LEN(TRIM(MID(input!$A76,SEARCH($G$1,input!$A76)+4,10)))=9,TRUE,""),"X"),"")</f>
        <v>X</v>
      </c>
      <c r="H76" s="14" t="str">
        <f t="shared" ca="1" si="2"/>
        <v/>
      </c>
      <c r="I76" s="13" t="str">
        <f>IF(ISBLANK(input!A76),"x","")</f>
        <v>x</v>
      </c>
      <c r="J76" s="13">
        <f>IFERROR(IF(I76="x",MATCH("x",I77:I959,0),N/A),"")</f>
        <v>3</v>
      </c>
      <c r="K76" s="14" t="str">
        <f t="shared" ca="1" si="3"/>
        <v/>
      </c>
    </row>
    <row r="77" spans="1:11" s="1" customFormat="1" x14ac:dyDescent="0.35">
      <c r="A77" s="14" t="str">
        <f>IFERROR(IF(ISNUMBER(SEARCH($A$1,input!$A77)),AND(1920&lt;=VALUE(TRIM(MID(input!$A77,SEARCH($A$1,input!$A77)+4,5))),VALUE(TRIM(MID(input!$A77,SEARCH($A$1,input!$A77)+4,5)))&lt;=2002),"X"),"")</f>
        <v>X</v>
      </c>
      <c r="B77" s="14" t="str">
        <f>IFERROR(IF(ISNUMBER(SEARCH($B$1,input!$A77)),AND(2010&lt;=VALUE(TRIM(MID(input!$A77,SEARCH($B$1,input!$A77)+4,5))),VALUE(TRIM(MID(input!$A77,SEARCH($B$1,input!$A77)+4,5)))&lt;=2020),"X"),"")</f>
        <v>X</v>
      </c>
      <c r="C77" s="14" t="b">
        <f>IFERROR(IF(ISNUMBER(SEARCH($C$1,input!$A77)),AND(2020&lt;=VALUE(TRIM(MID(input!$A77,SEARCH($C$1,input!$A77)+4,5))),VALUE(TRIM(MID(input!$A77,SEARCH($C$1,input!$A77)+4,5)))&lt;=2030),"X"),"")</f>
        <v>1</v>
      </c>
      <c r="D77" s="14" t="str">
        <f>IFERROR(IF(ISNUMBER(SEARCH($D$1,input!$A77)),IF(MID(input!$A77,SEARCH($D$1,input!$A77)+7,2)="cm",AND(150&lt;=VALUE(MID(input!$A77,SEARCH($D$1,input!$A77)+4,3)),VALUE(MID(input!$A77,SEARCH($D$1,input!$A77)+4,3))&lt;=193),IF(MID(input!$A77,SEARCH($D$1,input!$A77)+6,2)="in",AND(59&lt;=VALUE(MID(input!$A77,SEARCH($D$1,input!$A77)+4,2)),VALUE(MID(input!$A77,SEARCH($D$1,input!$A77)+4,2))&lt;=76),"")),"X"),"")</f>
        <v>X</v>
      </c>
      <c r="E77" s="14" t="str">
        <f>IFERROR(IF(ISNUMBER(SEARCH($E$1,input!$A77)),IF(AND(MID(input!$A77,SEARCH($E$1,input!$A77)+4,1)="#",
VLOOKUP(MID(input!$A77,SEARCH($E$1,input!$A77)+5,1),'TRUE LIST'!$C$2:$D$17,2,0),
VLOOKUP(MID(input!$A77,SEARCH($E$1,input!$A77)+6,1),'TRUE LIST'!$C$2:$D$17,2,0),
VLOOKUP(MID(input!$A77,SEARCH($E$1,input!$A77)+7,1),'TRUE LIST'!$C$2:$D$17,2,0),
VLOOKUP(MID(input!$A77,SEARCH($E$1,input!$A77)+8,1),'TRUE LIST'!$C$2:$D$17,2,0),
VLOOKUP(MID(input!$A77,SEARCH($E$1,input!$A77)+9,1),'TRUE LIST'!$C$2:$D$17,2,0),
VLOOKUP(MID(input!$A77,SEARCH($E$1,input!$A77)+10,1),'TRUE LIST'!$C$2:$D$17,2,0),
TRIM(MID(input!$A77,SEARCH($E$1,input!$A77)+11,1))=""),TRUE,""),"X"),"")</f>
        <v>X</v>
      </c>
      <c r="F77" s="14" t="b">
        <f>IFERROR(IF(ISNUMBER(SEARCH($F$1,input!$A77)),VLOOKUP(TRIM(MID(input!$A77,SEARCH($F$1,input!$A77)+4,4)),'TRUE LIST'!$A$2:$B$8,2,0),"X"),"")</f>
        <v>1</v>
      </c>
      <c r="G77" s="14" t="str">
        <f>IFERROR(IF(ISNUMBER(SEARCH($G$1,input!$A77)),IF(LEN(TRIM(MID(input!$A77,SEARCH($G$1,input!$A77)+4,10)))=9,TRUE,""),"X"),"")</f>
        <v>X</v>
      </c>
      <c r="H77" s="14">
        <f t="shared" ca="1" si="2"/>
        <v>6</v>
      </c>
      <c r="I77" s="13" t="str">
        <f>IF(ISBLANK(input!A77),"x","")</f>
        <v/>
      </c>
      <c r="J77" s="13" t="str">
        <f>IFERROR(IF(I77="x",MATCH("x",I78:I959,0),N/A),"")</f>
        <v/>
      </c>
      <c r="K77" s="14">
        <f t="shared" ca="1" si="3"/>
        <v>6</v>
      </c>
    </row>
    <row r="78" spans="1:11" s="1" customFormat="1" x14ac:dyDescent="0.35">
      <c r="A78" s="14" t="str">
        <f>IFERROR(IF(ISNUMBER(SEARCH($A$1,input!$A78)),AND(1920&lt;=VALUE(TRIM(MID(input!$A78,SEARCH($A$1,input!$A78)+4,5))),VALUE(TRIM(MID(input!$A78,SEARCH($A$1,input!$A78)+4,5)))&lt;=2002),"X"),"")</f>
        <v>X</v>
      </c>
      <c r="B78" s="14" t="b">
        <f>IFERROR(IF(ISNUMBER(SEARCH($B$1,input!$A78)),AND(2010&lt;=VALUE(TRIM(MID(input!$A78,SEARCH($B$1,input!$A78)+4,5))),VALUE(TRIM(MID(input!$A78,SEARCH($B$1,input!$A78)+4,5)))&lt;=2020),"X"),"")</f>
        <v>1</v>
      </c>
      <c r="C78" s="14" t="str">
        <f>IFERROR(IF(ISNUMBER(SEARCH($C$1,input!$A78)),AND(2020&lt;=VALUE(TRIM(MID(input!$A78,SEARCH($C$1,input!$A78)+4,5))),VALUE(TRIM(MID(input!$A78,SEARCH($C$1,input!$A78)+4,5)))&lt;=2030),"X"),"")</f>
        <v>X</v>
      </c>
      <c r="D78" s="14" t="b">
        <f>IFERROR(IF(ISNUMBER(SEARCH($D$1,input!$A78)),IF(MID(input!$A78,SEARCH($D$1,input!$A78)+7,2)="cm",AND(150&lt;=VALUE(MID(input!$A78,SEARCH($D$1,input!$A78)+4,3)),VALUE(MID(input!$A78,SEARCH($D$1,input!$A78)+4,3))&lt;=193),IF(MID(input!$A78,SEARCH($D$1,input!$A78)+6,2)="in",AND(59&lt;=VALUE(MID(input!$A78,SEARCH($D$1,input!$A78)+4,2)),VALUE(MID(input!$A78,SEARCH($D$1,input!$A78)+4,2))&lt;=76),"")),"X"),"")</f>
        <v>1</v>
      </c>
      <c r="E78" s="14" t="b">
        <f>IFERROR(IF(ISNUMBER(SEARCH($E$1,input!$A78)),IF(AND(MID(input!$A78,SEARCH($E$1,input!$A78)+4,1)="#",
VLOOKUP(MID(input!$A78,SEARCH($E$1,input!$A78)+5,1),'TRUE LIST'!$C$2:$D$17,2,0),
VLOOKUP(MID(input!$A78,SEARCH($E$1,input!$A78)+6,1),'TRUE LIST'!$C$2:$D$17,2,0),
VLOOKUP(MID(input!$A78,SEARCH($E$1,input!$A78)+7,1),'TRUE LIST'!$C$2:$D$17,2,0),
VLOOKUP(MID(input!$A78,SEARCH($E$1,input!$A78)+8,1),'TRUE LIST'!$C$2:$D$17,2,0),
VLOOKUP(MID(input!$A78,SEARCH($E$1,input!$A78)+9,1),'TRUE LIST'!$C$2:$D$17,2,0),
VLOOKUP(MID(input!$A78,SEARCH($E$1,input!$A78)+10,1),'TRUE LIST'!$C$2:$D$17,2,0),
TRIM(MID(input!$A78,SEARCH($E$1,input!$A78)+11,1))=""),TRUE,""),"X"),"")</f>
        <v>1</v>
      </c>
      <c r="F78" s="14" t="str">
        <f>IFERROR(IF(ISNUMBER(SEARCH($F$1,input!$A78)),VLOOKUP(TRIM(MID(input!$A78,SEARCH($F$1,input!$A78)+4,4)),'TRUE LIST'!$A$2:$B$8,2,0),"X"),"")</f>
        <v>X</v>
      </c>
      <c r="G78" s="14" t="str">
        <f>IFERROR(IF(ISNUMBER(SEARCH($G$1,input!$A78)),IF(LEN(TRIM(MID(input!$A78,SEARCH($G$1,input!$A78)+4,10)))=9,TRUE,""),"X"),"")</f>
        <v>X</v>
      </c>
      <c r="H78" s="14" t="str">
        <f t="shared" ca="1" si="2"/>
        <v/>
      </c>
      <c r="I78" s="13" t="str">
        <f>IF(ISBLANK(input!A78),"x","")</f>
        <v/>
      </c>
      <c r="J78" s="13" t="str">
        <f>IFERROR(IF(I78="x",MATCH("x",I79:I959,0),N/A),"")</f>
        <v/>
      </c>
      <c r="K78" s="14" t="str">
        <f t="shared" ca="1" si="3"/>
        <v/>
      </c>
    </row>
    <row r="79" spans="1:11" s="1" customFormat="1" x14ac:dyDescent="0.35">
      <c r="A79" s="14" t="str">
        <f>IFERROR(IF(ISNUMBER(SEARCH($A$1,input!$A79)),AND(1920&lt;=VALUE(TRIM(MID(input!$A79,SEARCH($A$1,input!$A79)+4,5))),VALUE(TRIM(MID(input!$A79,SEARCH($A$1,input!$A79)+4,5)))&lt;=2002),"X"),"")</f>
        <v>X</v>
      </c>
      <c r="B79" s="14" t="str">
        <f>IFERROR(IF(ISNUMBER(SEARCH($B$1,input!$A79)),AND(2010&lt;=VALUE(TRIM(MID(input!$A79,SEARCH($B$1,input!$A79)+4,5))),VALUE(TRIM(MID(input!$A79,SEARCH($B$1,input!$A79)+4,5)))&lt;=2020),"X"),"")</f>
        <v>X</v>
      </c>
      <c r="C79" s="14" t="str">
        <f>IFERROR(IF(ISNUMBER(SEARCH($C$1,input!$A79)),AND(2020&lt;=VALUE(TRIM(MID(input!$A79,SEARCH($C$1,input!$A79)+4,5))),VALUE(TRIM(MID(input!$A79,SEARCH($C$1,input!$A79)+4,5)))&lt;=2030),"X"),"")</f>
        <v>X</v>
      </c>
      <c r="D79" s="14" t="str">
        <f>IFERROR(IF(ISNUMBER(SEARCH($D$1,input!$A79)),IF(MID(input!$A79,SEARCH($D$1,input!$A79)+7,2)="cm",AND(150&lt;=VALUE(MID(input!$A79,SEARCH($D$1,input!$A79)+4,3)),VALUE(MID(input!$A79,SEARCH($D$1,input!$A79)+4,3))&lt;=193),IF(MID(input!$A79,SEARCH($D$1,input!$A79)+6,2)="in",AND(59&lt;=VALUE(MID(input!$A79,SEARCH($D$1,input!$A79)+4,2)),VALUE(MID(input!$A79,SEARCH($D$1,input!$A79)+4,2))&lt;=76),"")),"X"),"")</f>
        <v>X</v>
      </c>
      <c r="E79" s="14" t="str">
        <f>IFERROR(IF(ISNUMBER(SEARCH($E$1,input!$A79)),IF(AND(MID(input!$A79,SEARCH($E$1,input!$A79)+4,1)="#",
VLOOKUP(MID(input!$A79,SEARCH($E$1,input!$A79)+5,1),'TRUE LIST'!$C$2:$D$17,2,0),
VLOOKUP(MID(input!$A79,SEARCH($E$1,input!$A79)+6,1),'TRUE LIST'!$C$2:$D$17,2,0),
VLOOKUP(MID(input!$A79,SEARCH($E$1,input!$A79)+7,1),'TRUE LIST'!$C$2:$D$17,2,0),
VLOOKUP(MID(input!$A79,SEARCH($E$1,input!$A79)+8,1),'TRUE LIST'!$C$2:$D$17,2,0),
VLOOKUP(MID(input!$A79,SEARCH($E$1,input!$A79)+9,1),'TRUE LIST'!$C$2:$D$17,2,0),
VLOOKUP(MID(input!$A79,SEARCH($E$1,input!$A79)+10,1),'TRUE LIST'!$C$2:$D$17,2,0),
TRIM(MID(input!$A79,SEARCH($E$1,input!$A79)+11,1))=""),TRUE,""),"X"),"")</f>
        <v>X</v>
      </c>
      <c r="F79" s="14" t="str">
        <f>IFERROR(IF(ISNUMBER(SEARCH($F$1,input!$A79)),VLOOKUP(TRIM(MID(input!$A79,SEARCH($F$1,input!$A79)+4,4)),'TRUE LIST'!$A$2:$B$8,2,0),"X"),"")</f>
        <v>X</v>
      </c>
      <c r="G79" s="14" t="str">
        <f>IFERROR(IF(ISNUMBER(SEARCH($G$1,input!$A79)),IF(LEN(TRIM(MID(input!$A79,SEARCH($G$1,input!$A79)+4,10)))=9,TRUE,""),"X"),"")</f>
        <v>X</v>
      </c>
      <c r="H79" s="14" t="str">
        <f t="shared" ca="1" si="2"/>
        <v/>
      </c>
      <c r="I79" s="13" t="str">
        <f>IF(ISBLANK(input!A79),"x","")</f>
        <v>x</v>
      </c>
      <c r="J79" s="13">
        <f>IFERROR(IF(I79="x",MATCH("x",I80:I959,0),N/A),"")</f>
        <v>5</v>
      </c>
      <c r="K79" s="14" t="str">
        <f t="shared" ca="1" si="3"/>
        <v/>
      </c>
    </row>
    <row r="80" spans="1:11" s="1" customFormat="1" x14ac:dyDescent="0.35">
      <c r="A80" s="14" t="b">
        <f>IFERROR(IF(ISNUMBER(SEARCH($A$1,input!$A80)),AND(1920&lt;=VALUE(TRIM(MID(input!$A80,SEARCH($A$1,input!$A80)+4,5))),VALUE(TRIM(MID(input!$A80,SEARCH($A$1,input!$A80)+4,5)))&lt;=2002),"X"),"")</f>
        <v>0</v>
      </c>
      <c r="B80" s="14" t="str">
        <f>IFERROR(IF(ISNUMBER(SEARCH($B$1,input!$A80)),AND(2010&lt;=VALUE(TRIM(MID(input!$A80,SEARCH($B$1,input!$A80)+4,5))),VALUE(TRIM(MID(input!$A80,SEARCH($B$1,input!$A80)+4,5)))&lt;=2020),"X"),"")</f>
        <v>X</v>
      </c>
      <c r="C80" s="14" t="str">
        <f>IFERROR(IF(ISNUMBER(SEARCH($C$1,input!$A80)),AND(2020&lt;=VALUE(TRIM(MID(input!$A80,SEARCH($C$1,input!$A80)+4,5))),VALUE(TRIM(MID(input!$A80,SEARCH($C$1,input!$A80)+4,5)))&lt;=2030),"X"),"")</f>
        <v>X</v>
      </c>
      <c r="D80" s="14" t="b">
        <f>IFERROR(IF(ISNUMBER(SEARCH($D$1,input!$A80)),IF(MID(input!$A80,SEARCH($D$1,input!$A80)+7,2)="cm",AND(150&lt;=VALUE(MID(input!$A80,SEARCH($D$1,input!$A80)+4,3)),VALUE(MID(input!$A80,SEARCH($D$1,input!$A80)+4,3))&lt;=193),IF(MID(input!$A80,SEARCH($D$1,input!$A80)+6,2)="in",AND(59&lt;=VALUE(MID(input!$A80,SEARCH($D$1,input!$A80)+4,2)),VALUE(MID(input!$A80,SEARCH($D$1,input!$A80)+4,2))&lt;=76),"")),"X"),"")</f>
        <v>1</v>
      </c>
      <c r="E80" s="14" t="str">
        <f>IFERROR(IF(ISNUMBER(SEARCH($E$1,input!$A80)),IF(AND(MID(input!$A80,SEARCH($E$1,input!$A80)+4,1)="#",
VLOOKUP(MID(input!$A80,SEARCH($E$1,input!$A80)+5,1),'TRUE LIST'!$C$2:$D$17,2,0),
VLOOKUP(MID(input!$A80,SEARCH($E$1,input!$A80)+6,1),'TRUE LIST'!$C$2:$D$17,2,0),
VLOOKUP(MID(input!$A80,SEARCH($E$1,input!$A80)+7,1),'TRUE LIST'!$C$2:$D$17,2,0),
VLOOKUP(MID(input!$A80,SEARCH($E$1,input!$A80)+8,1),'TRUE LIST'!$C$2:$D$17,2,0),
VLOOKUP(MID(input!$A80,SEARCH($E$1,input!$A80)+9,1),'TRUE LIST'!$C$2:$D$17,2,0),
VLOOKUP(MID(input!$A80,SEARCH($E$1,input!$A80)+10,1),'TRUE LIST'!$C$2:$D$17,2,0),
TRIM(MID(input!$A80,SEARCH($E$1,input!$A80)+11,1))=""),TRUE,""),"X"),"")</f>
        <v>X</v>
      </c>
      <c r="F80" s="14" t="str">
        <f>IFERROR(IF(ISNUMBER(SEARCH($F$1,input!$A80)),VLOOKUP(TRIM(MID(input!$A80,SEARCH($F$1,input!$A80)+4,4)),'TRUE LIST'!$A$2:$B$8,2,0),"X"),"")</f>
        <v>X</v>
      </c>
      <c r="G80" s="14" t="str">
        <f>IFERROR(IF(ISNUMBER(SEARCH($G$1,input!$A80)),IF(LEN(TRIM(MID(input!$A80,SEARCH($G$1,input!$A80)+4,10)))=9,TRUE,""),"X"),"")</f>
        <v>X</v>
      </c>
      <c r="H80" s="14">
        <f t="shared" ca="1" si="2"/>
        <v>6</v>
      </c>
      <c r="I80" s="13" t="str">
        <f>IF(ISBLANK(input!A80),"x","")</f>
        <v/>
      </c>
      <c r="J80" s="13" t="str">
        <f>IFERROR(IF(I80="x",MATCH("x",I81:I959,0),N/A),"")</f>
        <v/>
      </c>
      <c r="K80" s="14">
        <f t="shared" ca="1" si="3"/>
        <v>6</v>
      </c>
    </row>
    <row r="81" spans="1:11" s="1" customFormat="1" x14ac:dyDescent="0.35">
      <c r="A81" s="14" t="str">
        <f>IFERROR(IF(ISNUMBER(SEARCH($A$1,input!$A81)),AND(1920&lt;=VALUE(TRIM(MID(input!$A81,SEARCH($A$1,input!$A81)+4,5))),VALUE(TRIM(MID(input!$A81,SEARCH($A$1,input!$A81)+4,5)))&lt;=2002),"X"),"")</f>
        <v>X</v>
      </c>
      <c r="B81" s="14" t="b">
        <f>IFERROR(IF(ISNUMBER(SEARCH($B$1,input!$A81)),AND(2010&lt;=VALUE(TRIM(MID(input!$A81,SEARCH($B$1,input!$A81)+4,5))),VALUE(TRIM(MID(input!$A81,SEARCH($B$1,input!$A81)+4,5)))&lt;=2020),"X"),"")</f>
        <v>1</v>
      </c>
      <c r="C81" s="14" t="str">
        <f>IFERROR(IF(ISNUMBER(SEARCH($C$1,input!$A81)),AND(2020&lt;=VALUE(TRIM(MID(input!$A81,SEARCH($C$1,input!$A81)+4,5))),VALUE(TRIM(MID(input!$A81,SEARCH($C$1,input!$A81)+4,5)))&lt;=2030),"X"),"")</f>
        <v>X</v>
      </c>
      <c r="D81" s="14" t="str">
        <f>IFERROR(IF(ISNUMBER(SEARCH($D$1,input!$A81)),IF(MID(input!$A81,SEARCH($D$1,input!$A81)+7,2)="cm",AND(150&lt;=VALUE(MID(input!$A81,SEARCH($D$1,input!$A81)+4,3)),VALUE(MID(input!$A81,SEARCH($D$1,input!$A81)+4,3))&lt;=193),IF(MID(input!$A81,SEARCH($D$1,input!$A81)+6,2)="in",AND(59&lt;=VALUE(MID(input!$A81,SEARCH($D$1,input!$A81)+4,2)),VALUE(MID(input!$A81,SEARCH($D$1,input!$A81)+4,2))&lt;=76),"")),"X"),"")</f>
        <v>X</v>
      </c>
      <c r="E81" s="14" t="str">
        <f>IFERROR(IF(ISNUMBER(SEARCH($E$1,input!$A81)),IF(AND(MID(input!$A81,SEARCH($E$1,input!$A81)+4,1)="#",
VLOOKUP(MID(input!$A81,SEARCH($E$1,input!$A81)+5,1),'TRUE LIST'!$C$2:$D$17,2,0),
VLOOKUP(MID(input!$A81,SEARCH($E$1,input!$A81)+6,1),'TRUE LIST'!$C$2:$D$17,2,0),
VLOOKUP(MID(input!$A81,SEARCH($E$1,input!$A81)+7,1),'TRUE LIST'!$C$2:$D$17,2,0),
VLOOKUP(MID(input!$A81,SEARCH($E$1,input!$A81)+8,1),'TRUE LIST'!$C$2:$D$17,2,0),
VLOOKUP(MID(input!$A81,SEARCH($E$1,input!$A81)+9,1),'TRUE LIST'!$C$2:$D$17,2,0),
VLOOKUP(MID(input!$A81,SEARCH($E$1,input!$A81)+10,1),'TRUE LIST'!$C$2:$D$17,2,0),
TRIM(MID(input!$A81,SEARCH($E$1,input!$A81)+11,1))=""),TRUE,""),"X"),"")</f>
        <v>X</v>
      </c>
      <c r="F81" s="14" t="str">
        <f>IFERROR(IF(ISNUMBER(SEARCH($F$1,input!$A81)),VLOOKUP(TRIM(MID(input!$A81,SEARCH($F$1,input!$A81)+4,4)),'TRUE LIST'!$A$2:$B$8,2,0),"X"),"")</f>
        <v>X</v>
      </c>
      <c r="G81" s="14" t="str">
        <f>IFERROR(IF(ISNUMBER(SEARCH($G$1,input!$A81)),IF(LEN(TRIM(MID(input!$A81,SEARCH($G$1,input!$A81)+4,10)))=9,TRUE,""),"X"),"")</f>
        <v/>
      </c>
      <c r="H81" s="14" t="str">
        <f t="shared" ca="1" si="2"/>
        <v/>
      </c>
      <c r="I81" s="13" t="str">
        <f>IF(ISBLANK(input!A81),"x","")</f>
        <v/>
      </c>
      <c r="J81" s="13" t="str">
        <f>IFERROR(IF(I81="x",MATCH("x",I82:I959,0),N/A),"")</f>
        <v/>
      </c>
      <c r="K81" s="14" t="str">
        <f t="shared" ca="1" si="3"/>
        <v/>
      </c>
    </row>
    <row r="82" spans="1:11" s="1" customFormat="1" x14ac:dyDescent="0.35">
      <c r="A82" s="14" t="str">
        <f>IFERROR(IF(ISNUMBER(SEARCH($A$1,input!$A82)),AND(1920&lt;=VALUE(TRIM(MID(input!$A82,SEARCH($A$1,input!$A82)+4,5))),VALUE(TRIM(MID(input!$A82,SEARCH($A$1,input!$A82)+4,5)))&lt;=2002),"X"),"")</f>
        <v>X</v>
      </c>
      <c r="B82" s="14" t="str">
        <f>IFERROR(IF(ISNUMBER(SEARCH($B$1,input!$A82)),AND(2010&lt;=VALUE(TRIM(MID(input!$A82,SEARCH($B$1,input!$A82)+4,5))),VALUE(TRIM(MID(input!$A82,SEARCH($B$1,input!$A82)+4,5)))&lt;=2020),"X"),"")</f>
        <v>X</v>
      </c>
      <c r="C82" s="14" t="b">
        <f>IFERROR(IF(ISNUMBER(SEARCH($C$1,input!$A82)),AND(2020&lt;=VALUE(TRIM(MID(input!$A82,SEARCH($C$1,input!$A82)+4,5))),VALUE(TRIM(MID(input!$A82,SEARCH($C$1,input!$A82)+4,5)))&lt;=2030),"X"),"")</f>
        <v>0</v>
      </c>
      <c r="D82" s="14" t="str">
        <f>IFERROR(IF(ISNUMBER(SEARCH($D$1,input!$A82)),IF(MID(input!$A82,SEARCH($D$1,input!$A82)+7,2)="cm",AND(150&lt;=VALUE(MID(input!$A82,SEARCH($D$1,input!$A82)+4,3)),VALUE(MID(input!$A82,SEARCH($D$1,input!$A82)+4,3))&lt;=193),IF(MID(input!$A82,SEARCH($D$1,input!$A82)+6,2)="in",AND(59&lt;=VALUE(MID(input!$A82,SEARCH($D$1,input!$A82)+4,2)),VALUE(MID(input!$A82,SEARCH($D$1,input!$A82)+4,2))&lt;=76),"")),"X"),"")</f>
        <v>X</v>
      </c>
      <c r="E82" s="14" t="str">
        <f>IFERROR(IF(ISNUMBER(SEARCH($E$1,input!$A82)),IF(AND(MID(input!$A82,SEARCH($E$1,input!$A82)+4,1)="#",
VLOOKUP(MID(input!$A82,SEARCH($E$1,input!$A82)+5,1),'TRUE LIST'!$C$2:$D$17,2,0),
VLOOKUP(MID(input!$A82,SEARCH($E$1,input!$A82)+6,1),'TRUE LIST'!$C$2:$D$17,2,0),
VLOOKUP(MID(input!$A82,SEARCH($E$1,input!$A82)+7,1),'TRUE LIST'!$C$2:$D$17,2,0),
VLOOKUP(MID(input!$A82,SEARCH($E$1,input!$A82)+8,1),'TRUE LIST'!$C$2:$D$17,2,0),
VLOOKUP(MID(input!$A82,SEARCH($E$1,input!$A82)+9,1),'TRUE LIST'!$C$2:$D$17,2,0),
VLOOKUP(MID(input!$A82,SEARCH($E$1,input!$A82)+10,1),'TRUE LIST'!$C$2:$D$17,2,0),
TRIM(MID(input!$A82,SEARCH($E$1,input!$A82)+11,1))=""),TRUE,""),"X"),"")</f>
        <v>X</v>
      </c>
      <c r="F82" s="14" t="str">
        <f>IFERROR(IF(ISNUMBER(SEARCH($F$1,input!$A82)),VLOOKUP(TRIM(MID(input!$A82,SEARCH($F$1,input!$A82)+4,4)),'TRUE LIST'!$A$2:$B$8,2,0),"X"),"")</f>
        <v/>
      </c>
      <c r="G82" s="14" t="str">
        <f>IFERROR(IF(ISNUMBER(SEARCH($G$1,input!$A82)),IF(LEN(TRIM(MID(input!$A82,SEARCH($G$1,input!$A82)+4,10)))=9,TRUE,""),"X"),"")</f>
        <v>X</v>
      </c>
      <c r="H82" s="14" t="str">
        <f t="shared" ca="1" si="2"/>
        <v/>
      </c>
      <c r="I82" s="13" t="str">
        <f>IF(ISBLANK(input!A82),"x","")</f>
        <v/>
      </c>
      <c r="J82" s="13" t="str">
        <f>IFERROR(IF(I82="x",MATCH("x",I83:I959,0),N/A),"")</f>
        <v/>
      </c>
      <c r="K82" s="14" t="str">
        <f t="shared" ca="1" si="3"/>
        <v/>
      </c>
    </row>
    <row r="83" spans="1:11" s="1" customFormat="1" x14ac:dyDescent="0.35">
      <c r="A83" s="14" t="str">
        <f>IFERROR(IF(ISNUMBER(SEARCH($A$1,input!$A83)),AND(1920&lt;=VALUE(TRIM(MID(input!$A83,SEARCH($A$1,input!$A83)+4,5))),VALUE(TRIM(MID(input!$A83,SEARCH($A$1,input!$A83)+4,5)))&lt;=2002),"X"),"")</f>
        <v>X</v>
      </c>
      <c r="B83" s="14" t="str">
        <f>IFERROR(IF(ISNUMBER(SEARCH($B$1,input!$A83)),AND(2010&lt;=VALUE(TRIM(MID(input!$A83,SEARCH($B$1,input!$A83)+4,5))),VALUE(TRIM(MID(input!$A83,SEARCH($B$1,input!$A83)+4,5)))&lt;=2020),"X"),"")</f>
        <v>X</v>
      </c>
      <c r="C83" s="14" t="str">
        <f>IFERROR(IF(ISNUMBER(SEARCH($C$1,input!$A83)),AND(2020&lt;=VALUE(TRIM(MID(input!$A83,SEARCH($C$1,input!$A83)+4,5))),VALUE(TRIM(MID(input!$A83,SEARCH($C$1,input!$A83)+4,5)))&lt;=2030),"X"),"")</f>
        <v>X</v>
      </c>
      <c r="D83" s="14" t="str">
        <f>IFERROR(IF(ISNUMBER(SEARCH($D$1,input!$A83)),IF(MID(input!$A83,SEARCH($D$1,input!$A83)+7,2)="cm",AND(150&lt;=VALUE(MID(input!$A83,SEARCH($D$1,input!$A83)+4,3)),VALUE(MID(input!$A83,SEARCH($D$1,input!$A83)+4,3))&lt;=193),IF(MID(input!$A83,SEARCH($D$1,input!$A83)+6,2)="in",AND(59&lt;=VALUE(MID(input!$A83,SEARCH($D$1,input!$A83)+4,2)),VALUE(MID(input!$A83,SEARCH($D$1,input!$A83)+4,2))&lt;=76),"")),"X"),"")</f>
        <v>X</v>
      </c>
      <c r="E83" s="14" t="str">
        <f>IFERROR(IF(ISNUMBER(SEARCH($E$1,input!$A83)),IF(AND(MID(input!$A83,SEARCH($E$1,input!$A83)+4,1)="#",
VLOOKUP(MID(input!$A83,SEARCH($E$1,input!$A83)+5,1),'TRUE LIST'!$C$2:$D$17,2,0),
VLOOKUP(MID(input!$A83,SEARCH($E$1,input!$A83)+6,1),'TRUE LIST'!$C$2:$D$17,2,0),
VLOOKUP(MID(input!$A83,SEARCH($E$1,input!$A83)+7,1),'TRUE LIST'!$C$2:$D$17,2,0),
VLOOKUP(MID(input!$A83,SEARCH($E$1,input!$A83)+8,1),'TRUE LIST'!$C$2:$D$17,2,0),
VLOOKUP(MID(input!$A83,SEARCH($E$1,input!$A83)+9,1),'TRUE LIST'!$C$2:$D$17,2,0),
VLOOKUP(MID(input!$A83,SEARCH($E$1,input!$A83)+10,1),'TRUE LIST'!$C$2:$D$17,2,0),
TRIM(MID(input!$A83,SEARCH($E$1,input!$A83)+11,1))=""),TRUE,""),"X"),"")</f>
        <v/>
      </c>
      <c r="F83" s="14" t="str">
        <f>IFERROR(IF(ISNUMBER(SEARCH($F$1,input!$A83)),VLOOKUP(TRIM(MID(input!$A83,SEARCH($F$1,input!$A83)+4,4)),'TRUE LIST'!$A$2:$B$8,2,0),"X"),"")</f>
        <v>X</v>
      </c>
      <c r="G83" s="14" t="str">
        <f>IFERROR(IF(ISNUMBER(SEARCH($G$1,input!$A83)),IF(LEN(TRIM(MID(input!$A83,SEARCH($G$1,input!$A83)+4,10)))=9,TRUE,""),"X"),"")</f>
        <v>X</v>
      </c>
      <c r="H83" s="14" t="str">
        <f t="shared" ca="1" si="2"/>
        <v/>
      </c>
      <c r="I83" s="13" t="str">
        <f>IF(ISBLANK(input!A83),"x","")</f>
        <v/>
      </c>
      <c r="J83" s="13" t="str">
        <f>IFERROR(IF(I83="x",MATCH("x",I84:I959,0),N/A),"")</f>
        <v/>
      </c>
      <c r="K83" s="14" t="str">
        <f t="shared" ca="1" si="3"/>
        <v/>
      </c>
    </row>
    <row r="84" spans="1:11" s="1" customFormat="1" x14ac:dyDescent="0.35">
      <c r="A84" s="14" t="str">
        <f>IFERROR(IF(ISNUMBER(SEARCH($A$1,input!$A84)),AND(1920&lt;=VALUE(TRIM(MID(input!$A84,SEARCH($A$1,input!$A84)+4,5))),VALUE(TRIM(MID(input!$A84,SEARCH($A$1,input!$A84)+4,5)))&lt;=2002),"X"),"")</f>
        <v>X</v>
      </c>
      <c r="B84" s="14" t="str">
        <f>IFERROR(IF(ISNUMBER(SEARCH($B$1,input!$A84)),AND(2010&lt;=VALUE(TRIM(MID(input!$A84,SEARCH($B$1,input!$A84)+4,5))),VALUE(TRIM(MID(input!$A84,SEARCH($B$1,input!$A84)+4,5)))&lt;=2020),"X"),"")</f>
        <v>X</v>
      </c>
      <c r="C84" s="14" t="str">
        <f>IFERROR(IF(ISNUMBER(SEARCH($C$1,input!$A84)),AND(2020&lt;=VALUE(TRIM(MID(input!$A84,SEARCH($C$1,input!$A84)+4,5))),VALUE(TRIM(MID(input!$A84,SEARCH($C$1,input!$A84)+4,5)))&lt;=2030),"X"),"")</f>
        <v>X</v>
      </c>
      <c r="D84" s="14" t="str">
        <f>IFERROR(IF(ISNUMBER(SEARCH($D$1,input!$A84)),IF(MID(input!$A84,SEARCH($D$1,input!$A84)+7,2)="cm",AND(150&lt;=VALUE(MID(input!$A84,SEARCH($D$1,input!$A84)+4,3)),VALUE(MID(input!$A84,SEARCH($D$1,input!$A84)+4,3))&lt;=193),IF(MID(input!$A84,SEARCH($D$1,input!$A84)+6,2)="in",AND(59&lt;=VALUE(MID(input!$A84,SEARCH($D$1,input!$A84)+4,2)),VALUE(MID(input!$A84,SEARCH($D$1,input!$A84)+4,2))&lt;=76),"")),"X"),"")</f>
        <v>X</v>
      </c>
      <c r="E84" s="14" t="str">
        <f>IFERROR(IF(ISNUMBER(SEARCH($E$1,input!$A84)),IF(AND(MID(input!$A84,SEARCH($E$1,input!$A84)+4,1)="#",
VLOOKUP(MID(input!$A84,SEARCH($E$1,input!$A84)+5,1),'TRUE LIST'!$C$2:$D$17,2,0),
VLOOKUP(MID(input!$A84,SEARCH($E$1,input!$A84)+6,1),'TRUE LIST'!$C$2:$D$17,2,0),
VLOOKUP(MID(input!$A84,SEARCH($E$1,input!$A84)+7,1),'TRUE LIST'!$C$2:$D$17,2,0),
VLOOKUP(MID(input!$A84,SEARCH($E$1,input!$A84)+8,1),'TRUE LIST'!$C$2:$D$17,2,0),
VLOOKUP(MID(input!$A84,SEARCH($E$1,input!$A84)+9,1),'TRUE LIST'!$C$2:$D$17,2,0),
VLOOKUP(MID(input!$A84,SEARCH($E$1,input!$A84)+10,1),'TRUE LIST'!$C$2:$D$17,2,0),
TRIM(MID(input!$A84,SEARCH($E$1,input!$A84)+11,1))=""),TRUE,""),"X"),"")</f>
        <v>X</v>
      </c>
      <c r="F84" s="14" t="str">
        <f>IFERROR(IF(ISNUMBER(SEARCH($F$1,input!$A84)),VLOOKUP(TRIM(MID(input!$A84,SEARCH($F$1,input!$A84)+4,4)),'TRUE LIST'!$A$2:$B$8,2,0),"X"),"")</f>
        <v>X</v>
      </c>
      <c r="G84" s="14" t="str">
        <f>IFERROR(IF(ISNUMBER(SEARCH($G$1,input!$A84)),IF(LEN(TRIM(MID(input!$A84,SEARCH($G$1,input!$A84)+4,10)))=9,TRUE,""),"X"),"")</f>
        <v>X</v>
      </c>
      <c r="H84" s="14" t="str">
        <f t="shared" ca="1" si="2"/>
        <v/>
      </c>
      <c r="I84" s="13" t="str">
        <f>IF(ISBLANK(input!A84),"x","")</f>
        <v>x</v>
      </c>
      <c r="J84" s="13">
        <f>IFERROR(IF(I84="x",MATCH("x",I85:I959,0),N/A),"")</f>
        <v>3</v>
      </c>
      <c r="K84" s="14" t="str">
        <f t="shared" ca="1" si="3"/>
        <v/>
      </c>
    </row>
    <row r="85" spans="1:11" s="1" customFormat="1" x14ac:dyDescent="0.35">
      <c r="A85" s="14" t="str">
        <f>IFERROR(IF(ISNUMBER(SEARCH($A$1,input!$A85)),AND(1920&lt;=VALUE(TRIM(MID(input!$A85,SEARCH($A$1,input!$A85)+4,5))),VALUE(TRIM(MID(input!$A85,SEARCH($A$1,input!$A85)+4,5)))&lt;=2002),"X"),"")</f>
        <v>X</v>
      </c>
      <c r="B85" s="14" t="str">
        <f>IFERROR(IF(ISNUMBER(SEARCH($B$1,input!$A85)),AND(2010&lt;=VALUE(TRIM(MID(input!$A85,SEARCH($B$1,input!$A85)+4,5))),VALUE(TRIM(MID(input!$A85,SEARCH($B$1,input!$A85)+4,5)))&lt;=2020),"X"),"")</f>
        <v>X</v>
      </c>
      <c r="C85" s="14" t="b">
        <f>IFERROR(IF(ISNUMBER(SEARCH($C$1,input!$A85)),AND(2020&lt;=VALUE(TRIM(MID(input!$A85,SEARCH($C$1,input!$A85)+4,5))),VALUE(TRIM(MID(input!$A85,SEARCH($C$1,input!$A85)+4,5)))&lt;=2030),"X"),"")</f>
        <v>1</v>
      </c>
      <c r="D85" s="14" t="b">
        <f>IFERROR(IF(ISNUMBER(SEARCH($D$1,input!$A85)),IF(MID(input!$A85,SEARCH($D$1,input!$A85)+7,2)="cm",AND(150&lt;=VALUE(MID(input!$A85,SEARCH($D$1,input!$A85)+4,3)),VALUE(MID(input!$A85,SEARCH($D$1,input!$A85)+4,3))&lt;=193),IF(MID(input!$A85,SEARCH($D$1,input!$A85)+6,2)="in",AND(59&lt;=VALUE(MID(input!$A85,SEARCH($D$1,input!$A85)+4,2)),VALUE(MID(input!$A85,SEARCH($D$1,input!$A85)+4,2))&lt;=76),"")),"X"),"")</f>
        <v>1</v>
      </c>
      <c r="E85" s="14" t="str">
        <f>IFERROR(IF(ISNUMBER(SEARCH($E$1,input!$A85)),IF(AND(MID(input!$A85,SEARCH($E$1,input!$A85)+4,1)="#",
VLOOKUP(MID(input!$A85,SEARCH($E$1,input!$A85)+5,1),'TRUE LIST'!$C$2:$D$17,2,0),
VLOOKUP(MID(input!$A85,SEARCH($E$1,input!$A85)+6,1),'TRUE LIST'!$C$2:$D$17,2,0),
VLOOKUP(MID(input!$A85,SEARCH($E$1,input!$A85)+7,1),'TRUE LIST'!$C$2:$D$17,2,0),
VLOOKUP(MID(input!$A85,SEARCH($E$1,input!$A85)+8,1),'TRUE LIST'!$C$2:$D$17,2,0),
VLOOKUP(MID(input!$A85,SEARCH($E$1,input!$A85)+9,1),'TRUE LIST'!$C$2:$D$17,2,0),
VLOOKUP(MID(input!$A85,SEARCH($E$1,input!$A85)+10,1),'TRUE LIST'!$C$2:$D$17,2,0),
TRIM(MID(input!$A85,SEARCH($E$1,input!$A85)+11,1))=""),TRUE,""),"X"),"")</f>
        <v>X</v>
      </c>
      <c r="F85" s="14" t="str">
        <f>IFERROR(IF(ISNUMBER(SEARCH($F$1,input!$A85)),VLOOKUP(TRIM(MID(input!$A85,SEARCH($F$1,input!$A85)+4,4)),'TRUE LIST'!$A$2:$B$8,2,0),"X"),"")</f>
        <v>X</v>
      </c>
      <c r="G85" s="14" t="str">
        <f>IFERROR(IF(ISNUMBER(SEARCH($G$1,input!$A85)),IF(LEN(TRIM(MID(input!$A85,SEARCH($G$1,input!$A85)+4,10)))=9,TRUE,""),"X"),"")</f>
        <v>X</v>
      </c>
      <c r="H85" s="14">
        <f t="shared" ca="1" si="2"/>
        <v>6</v>
      </c>
      <c r="I85" s="13" t="str">
        <f>IF(ISBLANK(input!A85),"x","")</f>
        <v/>
      </c>
      <c r="J85" s="13" t="str">
        <f>IFERROR(IF(I85="x",MATCH("x",I86:I959,0),N/A),"")</f>
        <v/>
      </c>
      <c r="K85" s="14">
        <f t="shared" ca="1" si="3"/>
        <v>6</v>
      </c>
    </row>
    <row r="86" spans="1:11" s="1" customFormat="1" x14ac:dyDescent="0.35">
      <c r="A86" s="14" t="b">
        <f>IFERROR(IF(ISNUMBER(SEARCH($A$1,input!$A86)),AND(1920&lt;=VALUE(TRIM(MID(input!$A86,SEARCH($A$1,input!$A86)+4,5))),VALUE(TRIM(MID(input!$A86,SEARCH($A$1,input!$A86)+4,5)))&lt;=2002),"X"),"")</f>
        <v>1</v>
      </c>
      <c r="B86" s="14" t="b">
        <f>IFERROR(IF(ISNUMBER(SEARCH($B$1,input!$A86)),AND(2010&lt;=VALUE(TRIM(MID(input!$A86,SEARCH($B$1,input!$A86)+4,5))),VALUE(TRIM(MID(input!$A86,SEARCH($B$1,input!$A86)+4,5)))&lt;=2020),"X"),"")</f>
        <v>1</v>
      </c>
      <c r="C86" s="14" t="str">
        <f>IFERROR(IF(ISNUMBER(SEARCH($C$1,input!$A86)),AND(2020&lt;=VALUE(TRIM(MID(input!$A86,SEARCH($C$1,input!$A86)+4,5))),VALUE(TRIM(MID(input!$A86,SEARCH($C$1,input!$A86)+4,5)))&lt;=2030),"X"),"")</f>
        <v>X</v>
      </c>
      <c r="D86" s="14" t="str">
        <f>IFERROR(IF(ISNUMBER(SEARCH($D$1,input!$A86)),IF(MID(input!$A86,SEARCH($D$1,input!$A86)+7,2)="cm",AND(150&lt;=VALUE(MID(input!$A86,SEARCH($D$1,input!$A86)+4,3)),VALUE(MID(input!$A86,SEARCH($D$1,input!$A86)+4,3))&lt;=193),IF(MID(input!$A86,SEARCH($D$1,input!$A86)+6,2)="in",AND(59&lt;=VALUE(MID(input!$A86,SEARCH($D$1,input!$A86)+4,2)),VALUE(MID(input!$A86,SEARCH($D$1,input!$A86)+4,2))&lt;=76),"")),"X"),"")</f>
        <v>X</v>
      </c>
      <c r="E86" s="14" t="b">
        <f>IFERROR(IF(ISNUMBER(SEARCH($E$1,input!$A86)),IF(AND(MID(input!$A86,SEARCH($E$1,input!$A86)+4,1)="#",
VLOOKUP(MID(input!$A86,SEARCH($E$1,input!$A86)+5,1),'TRUE LIST'!$C$2:$D$17,2,0),
VLOOKUP(MID(input!$A86,SEARCH($E$1,input!$A86)+6,1),'TRUE LIST'!$C$2:$D$17,2,0),
VLOOKUP(MID(input!$A86,SEARCH($E$1,input!$A86)+7,1),'TRUE LIST'!$C$2:$D$17,2,0),
VLOOKUP(MID(input!$A86,SEARCH($E$1,input!$A86)+8,1),'TRUE LIST'!$C$2:$D$17,2,0),
VLOOKUP(MID(input!$A86,SEARCH($E$1,input!$A86)+9,1),'TRUE LIST'!$C$2:$D$17,2,0),
VLOOKUP(MID(input!$A86,SEARCH($E$1,input!$A86)+10,1),'TRUE LIST'!$C$2:$D$17,2,0),
TRIM(MID(input!$A86,SEARCH($E$1,input!$A86)+11,1))=""),TRUE,""),"X"),"")</f>
        <v>1</v>
      </c>
      <c r="F86" s="14" t="str">
        <f>IFERROR(IF(ISNUMBER(SEARCH($F$1,input!$A86)),VLOOKUP(TRIM(MID(input!$A86,SEARCH($F$1,input!$A86)+4,4)),'TRUE LIST'!$A$2:$B$8,2,0),"X"),"")</f>
        <v>X</v>
      </c>
      <c r="G86" s="14" t="b">
        <f>IFERROR(IF(ISNUMBER(SEARCH($G$1,input!$A86)),IF(LEN(TRIM(MID(input!$A86,SEARCH($G$1,input!$A86)+4,10)))=9,TRUE,""),"X"),"")</f>
        <v>1</v>
      </c>
      <c r="H86" s="14" t="str">
        <f t="shared" ca="1" si="2"/>
        <v/>
      </c>
      <c r="I86" s="13" t="str">
        <f>IF(ISBLANK(input!A86),"x","")</f>
        <v/>
      </c>
      <c r="J86" s="13" t="str">
        <f>IFERROR(IF(I86="x",MATCH("x",I87:I959,0),N/A),"")</f>
        <v/>
      </c>
      <c r="K86" s="14" t="str">
        <f t="shared" ca="1" si="3"/>
        <v/>
      </c>
    </row>
    <row r="87" spans="1:11" s="1" customFormat="1" x14ac:dyDescent="0.35">
      <c r="A87" s="14" t="str">
        <f>IFERROR(IF(ISNUMBER(SEARCH($A$1,input!$A87)),AND(1920&lt;=VALUE(TRIM(MID(input!$A87,SEARCH($A$1,input!$A87)+4,5))),VALUE(TRIM(MID(input!$A87,SEARCH($A$1,input!$A87)+4,5)))&lt;=2002),"X"),"")</f>
        <v>X</v>
      </c>
      <c r="B87" s="14" t="str">
        <f>IFERROR(IF(ISNUMBER(SEARCH($B$1,input!$A87)),AND(2010&lt;=VALUE(TRIM(MID(input!$A87,SEARCH($B$1,input!$A87)+4,5))),VALUE(TRIM(MID(input!$A87,SEARCH($B$1,input!$A87)+4,5)))&lt;=2020),"X"),"")</f>
        <v>X</v>
      </c>
      <c r="C87" s="14" t="str">
        <f>IFERROR(IF(ISNUMBER(SEARCH($C$1,input!$A87)),AND(2020&lt;=VALUE(TRIM(MID(input!$A87,SEARCH($C$1,input!$A87)+4,5))),VALUE(TRIM(MID(input!$A87,SEARCH($C$1,input!$A87)+4,5)))&lt;=2030),"X"),"")</f>
        <v>X</v>
      </c>
      <c r="D87" s="14" t="str">
        <f>IFERROR(IF(ISNUMBER(SEARCH($D$1,input!$A87)),IF(MID(input!$A87,SEARCH($D$1,input!$A87)+7,2)="cm",AND(150&lt;=VALUE(MID(input!$A87,SEARCH($D$1,input!$A87)+4,3)),VALUE(MID(input!$A87,SEARCH($D$1,input!$A87)+4,3))&lt;=193),IF(MID(input!$A87,SEARCH($D$1,input!$A87)+6,2)="in",AND(59&lt;=VALUE(MID(input!$A87,SEARCH($D$1,input!$A87)+4,2)),VALUE(MID(input!$A87,SEARCH($D$1,input!$A87)+4,2))&lt;=76),"")),"X"),"")</f>
        <v>X</v>
      </c>
      <c r="E87" s="14" t="str">
        <f>IFERROR(IF(ISNUMBER(SEARCH($E$1,input!$A87)),IF(AND(MID(input!$A87,SEARCH($E$1,input!$A87)+4,1)="#",
VLOOKUP(MID(input!$A87,SEARCH($E$1,input!$A87)+5,1),'TRUE LIST'!$C$2:$D$17,2,0),
VLOOKUP(MID(input!$A87,SEARCH($E$1,input!$A87)+6,1),'TRUE LIST'!$C$2:$D$17,2,0),
VLOOKUP(MID(input!$A87,SEARCH($E$1,input!$A87)+7,1),'TRUE LIST'!$C$2:$D$17,2,0),
VLOOKUP(MID(input!$A87,SEARCH($E$1,input!$A87)+8,1),'TRUE LIST'!$C$2:$D$17,2,0),
VLOOKUP(MID(input!$A87,SEARCH($E$1,input!$A87)+9,1),'TRUE LIST'!$C$2:$D$17,2,0),
VLOOKUP(MID(input!$A87,SEARCH($E$1,input!$A87)+10,1),'TRUE LIST'!$C$2:$D$17,2,0),
TRIM(MID(input!$A87,SEARCH($E$1,input!$A87)+11,1))=""),TRUE,""),"X"),"")</f>
        <v>X</v>
      </c>
      <c r="F87" s="14" t="str">
        <f>IFERROR(IF(ISNUMBER(SEARCH($F$1,input!$A87)),VLOOKUP(TRIM(MID(input!$A87,SEARCH($F$1,input!$A87)+4,4)),'TRUE LIST'!$A$2:$B$8,2,0),"X"),"")</f>
        <v>X</v>
      </c>
      <c r="G87" s="14" t="str">
        <f>IFERROR(IF(ISNUMBER(SEARCH($G$1,input!$A87)),IF(LEN(TRIM(MID(input!$A87,SEARCH($G$1,input!$A87)+4,10)))=9,TRUE,""),"X"),"")</f>
        <v>X</v>
      </c>
      <c r="H87" s="14" t="str">
        <f t="shared" ca="1" si="2"/>
        <v/>
      </c>
      <c r="I87" s="13" t="str">
        <f>IF(ISBLANK(input!A87),"x","")</f>
        <v>x</v>
      </c>
      <c r="J87" s="13">
        <f>IFERROR(IF(I87="x",MATCH("x",I88:I959,0),N/A),"")</f>
        <v>2</v>
      </c>
      <c r="K87" s="14" t="str">
        <f t="shared" ca="1" si="3"/>
        <v/>
      </c>
    </row>
    <row r="88" spans="1:11" s="1" customFormat="1" x14ac:dyDescent="0.35">
      <c r="A88" s="14" t="b">
        <f>IFERROR(IF(ISNUMBER(SEARCH($A$1,input!$A88)),AND(1920&lt;=VALUE(TRIM(MID(input!$A88,SEARCH($A$1,input!$A88)+4,5))),VALUE(TRIM(MID(input!$A88,SEARCH($A$1,input!$A88)+4,5)))&lt;=2002),"X"),"")</f>
        <v>1</v>
      </c>
      <c r="B88" s="14" t="b">
        <f>IFERROR(IF(ISNUMBER(SEARCH($B$1,input!$A88)),AND(2010&lt;=VALUE(TRIM(MID(input!$A88,SEARCH($B$1,input!$A88)+4,5))),VALUE(TRIM(MID(input!$A88,SEARCH($B$1,input!$A88)+4,5)))&lt;=2020),"X"),"")</f>
        <v>1</v>
      </c>
      <c r="C88" s="14" t="b">
        <f>IFERROR(IF(ISNUMBER(SEARCH($C$1,input!$A88)),AND(2020&lt;=VALUE(TRIM(MID(input!$A88,SEARCH($C$1,input!$A88)+4,5))),VALUE(TRIM(MID(input!$A88,SEARCH($C$1,input!$A88)+4,5)))&lt;=2030),"X"),"")</f>
        <v>1</v>
      </c>
      <c r="D88" s="14" t="b">
        <f>IFERROR(IF(ISNUMBER(SEARCH($D$1,input!$A88)),IF(MID(input!$A88,SEARCH($D$1,input!$A88)+7,2)="cm",AND(150&lt;=VALUE(MID(input!$A88,SEARCH($D$1,input!$A88)+4,3)),VALUE(MID(input!$A88,SEARCH($D$1,input!$A88)+4,3))&lt;=193),IF(MID(input!$A88,SEARCH($D$1,input!$A88)+6,2)="in",AND(59&lt;=VALUE(MID(input!$A88,SEARCH($D$1,input!$A88)+4,2)),VALUE(MID(input!$A88,SEARCH($D$1,input!$A88)+4,2))&lt;=76),"")),"X"),"")</f>
        <v>1</v>
      </c>
      <c r="E88" s="14" t="b">
        <f>IFERROR(IF(ISNUMBER(SEARCH($E$1,input!$A88)),IF(AND(MID(input!$A88,SEARCH($E$1,input!$A88)+4,1)="#",
VLOOKUP(MID(input!$A88,SEARCH($E$1,input!$A88)+5,1),'TRUE LIST'!$C$2:$D$17,2,0),
VLOOKUP(MID(input!$A88,SEARCH($E$1,input!$A88)+6,1),'TRUE LIST'!$C$2:$D$17,2,0),
VLOOKUP(MID(input!$A88,SEARCH($E$1,input!$A88)+7,1),'TRUE LIST'!$C$2:$D$17,2,0),
VLOOKUP(MID(input!$A88,SEARCH($E$1,input!$A88)+8,1),'TRUE LIST'!$C$2:$D$17,2,0),
VLOOKUP(MID(input!$A88,SEARCH($E$1,input!$A88)+9,1),'TRUE LIST'!$C$2:$D$17,2,0),
VLOOKUP(MID(input!$A88,SEARCH($E$1,input!$A88)+10,1),'TRUE LIST'!$C$2:$D$17,2,0),
TRIM(MID(input!$A88,SEARCH($E$1,input!$A88)+11,1))=""),TRUE,""),"X"),"")</f>
        <v>1</v>
      </c>
      <c r="F88" s="14" t="b">
        <f>IFERROR(IF(ISNUMBER(SEARCH($F$1,input!$A88)),VLOOKUP(TRIM(MID(input!$A88,SEARCH($F$1,input!$A88)+4,4)),'TRUE LIST'!$A$2:$B$8,2,0),"X"),"")</f>
        <v>1</v>
      </c>
      <c r="G88" s="14" t="b">
        <f>IFERROR(IF(ISNUMBER(SEARCH($G$1,input!$A88)),IF(LEN(TRIM(MID(input!$A88,SEARCH($G$1,input!$A88)+4,10)))=9,TRUE,""),"X"),"")</f>
        <v>1</v>
      </c>
      <c r="H88" s="14">
        <f t="shared" ca="1" si="2"/>
        <v>6</v>
      </c>
      <c r="I88" s="13" t="str">
        <f>IF(ISBLANK(input!A88),"x","")</f>
        <v/>
      </c>
      <c r="J88" s="13" t="str">
        <f>IFERROR(IF(I88="x",MATCH("x",I89:I959,0),N/A),"")</f>
        <v/>
      </c>
      <c r="K88" s="14">
        <f t="shared" ca="1" si="3"/>
        <v>6</v>
      </c>
    </row>
    <row r="89" spans="1:11" s="1" customFormat="1" x14ac:dyDescent="0.35">
      <c r="A89" s="14" t="str">
        <f>IFERROR(IF(ISNUMBER(SEARCH($A$1,input!$A89)),AND(1920&lt;=VALUE(TRIM(MID(input!$A89,SEARCH($A$1,input!$A89)+4,5))),VALUE(TRIM(MID(input!$A89,SEARCH($A$1,input!$A89)+4,5)))&lt;=2002),"X"),"")</f>
        <v>X</v>
      </c>
      <c r="B89" s="14" t="str">
        <f>IFERROR(IF(ISNUMBER(SEARCH($B$1,input!$A89)),AND(2010&lt;=VALUE(TRIM(MID(input!$A89,SEARCH($B$1,input!$A89)+4,5))),VALUE(TRIM(MID(input!$A89,SEARCH($B$1,input!$A89)+4,5)))&lt;=2020),"X"),"")</f>
        <v>X</v>
      </c>
      <c r="C89" s="14" t="str">
        <f>IFERROR(IF(ISNUMBER(SEARCH($C$1,input!$A89)),AND(2020&lt;=VALUE(TRIM(MID(input!$A89,SEARCH($C$1,input!$A89)+4,5))),VALUE(TRIM(MID(input!$A89,SEARCH($C$1,input!$A89)+4,5)))&lt;=2030),"X"),"")</f>
        <v>X</v>
      </c>
      <c r="D89" s="14" t="str">
        <f>IFERROR(IF(ISNUMBER(SEARCH($D$1,input!$A89)),IF(MID(input!$A89,SEARCH($D$1,input!$A89)+7,2)="cm",AND(150&lt;=VALUE(MID(input!$A89,SEARCH($D$1,input!$A89)+4,3)),VALUE(MID(input!$A89,SEARCH($D$1,input!$A89)+4,3))&lt;=193),IF(MID(input!$A89,SEARCH($D$1,input!$A89)+6,2)="in",AND(59&lt;=VALUE(MID(input!$A89,SEARCH($D$1,input!$A89)+4,2)),VALUE(MID(input!$A89,SEARCH($D$1,input!$A89)+4,2))&lt;=76),"")),"X"),"")</f>
        <v>X</v>
      </c>
      <c r="E89" s="14" t="str">
        <f>IFERROR(IF(ISNUMBER(SEARCH($E$1,input!$A89)),IF(AND(MID(input!$A89,SEARCH($E$1,input!$A89)+4,1)="#",
VLOOKUP(MID(input!$A89,SEARCH($E$1,input!$A89)+5,1),'TRUE LIST'!$C$2:$D$17,2,0),
VLOOKUP(MID(input!$A89,SEARCH($E$1,input!$A89)+6,1),'TRUE LIST'!$C$2:$D$17,2,0),
VLOOKUP(MID(input!$A89,SEARCH($E$1,input!$A89)+7,1),'TRUE LIST'!$C$2:$D$17,2,0),
VLOOKUP(MID(input!$A89,SEARCH($E$1,input!$A89)+8,1),'TRUE LIST'!$C$2:$D$17,2,0),
VLOOKUP(MID(input!$A89,SEARCH($E$1,input!$A89)+9,1),'TRUE LIST'!$C$2:$D$17,2,0),
VLOOKUP(MID(input!$A89,SEARCH($E$1,input!$A89)+10,1),'TRUE LIST'!$C$2:$D$17,2,0),
TRIM(MID(input!$A89,SEARCH($E$1,input!$A89)+11,1))=""),TRUE,""),"X"),"")</f>
        <v>X</v>
      </c>
      <c r="F89" s="14" t="str">
        <f>IFERROR(IF(ISNUMBER(SEARCH($F$1,input!$A89)),VLOOKUP(TRIM(MID(input!$A89,SEARCH($F$1,input!$A89)+4,4)),'TRUE LIST'!$A$2:$B$8,2,0),"X"),"")</f>
        <v>X</v>
      </c>
      <c r="G89" s="14" t="str">
        <f>IFERROR(IF(ISNUMBER(SEARCH($G$1,input!$A89)),IF(LEN(TRIM(MID(input!$A89,SEARCH($G$1,input!$A89)+4,10)))=9,TRUE,""),"X"),"")</f>
        <v>X</v>
      </c>
      <c r="H89" s="14" t="str">
        <f t="shared" ca="1" si="2"/>
        <v/>
      </c>
      <c r="I89" s="13" t="str">
        <f>IF(ISBLANK(input!A89),"x","")</f>
        <v>x</v>
      </c>
      <c r="J89" s="13">
        <f>IFERROR(IF(I89="x",MATCH("x",I90:I959,0),N/A),"")</f>
        <v>4</v>
      </c>
      <c r="K89" s="14" t="str">
        <f t="shared" ca="1" si="3"/>
        <v/>
      </c>
    </row>
    <row r="90" spans="1:11" s="1" customFormat="1" x14ac:dyDescent="0.35">
      <c r="A90" s="14" t="str">
        <f>IFERROR(IF(ISNUMBER(SEARCH($A$1,input!$A90)),AND(1920&lt;=VALUE(TRIM(MID(input!$A90,SEARCH($A$1,input!$A90)+4,5))),VALUE(TRIM(MID(input!$A90,SEARCH($A$1,input!$A90)+4,5)))&lt;=2002),"X"),"")</f>
        <v>X</v>
      </c>
      <c r="B90" s="14" t="b">
        <f>IFERROR(IF(ISNUMBER(SEARCH($B$1,input!$A90)),AND(2010&lt;=VALUE(TRIM(MID(input!$A90,SEARCH($B$1,input!$A90)+4,5))),VALUE(TRIM(MID(input!$A90,SEARCH($B$1,input!$A90)+4,5)))&lt;=2020),"X"),"")</f>
        <v>1</v>
      </c>
      <c r="C90" s="14" t="str">
        <f>IFERROR(IF(ISNUMBER(SEARCH($C$1,input!$A90)),AND(2020&lt;=VALUE(TRIM(MID(input!$A90,SEARCH($C$1,input!$A90)+4,5))),VALUE(TRIM(MID(input!$A90,SEARCH($C$1,input!$A90)+4,5)))&lt;=2030),"X"),"")</f>
        <v>X</v>
      </c>
      <c r="D90" s="14" t="b">
        <f>IFERROR(IF(ISNUMBER(SEARCH($D$1,input!$A90)),IF(MID(input!$A90,SEARCH($D$1,input!$A90)+7,2)="cm",AND(150&lt;=VALUE(MID(input!$A90,SEARCH($D$1,input!$A90)+4,3)),VALUE(MID(input!$A90,SEARCH($D$1,input!$A90)+4,3))&lt;=193),IF(MID(input!$A90,SEARCH($D$1,input!$A90)+6,2)="in",AND(59&lt;=VALUE(MID(input!$A90,SEARCH($D$1,input!$A90)+4,2)),VALUE(MID(input!$A90,SEARCH($D$1,input!$A90)+4,2))&lt;=76),"")),"X"),"")</f>
        <v>1</v>
      </c>
      <c r="E90" s="14" t="b">
        <f>IFERROR(IF(ISNUMBER(SEARCH($E$1,input!$A90)),IF(AND(MID(input!$A90,SEARCH($E$1,input!$A90)+4,1)="#",
VLOOKUP(MID(input!$A90,SEARCH($E$1,input!$A90)+5,1),'TRUE LIST'!$C$2:$D$17,2,0),
VLOOKUP(MID(input!$A90,SEARCH($E$1,input!$A90)+6,1),'TRUE LIST'!$C$2:$D$17,2,0),
VLOOKUP(MID(input!$A90,SEARCH($E$1,input!$A90)+7,1),'TRUE LIST'!$C$2:$D$17,2,0),
VLOOKUP(MID(input!$A90,SEARCH($E$1,input!$A90)+8,1),'TRUE LIST'!$C$2:$D$17,2,0),
VLOOKUP(MID(input!$A90,SEARCH($E$1,input!$A90)+9,1),'TRUE LIST'!$C$2:$D$17,2,0),
VLOOKUP(MID(input!$A90,SEARCH($E$1,input!$A90)+10,1),'TRUE LIST'!$C$2:$D$17,2,0),
TRIM(MID(input!$A90,SEARCH($E$1,input!$A90)+11,1))=""),TRUE,""),"X"),"")</f>
        <v>1</v>
      </c>
      <c r="F90" s="14" t="str">
        <f>IFERROR(IF(ISNUMBER(SEARCH($F$1,input!$A90)),VLOOKUP(TRIM(MID(input!$A90,SEARCH($F$1,input!$A90)+4,4)),'TRUE LIST'!$A$2:$B$8,2,0),"X"),"")</f>
        <v>X</v>
      </c>
      <c r="G90" s="14" t="str">
        <f>IFERROR(IF(ISNUMBER(SEARCH($G$1,input!$A90)),IF(LEN(TRIM(MID(input!$A90,SEARCH($G$1,input!$A90)+4,10)))=9,TRUE,""),"X"),"")</f>
        <v>X</v>
      </c>
      <c r="H90" s="14">
        <f t="shared" ca="1" si="2"/>
        <v>6</v>
      </c>
      <c r="I90" s="13" t="str">
        <f>IF(ISBLANK(input!A90),"x","")</f>
        <v/>
      </c>
      <c r="J90" s="13" t="str">
        <f>IFERROR(IF(I90="x",MATCH("x",I91:I959,0),N/A),"")</f>
        <v/>
      </c>
      <c r="K90" s="14">
        <f t="shared" ca="1" si="3"/>
        <v>6</v>
      </c>
    </row>
    <row r="91" spans="1:11" s="1" customFormat="1" x14ac:dyDescent="0.35">
      <c r="A91" s="14" t="str">
        <f>IFERROR(IF(ISNUMBER(SEARCH($A$1,input!$A91)),AND(1920&lt;=VALUE(TRIM(MID(input!$A91,SEARCH($A$1,input!$A91)+4,5))),VALUE(TRIM(MID(input!$A91,SEARCH($A$1,input!$A91)+4,5)))&lt;=2002),"X"),"")</f>
        <v>X</v>
      </c>
      <c r="B91" s="14" t="str">
        <f>IFERROR(IF(ISNUMBER(SEARCH($B$1,input!$A91)),AND(2010&lt;=VALUE(TRIM(MID(input!$A91,SEARCH($B$1,input!$A91)+4,5))),VALUE(TRIM(MID(input!$A91,SEARCH($B$1,input!$A91)+4,5)))&lt;=2020),"X"),"")</f>
        <v>X</v>
      </c>
      <c r="C91" s="14" t="b">
        <f>IFERROR(IF(ISNUMBER(SEARCH($C$1,input!$A91)),AND(2020&lt;=VALUE(TRIM(MID(input!$A91,SEARCH($C$1,input!$A91)+4,5))),VALUE(TRIM(MID(input!$A91,SEARCH($C$1,input!$A91)+4,5)))&lt;=2030),"X"),"")</f>
        <v>1</v>
      </c>
      <c r="D91" s="14" t="str">
        <f>IFERROR(IF(ISNUMBER(SEARCH($D$1,input!$A91)),IF(MID(input!$A91,SEARCH($D$1,input!$A91)+7,2)="cm",AND(150&lt;=VALUE(MID(input!$A91,SEARCH($D$1,input!$A91)+4,3)),VALUE(MID(input!$A91,SEARCH($D$1,input!$A91)+4,3))&lt;=193),IF(MID(input!$A91,SEARCH($D$1,input!$A91)+6,2)="in",AND(59&lt;=VALUE(MID(input!$A91,SEARCH($D$1,input!$A91)+4,2)),VALUE(MID(input!$A91,SEARCH($D$1,input!$A91)+4,2))&lt;=76),"")),"X"),"")</f>
        <v>X</v>
      </c>
      <c r="E91" s="14" t="str">
        <f>IFERROR(IF(ISNUMBER(SEARCH($E$1,input!$A91)),IF(AND(MID(input!$A91,SEARCH($E$1,input!$A91)+4,1)="#",
VLOOKUP(MID(input!$A91,SEARCH($E$1,input!$A91)+5,1),'TRUE LIST'!$C$2:$D$17,2,0),
VLOOKUP(MID(input!$A91,SEARCH($E$1,input!$A91)+6,1),'TRUE LIST'!$C$2:$D$17,2,0),
VLOOKUP(MID(input!$A91,SEARCH($E$1,input!$A91)+7,1),'TRUE LIST'!$C$2:$D$17,2,0),
VLOOKUP(MID(input!$A91,SEARCH($E$1,input!$A91)+8,1),'TRUE LIST'!$C$2:$D$17,2,0),
VLOOKUP(MID(input!$A91,SEARCH($E$1,input!$A91)+9,1),'TRUE LIST'!$C$2:$D$17,2,0),
VLOOKUP(MID(input!$A91,SEARCH($E$1,input!$A91)+10,1),'TRUE LIST'!$C$2:$D$17,2,0),
TRIM(MID(input!$A91,SEARCH($E$1,input!$A91)+11,1))=""),TRUE,""),"X"),"")</f>
        <v>X</v>
      </c>
      <c r="F91" s="14" t="b">
        <f>IFERROR(IF(ISNUMBER(SEARCH($F$1,input!$A91)),VLOOKUP(TRIM(MID(input!$A91,SEARCH($F$1,input!$A91)+4,4)),'TRUE LIST'!$A$2:$B$8,2,0),"X"),"")</f>
        <v>1</v>
      </c>
      <c r="G91" s="14" t="str">
        <f>IFERROR(IF(ISNUMBER(SEARCH($G$1,input!$A91)),IF(LEN(TRIM(MID(input!$A91,SEARCH($G$1,input!$A91)+4,10)))=9,TRUE,""),"X"),"")</f>
        <v>X</v>
      </c>
      <c r="H91" s="14" t="str">
        <f t="shared" ca="1" si="2"/>
        <v/>
      </c>
      <c r="I91" s="13" t="str">
        <f>IF(ISBLANK(input!A91),"x","")</f>
        <v/>
      </c>
      <c r="J91" s="13" t="str">
        <f>IFERROR(IF(I91="x",MATCH("x",I92:I959,0),N/A),"")</f>
        <v/>
      </c>
      <c r="K91" s="14" t="str">
        <f t="shared" ca="1" si="3"/>
        <v/>
      </c>
    </row>
    <row r="92" spans="1:11" s="1" customFormat="1" x14ac:dyDescent="0.35">
      <c r="A92" s="14" t="b">
        <f>IFERROR(IF(ISNUMBER(SEARCH($A$1,input!$A92)),AND(1920&lt;=VALUE(TRIM(MID(input!$A92,SEARCH($A$1,input!$A92)+4,5))),VALUE(TRIM(MID(input!$A92,SEARCH($A$1,input!$A92)+4,5)))&lt;=2002),"X"),"")</f>
        <v>1</v>
      </c>
      <c r="B92" s="14" t="str">
        <f>IFERROR(IF(ISNUMBER(SEARCH($B$1,input!$A92)),AND(2010&lt;=VALUE(TRIM(MID(input!$A92,SEARCH($B$1,input!$A92)+4,5))),VALUE(TRIM(MID(input!$A92,SEARCH($B$1,input!$A92)+4,5)))&lt;=2020),"X"),"")</f>
        <v>X</v>
      </c>
      <c r="C92" s="14" t="str">
        <f>IFERROR(IF(ISNUMBER(SEARCH($C$1,input!$A92)),AND(2020&lt;=VALUE(TRIM(MID(input!$A92,SEARCH($C$1,input!$A92)+4,5))),VALUE(TRIM(MID(input!$A92,SEARCH($C$1,input!$A92)+4,5)))&lt;=2030),"X"),"")</f>
        <v>X</v>
      </c>
      <c r="D92" s="14" t="str">
        <f>IFERROR(IF(ISNUMBER(SEARCH($D$1,input!$A92)),IF(MID(input!$A92,SEARCH($D$1,input!$A92)+7,2)="cm",AND(150&lt;=VALUE(MID(input!$A92,SEARCH($D$1,input!$A92)+4,3)),VALUE(MID(input!$A92,SEARCH($D$1,input!$A92)+4,3))&lt;=193),IF(MID(input!$A92,SEARCH($D$1,input!$A92)+6,2)="in",AND(59&lt;=VALUE(MID(input!$A92,SEARCH($D$1,input!$A92)+4,2)),VALUE(MID(input!$A92,SEARCH($D$1,input!$A92)+4,2))&lt;=76),"")),"X"),"")</f>
        <v>X</v>
      </c>
      <c r="E92" s="14" t="str">
        <f>IFERROR(IF(ISNUMBER(SEARCH($E$1,input!$A92)),IF(AND(MID(input!$A92,SEARCH($E$1,input!$A92)+4,1)="#",
VLOOKUP(MID(input!$A92,SEARCH($E$1,input!$A92)+5,1),'TRUE LIST'!$C$2:$D$17,2,0),
VLOOKUP(MID(input!$A92,SEARCH($E$1,input!$A92)+6,1),'TRUE LIST'!$C$2:$D$17,2,0),
VLOOKUP(MID(input!$A92,SEARCH($E$1,input!$A92)+7,1),'TRUE LIST'!$C$2:$D$17,2,0),
VLOOKUP(MID(input!$A92,SEARCH($E$1,input!$A92)+8,1),'TRUE LIST'!$C$2:$D$17,2,0),
VLOOKUP(MID(input!$A92,SEARCH($E$1,input!$A92)+9,1),'TRUE LIST'!$C$2:$D$17,2,0),
VLOOKUP(MID(input!$A92,SEARCH($E$1,input!$A92)+10,1),'TRUE LIST'!$C$2:$D$17,2,0),
TRIM(MID(input!$A92,SEARCH($E$1,input!$A92)+11,1))=""),TRUE,""),"X"),"")</f>
        <v>X</v>
      </c>
      <c r="F92" s="14" t="str">
        <f>IFERROR(IF(ISNUMBER(SEARCH($F$1,input!$A92)),VLOOKUP(TRIM(MID(input!$A92,SEARCH($F$1,input!$A92)+4,4)),'TRUE LIST'!$A$2:$B$8,2,0),"X"),"")</f>
        <v>X</v>
      </c>
      <c r="G92" s="14" t="b">
        <f>IFERROR(IF(ISNUMBER(SEARCH($G$1,input!$A92)),IF(LEN(TRIM(MID(input!$A92,SEARCH($G$1,input!$A92)+4,10)))=9,TRUE,""),"X"),"")</f>
        <v>1</v>
      </c>
      <c r="H92" s="14" t="str">
        <f t="shared" ca="1" si="2"/>
        <v/>
      </c>
      <c r="I92" s="13" t="str">
        <f>IF(ISBLANK(input!A92),"x","")</f>
        <v/>
      </c>
      <c r="J92" s="13" t="str">
        <f>IFERROR(IF(I92="x",MATCH("x",I93:I959,0),N/A),"")</f>
        <v/>
      </c>
      <c r="K92" s="14" t="str">
        <f t="shared" ca="1" si="3"/>
        <v/>
      </c>
    </row>
    <row r="93" spans="1:11" s="1" customFormat="1" x14ac:dyDescent="0.35">
      <c r="A93" s="14" t="str">
        <f>IFERROR(IF(ISNUMBER(SEARCH($A$1,input!$A93)),AND(1920&lt;=VALUE(TRIM(MID(input!$A93,SEARCH($A$1,input!$A93)+4,5))),VALUE(TRIM(MID(input!$A93,SEARCH($A$1,input!$A93)+4,5)))&lt;=2002),"X"),"")</f>
        <v>X</v>
      </c>
      <c r="B93" s="14" t="str">
        <f>IFERROR(IF(ISNUMBER(SEARCH($B$1,input!$A93)),AND(2010&lt;=VALUE(TRIM(MID(input!$A93,SEARCH($B$1,input!$A93)+4,5))),VALUE(TRIM(MID(input!$A93,SEARCH($B$1,input!$A93)+4,5)))&lt;=2020),"X"),"")</f>
        <v>X</v>
      </c>
      <c r="C93" s="14" t="str">
        <f>IFERROR(IF(ISNUMBER(SEARCH($C$1,input!$A93)),AND(2020&lt;=VALUE(TRIM(MID(input!$A93,SEARCH($C$1,input!$A93)+4,5))),VALUE(TRIM(MID(input!$A93,SEARCH($C$1,input!$A93)+4,5)))&lt;=2030),"X"),"")</f>
        <v>X</v>
      </c>
      <c r="D93" s="14" t="str">
        <f>IFERROR(IF(ISNUMBER(SEARCH($D$1,input!$A93)),IF(MID(input!$A93,SEARCH($D$1,input!$A93)+7,2)="cm",AND(150&lt;=VALUE(MID(input!$A93,SEARCH($D$1,input!$A93)+4,3)),VALUE(MID(input!$A93,SEARCH($D$1,input!$A93)+4,3))&lt;=193),IF(MID(input!$A93,SEARCH($D$1,input!$A93)+6,2)="in",AND(59&lt;=VALUE(MID(input!$A93,SEARCH($D$1,input!$A93)+4,2)),VALUE(MID(input!$A93,SEARCH($D$1,input!$A93)+4,2))&lt;=76),"")),"X"),"")</f>
        <v>X</v>
      </c>
      <c r="E93" s="14" t="str">
        <f>IFERROR(IF(ISNUMBER(SEARCH($E$1,input!$A93)),IF(AND(MID(input!$A93,SEARCH($E$1,input!$A93)+4,1)="#",
VLOOKUP(MID(input!$A93,SEARCH($E$1,input!$A93)+5,1),'TRUE LIST'!$C$2:$D$17,2,0),
VLOOKUP(MID(input!$A93,SEARCH($E$1,input!$A93)+6,1),'TRUE LIST'!$C$2:$D$17,2,0),
VLOOKUP(MID(input!$A93,SEARCH($E$1,input!$A93)+7,1),'TRUE LIST'!$C$2:$D$17,2,0),
VLOOKUP(MID(input!$A93,SEARCH($E$1,input!$A93)+8,1),'TRUE LIST'!$C$2:$D$17,2,0),
VLOOKUP(MID(input!$A93,SEARCH($E$1,input!$A93)+9,1),'TRUE LIST'!$C$2:$D$17,2,0),
VLOOKUP(MID(input!$A93,SEARCH($E$1,input!$A93)+10,1),'TRUE LIST'!$C$2:$D$17,2,0),
TRIM(MID(input!$A93,SEARCH($E$1,input!$A93)+11,1))=""),TRUE,""),"X"),"")</f>
        <v>X</v>
      </c>
      <c r="F93" s="14" t="str">
        <f>IFERROR(IF(ISNUMBER(SEARCH($F$1,input!$A93)),VLOOKUP(TRIM(MID(input!$A93,SEARCH($F$1,input!$A93)+4,4)),'TRUE LIST'!$A$2:$B$8,2,0),"X"),"")</f>
        <v>X</v>
      </c>
      <c r="G93" s="14" t="str">
        <f>IFERROR(IF(ISNUMBER(SEARCH($G$1,input!$A93)),IF(LEN(TRIM(MID(input!$A93,SEARCH($G$1,input!$A93)+4,10)))=9,TRUE,""),"X"),"")</f>
        <v>X</v>
      </c>
      <c r="H93" s="14" t="str">
        <f t="shared" ca="1" si="2"/>
        <v/>
      </c>
      <c r="I93" s="13" t="str">
        <f>IF(ISBLANK(input!A93),"x","")</f>
        <v>x</v>
      </c>
      <c r="J93" s="13">
        <f>IFERROR(IF(I93="x",MATCH("x",I94:I959,0),N/A),"")</f>
        <v>3</v>
      </c>
      <c r="K93" s="14" t="str">
        <f t="shared" ca="1" si="3"/>
        <v/>
      </c>
    </row>
    <row r="94" spans="1:11" s="1" customFormat="1" x14ac:dyDescent="0.35">
      <c r="A94" s="14" t="b">
        <f>IFERROR(IF(ISNUMBER(SEARCH($A$1,input!$A94)),AND(1920&lt;=VALUE(TRIM(MID(input!$A94,SEARCH($A$1,input!$A94)+4,5))),VALUE(TRIM(MID(input!$A94,SEARCH($A$1,input!$A94)+4,5)))&lt;=2002),"X"),"")</f>
        <v>1</v>
      </c>
      <c r="B94" s="14" t="str">
        <f>IFERROR(IF(ISNUMBER(SEARCH($B$1,input!$A94)),AND(2010&lt;=VALUE(TRIM(MID(input!$A94,SEARCH($B$1,input!$A94)+4,5))),VALUE(TRIM(MID(input!$A94,SEARCH($B$1,input!$A94)+4,5)))&lt;=2020),"X"),"")</f>
        <v>X</v>
      </c>
      <c r="C94" s="14" t="str">
        <f>IFERROR(IF(ISNUMBER(SEARCH($C$1,input!$A94)),AND(2020&lt;=VALUE(TRIM(MID(input!$A94,SEARCH($C$1,input!$A94)+4,5))),VALUE(TRIM(MID(input!$A94,SEARCH($C$1,input!$A94)+4,5)))&lt;=2030),"X"),"")</f>
        <v>X</v>
      </c>
      <c r="D94" s="14" t="b">
        <f>IFERROR(IF(ISNUMBER(SEARCH($D$1,input!$A94)),IF(MID(input!$A94,SEARCH($D$1,input!$A94)+7,2)="cm",AND(150&lt;=VALUE(MID(input!$A94,SEARCH($D$1,input!$A94)+4,3)),VALUE(MID(input!$A94,SEARCH($D$1,input!$A94)+4,3))&lt;=193),IF(MID(input!$A94,SEARCH($D$1,input!$A94)+6,2)="in",AND(59&lt;=VALUE(MID(input!$A94,SEARCH($D$1,input!$A94)+4,2)),VALUE(MID(input!$A94,SEARCH($D$1,input!$A94)+4,2))&lt;=76),"")),"X"),"")</f>
        <v>1</v>
      </c>
      <c r="E94" s="14" t="b">
        <f>IFERROR(IF(ISNUMBER(SEARCH($E$1,input!$A94)),IF(AND(MID(input!$A94,SEARCH($E$1,input!$A94)+4,1)="#",
VLOOKUP(MID(input!$A94,SEARCH($E$1,input!$A94)+5,1),'TRUE LIST'!$C$2:$D$17,2,0),
VLOOKUP(MID(input!$A94,SEARCH($E$1,input!$A94)+6,1),'TRUE LIST'!$C$2:$D$17,2,0),
VLOOKUP(MID(input!$A94,SEARCH($E$1,input!$A94)+7,1),'TRUE LIST'!$C$2:$D$17,2,0),
VLOOKUP(MID(input!$A94,SEARCH($E$1,input!$A94)+8,1),'TRUE LIST'!$C$2:$D$17,2,0),
VLOOKUP(MID(input!$A94,SEARCH($E$1,input!$A94)+9,1),'TRUE LIST'!$C$2:$D$17,2,0),
VLOOKUP(MID(input!$A94,SEARCH($E$1,input!$A94)+10,1),'TRUE LIST'!$C$2:$D$17,2,0),
TRIM(MID(input!$A94,SEARCH($E$1,input!$A94)+11,1))=""),TRUE,""),"X"),"")</f>
        <v>1</v>
      </c>
      <c r="F94" s="14" t="str">
        <f>IFERROR(IF(ISNUMBER(SEARCH($F$1,input!$A94)),VLOOKUP(TRIM(MID(input!$A94,SEARCH($F$1,input!$A94)+4,4)),'TRUE LIST'!$A$2:$B$8,2,0),"X"),"")</f>
        <v>X</v>
      </c>
      <c r="G94" s="14" t="str">
        <f>IFERROR(IF(ISNUMBER(SEARCH($G$1,input!$A94)),IF(LEN(TRIM(MID(input!$A94,SEARCH($G$1,input!$A94)+4,10)))=9,TRUE,""),"X"),"")</f>
        <v>X</v>
      </c>
      <c r="H94" s="14">
        <f t="shared" ca="1" si="2"/>
        <v>6</v>
      </c>
      <c r="I94" s="13" t="str">
        <f>IF(ISBLANK(input!A94),"x","")</f>
        <v/>
      </c>
      <c r="J94" s="13" t="str">
        <f>IFERROR(IF(I94="x",MATCH("x",I95:I959,0),N/A),"")</f>
        <v/>
      </c>
      <c r="K94" s="14">
        <f t="shared" ca="1" si="3"/>
        <v>6</v>
      </c>
    </row>
    <row r="95" spans="1:11" s="1" customFormat="1" x14ac:dyDescent="0.35">
      <c r="A95" s="14" t="str">
        <f>IFERROR(IF(ISNUMBER(SEARCH($A$1,input!$A95)),AND(1920&lt;=VALUE(TRIM(MID(input!$A95,SEARCH($A$1,input!$A95)+4,5))),VALUE(TRIM(MID(input!$A95,SEARCH($A$1,input!$A95)+4,5)))&lt;=2002),"X"),"")</f>
        <v>X</v>
      </c>
      <c r="B95" s="14" t="b">
        <f>IFERROR(IF(ISNUMBER(SEARCH($B$1,input!$A95)),AND(2010&lt;=VALUE(TRIM(MID(input!$A95,SEARCH($B$1,input!$A95)+4,5))),VALUE(TRIM(MID(input!$A95,SEARCH($B$1,input!$A95)+4,5)))&lt;=2020),"X"),"")</f>
        <v>1</v>
      </c>
      <c r="C95" s="14" t="b">
        <f>IFERROR(IF(ISNUMBER(SEARCH($C$1,input!$A95)),AND(2020&lt;=VALUE(TRIM(MID(input!$A95,SEARCH($C$1,input!$A95)+4,5))),VALUE(TRIM(MID(input!$A95,SEARCH($C$1,input!$A95)+4,5)))&lt;=2030),"X"),"")</f>
        <v>1</v>
      </c>
      <c r="D95" s="14" t="str">
        <f>IFERROR(IF(ISNUMBER(SEARCH($D$1,input!$A95)),IF(MID(input!$A95,SEARCH($D$1,input!$A95)+7,2)="cm",AND(150&lt;=VALUE(MID(input!$A95,SEARCH($D$1,input!$A95)+4,3)),VALUE(MID(input!$A95,SEARCH($D$1,input!$A95)+4,3))&lt;=193),IF(MID(input!$A95,SEARCH($D$1,input!$A95)+6,2)="in",AND(59&lt;=VALUE(MID(input!$A95,SEARCH($D$1,input!$A95)+4,2)),VALUE(MID(input!$A95,SEARCH($D$1,input!$A95)+4,2))&lt;=76),"")),"X"),"")</f>
        <v>X</v>
      </c>
      <c r="E95" s="14" t="str">
        <f>IFERROR(IF(ISNUMBER(SEARCH($E$1,input!$A95)),IF(AND(MID(input!$A95,SEARCH($E$1,input!$A95)+4,1)="#",
VLOOKUP(MID(input!$A95,SEARCH($E$1,input!$A95)+5,1),'TRUE LIST'!$C$2:$D$17,2,0),
VLOOKUP(MID(input!$A95,SEARCH($E$1,input!$A95)+6,1),'TRUE LIST'!$C$2:$D$17,2,0),
VLOOKUP(MID(input!$A95,SEARCH($E$1,input!$A95)+7,1),'TRUE LIST'!$C$2:$D$17,2,0),
VLOOKUP(MID(input!$A95,SEARCH($E$1,input!$A95)+8,1),'TRUE LIST'!$C$2:$D$17,2,0),
VLOOKUP(MID(input!$A95,SEARCH($E$1,input!$A95)+9,1),'TRUE LIST'!$C$2:$D$17,2,0),
VLOOKUP(MID(input!$A95,SEARCH($E$1,input!$A95)+10,1),'TRUE LIST'!$C$2:$D$17,2,0),
TRIM(MID(input!$A95,SEARCH($E$1,input!$A95)+11,1))=""),TRUE,""),"X"),"")</f>
        <v>X</v>
      </c>
      <c r="F95" s="14" t="b">
        <f>IFERROR(IF(ISNUMBER(SEARCH($F$1,input!$A95)),VLOOKUP(TRIM(MID(input!$A95,SEARCH($F$1,input!$A95)+4,4)),'TRUE LIST'!$A$2:$B$8,2,0),"X"),"")</f>
        <v>1</v>
      </c>
      <c r="G95" s="14" t="b">
        <f>IFERROR(IF(ISNUMBER(SEARCH($G$1,input!$A95)),IF(LEN(TRIM(MID(input!$A95,SEARCH($G$1,input!$A95)+4,10)))=9,TRUE,""),"X"),"")</f>
        <v>1</v>
      </c>
      <c r="H95" s="14" t="str">
        <f t="shared" ca="1" si="2"/>
        <v/>
      </c>
      <c r="I95" s="13" t="str">
        <f>IF(ISBLANK(input!A95),"x","")</f>
        <v/>
      </c>
      <c r="J95" s="13" t="str">
        <f>IFERROR(IF(I95="x",MATCH("x",I96:I959,0),N/A),"")</f>
        <v/>
      </c>
      <c r="K95" s="14" t="str">
        <f t="shared" ca="1" si="3"/>
        <v/>
      </c>
    </row>
    <row r="96" spans="1:11" s="1" customFormat="1" x14ac:dyDescent="0.35">
      <c r="A96" s="14" t="str">
        <f>IFERROR(IF(ISNUMBER(SEARCH($A$1,input!$A96)),AND(1920&lt;=VALUE(TRIM(MID(input!$A96,SEARCH($A$1,input!$A96)+4,5))),VALUE(TRIM(MID(input!$A96,SEARCH($A$1,input!$A96)+4,5)))&lt;=2002),"X"),"")</f>
        <v>X</v>
      </c>
      <c r="B96" s="14" t="str">
        <f>IFERROR(IF(ISNUMBER(SEARCH($B$1,input!$A96)),AND(2010&lt;=VALUE(TRIM(MID(input!$A96,SEARCH($B$1,input!$A96)+4,5))),VALUE(TRIM(MID(input!$A96,SEARCH($B$1,input!$A96)+4,5)))&lt;=2020),"X"),"")</f>
        <v>X</v>
      </c>
      <c r="C96" s="14" t="str">
        <f>IFERROR(IF(ISNUMBER(SEARCH($C$1,input!$A96)),AND(2020&lt;=VALUE(TRIM(MID(input!$A96,SEARCH($C$1,input!$A96)+4,5))),VALUE(TRIM(MID(input!$A96,SEARCH($C$1,input!$A96)+4,5)))&lt;=2030),"X"),"")</f>
        <v>X</v>
      </c>
      <c r="D96" s="14" t="str">
        <f>IFERROR(IF(ISNUMBER(SEARCH($D$1,input!$A96)),IF(MID(input!$A96,SEARCH($D$1,input!$A96)+7,2)="cm",AND(150&lt;=VALUE(MID(input!$A96,SEARCH($D$1,input!$A96)+4,3)),VALUE(MID(input!$A96,SEARCH($D$1,input!$A96)+4,3))&lt;=193),IF(MID(input!$A96,SEARCH($D$1,input!$A96)+6,2)="in",AND(59&lt;=VALUE(MID(input!$A96,SEARCH($D$1,input!$A96)+4,2)),VALUE(MID(input!$A96,SEARCH($D$1,input!$A96)+4,2))&lt;=76),"")),"X"),"")</f>
        <v>X</v>
      </c>
      <c r="E96" s="14" t="str">
        <f>IFERROR(IF(ISNUMBER(SEARCH($E$1,input!$A96)),IF(AND(MID(input!$A96,SEARCH($E$1,input!$A96)+4,1)="#",
VLOOKUP(MID(input!$A96,SEARCH($E$1,input!$A96)+5,1),'TRUE LIST'!$C$2:$D$17,2,0),
VLOOKUP(MID(input!$A96,SEARCH($E$1,input!$A96)+6,1),'TRUE LIST'!$C$2:$D$17,2,0),
VLOOKUP(MID(input!$A96,SEARCH($E$1,input!$A96)+7,1),'TRUE LIST'!$C$2:$D$17,2,0),
VLOOKUP(MID(input!$A96,SEARCH($E$1,input!$A96)+8,1),'TRUE LIST'!$C$2:$D$17,2,0),
VLOOKUP(MID(input!$A96,SEARCH($E$1,input!$A96)+9,1),'TRUE LIST'!$C$2:$D$17,2,0),
VLOOKUP(MID(input!$A96,SEARCH($E$1,input!$A96)+10,1),'TRUE LIST'!$C$2:$D$17,2,0),
TRIM(MID(input!$A96,SEARCH($E$1,input!$A96)+11,1))=""),TRUE,""),"X"),"")</f>
        <v>X</v>
      </c>
      <c r="F96" s="14" t="str">
        <f>IFERROR(IF(ISNUMBER(SEARCH($F$1,input!$A96)),VLOOKUP(TRIM(MID(input!$A96,SEARCH($F$1,input!$A96)+4,4)),'TRUE LIST'!$A$2:$B$8,2,0),"X"),"")</f>
        <v>X</v>
      </c>
      <c r="G96" s="14" t="str">
        <f>IFERROR(IF(ISNUMBER(SEARCH($G$1,input!$A96)),IF(LEN(TRIM(MID(input!$A96,SEARCH($G$1,input!$A96)+4,10)))=9,TRUE,""),"X"),"")</f>
        <v>X</v>
      </c>
      <c r="H96" s="14" t="str">
        <f t="shared" ca="1" si="2"/>
        <v/>
      </c>
      <c r="I96" s="13" t="str">
        <f>IF(ISBLANK(input!A96),"x","")</f>
        <v>x</v>
      </c>
      <c r="J96" s="13">
        <f>IFERROR(IF(I96="x",MATCH("x",I97:I959,0),N/A),"")</f>
        <v>3</v>
      </c>
      <c r="K96" s="14" t="str">
        <f t="shared" ca="1" si="3"/>
        <v/>
      </c>
    </row>
    <row r="97" spans="1:11" s="1" customFormat="1" x14ac:dyDescent="0.35">
      <c r="A97" s="14" t="str">
        <f>IFERROR(IF(ISNUMBER(SEARCH($A$1,input!$A97)),AND(1920&lt;=VALUE(TRIM(MID(input!$A97,SEARCH($A$1,input!$A97)+4,5))),VALUE(TRIM(MID(input!$A97,SEARCH($A$1,input!$A97)+4,5)))&lt;=2002),"X"),"")</f>
        <v>X</v>
      </c>
      <c r="B97" s="14" t="b">
        <f>IFERROR(IF(ISNUMBER(SEARCH($B$1,input!$A97)),AND(2010&lt;=VALUE(TRIM(MID(input!$A97,SEARCH($B$1,input!$A97)+4,5))),VALUE(TRIM(MID(input!$A97,SEARCH($B$1,input!$A97)+4,5)))&lt;=2020),"X"),"")</f>
        <v>0</v>
      </c>
      <c r="C97" s="14" t="str">
        <f>IFERROR(IF(ISNUMBER(SEARCH($C$1,input!$A97)),AND(2020&lt;=VALUE(TRIM(MID(input!$A97,SEARCH($C$1,input!$A97)+4,5))),VALUE(TRIM(MID(input!$A97,SEARCH($C$1,input!$A97)+4,5)))&lt;=2030),"X"),"")</f>
        <v>X</v>
      </c>
      <c r="D97" s="14" t="str">
        <f>IFERROR(IF(ISNUMBER(SEARCH($D$1,input!$A97)),IF(MID(input!$A97,SEARCH($D$1,input!$A97)+7,2)="cm",AND(150&lt;=VALUE(MID(input!$A97,SEARCH($D$1,input!$A97)+4,3)),VALUE(MID(input!$A97,SEARCH($D$1,input!$A97)+4,3))&lt;=193),IF(MID(input!$A97,SEARCH($D$1,input!$A97)+6,2)="in",AND(59&lt;=VALUE(MID(input!$A97,SEARCH($D$1,input!$A97)+4,2)),VALUE(MID(input!$A97,SEARCH($D$1,input!$A97)+4,2))&lt;=76),"")),"X"),"")</f>
        <v>X</v>
      </c>
      <c r="E97" s="14" t="str">
        <f>IFERROR(IF(ISNUMBER(SEARCH($E$1,input!$A97)),IF(AND(MID(input!$A97,SEARCH($E$1,input!$A97)+4,1)="#",
VLOOKUP(MID(input!$A97,SEARCH($E$1,input!$A97)+5,1),'TRUE LIST'!$C$2:$D$17,2,0),
VLOOKUP(MID(input!$A97,SEARCH($E$1,input!$A97)+6,1),'TRUE LIST'!$C$2:$D$17,2,0),
VLOOKUP(MID(input!$A97,SEARCH($E$1,input!$A97)+7,1),'TRUE LIST'!$C$2:$D$17,2,0),
VLOOKUP(MID(input!$A97,SEARCH($E$1,input!$A97)+8,1),'TRUE LIST'!$C$2:$D$17,2,0),
VLOOKUP(MID(input!$A97,SEARCH($E$1,input!$A97)+9,1),'TRUE LIST'!$C$2:$D$17,2,0),
VLOOKUP(MID(input!$A97,SEARCH($E$1,input!$A97)+10,1),'TRUE LIST'!$C$2:$D$17,2,0),
TRIM(MID(input!$A97,SEARCH($E$1,input!$A97)+11,1))=""),TRUE,""),"X"),"")</f>
        <v>X</v>
      </c>
      <c r="F97" s="14" t="str">
        <f>IFERROR(IF(ISNUMBER(SEARCH($F$1,input!$A97)),VLOOKUP(TRIM(MID(input!$A97,SEARCH($F$1,input!$A97)+4,4)),'TRUE LIST'!$A$2:$B$8,2,0),"X"),"")</f>
        <v>X</v>
      </c>
      <c r="G97" s="14" t="str">
        <f>IFERROR(IF(ISNUMBER(SEARCH($G$1,input!$A97)),IF(LEN(TRIM(MID(input!$A97,SEARCH($G$1,input!$A97)+4,10)))=9,TRUE,""),"X"),"")</f>
        <v/>
      </c>
      <c r="H97" s="14">
        <f t="shared" ca="1" si="2"/>
        <v>6</v>
      </c>
      <c r="I97" s="13" t="str">
        <f>IF(ISBLANK(input!A97),"x","")</f>
        <v/>
      </c>
      <c r="J97" s="13" t="str">
        <f>IFERROR(IF(I97="x",MATCH("x",I98:I959,0),N/A),"")</f>
        <v/>
      </c>
      <c r="K97" s="14">
        <f t="shared" ca="1" si="3"/>
        <v>6</v>
      </c>
    </row>
    <row r="98" spans="1:11" s="1" customFormat="1" x14ac:dyDescent="0.35">
      <c r="A98" s="14" t="b">
        <f>IFERROR(IF(ISNUMBER(SEARCH($A$1,input!$A98)),AND(1920&lt;=VALUE(TRIM(MID(input!$A98,SEARCH($A$1,input!$A98)+4,5))),VALUE(TRIM(MID(input!$A98,SEARCH($A$1,input!$A98)+4,5)))&lt;=2002),"X"),"")</f>
        <v>0</v>
      </c>
      <c r="B98" s="14" t="str">
        <f>IFERROR(IF(ISNUMBER(SEARCH($B$1,input!$A98)),AND(2010&lt;=VALUE(TRIM(MID(input!$A98,SEARCH($B$1,input!$A98)+4,5))),VALUE(TRIM(MID(input!$A98,SEARCH($B$1,input!$A98)+4,5)))&lt;=2020),"X"),"")</f>
        <v>X</v>
      </c>
      <c r="C98" s="14" t="b">
        <f>IFERROR(IF(ISNUMBER(SEARCH($C$1,input!$A98)),AND(2020&lt;=VALUE(TRIM(MID(input!$A98,SEARCH($C$1,input!$A98)+4,5))),VALUE(TRIM(MID(input!$A98,SEARCH($C$1,input!$A98)+4,5)))&lt;=2030),"X"),"")</f>
        <v>0</v>
      </c>
      <c r="D98" s="14" t="str">
        <f>IFERROR(IF(ISNUMBER(SEARCH($D$1,input!$A98)),IF(MID(input!$A98,SEARCH($D$1,input!$A98)+7,2)="cm",AND(150&lt;=VALUE(MID(input!$A98,SEARCH($D$1,input!$A98)+4,3)),VALUE(MID(input!$A98,SEARCH($D$1,input!$A98)+4,3))&lt;=193),IF(MID(input!$A98,SEARCH($D$1,input!$A98)+6,2)="in",AND(59&lt;=VALUE(MID(input!$A98,SEARCH($D$1,input!$A98)+4,2)),VALUE(MID(input!$A98,SEARCH($D$1,input!$A98)+4,2))&lt;=76),"")),"X"),"")</f>
        <v/>
      </c>
      <c r="E98" s="14" t="b">
        <f>IFERROR(IF(ISNUMBER(SEARCH($E$1,input!$A98)),IF(AND(MID(input!$A98,SEARCH($E$1,input!$A98)+4,1)="#",
VLOOKUP(MID(input!$A98,SEARCH($E$1,input!$A98)+5,1),'TRUE LIST'!$C$2:$D$17,2,0),
VLOOKUP(MID(input!$A98,SEARCH($E$1,input!$A98)+6,1),'TRUE LIST'!$C$2:$D$17,2,0),
VLOOKUP(MID(input!$A98,SEARCH($E$1,input!$A98)+7,1),'TRUE LIST'!$C$2:$D$17,2,0),
VLOOKUP(MID(input!$A98,SEARCH($E$1,input!$A98)+8,1),'TRUE LIST'!$C$2:$D$17,2,0),
VLOOKUP(MID(input!$A98,SEARCH($E$1,input!$A98)+9,1),'TRUE LIST'!$C$2:$D$17,2,0),
VLOOKUP(MID(input!$A98,SEARCH($E$1,input!$A98)+10,1),'TRUE LIST'!$C$2:$D$17,2,0),
TRIM(MID(input!$A98,SEARCH($E$1,input!$A98)+11,1))=""),TRUE,""),"X"),"")</f>
        <v>1</v>
      </c>
      <c r="F98" s="14" t="str">
        <f>IFERROR(IF(ISNUMBER(SEARCH($F$1,input!$A98)),VLOOKUP(TRIM(MID(input!$A98,SEARCH($F$1,input!$A98)+4,4)),'TRUE LIST'!$A$2:$B$8,2,0),"X"),"")</f>
        <v/>
      </c>
      <c r="G98" s="14" t="str">
        <f>IFERROR(IF(ISNUMBER(SEARCH($G$1,input!$A98)),IF(LEN(TRIM(MID(input!$A98,SEARCH($G$1,input!$A98)+4,10)))=9,TRUE,""),"X"),"")</f>
        <v>X</v>
      </c>
      <c r="H98" s="14" t="str">
        <f t="shared" ca="1" si="2"/>
        <v/>
      </c>
      <c r="I98" s="13" t="str">
        <f>IF(ISBLANK(input!A98),"x","")</f>
        <v/>
      </c>
      <c r="J98" s="13" t="str">
        <f>IFERROR(IF(I98="x",MATCH("x",I99:I959,0),N/A),"")</f>
        <v/>
      </c>
      <c r="K98" s="14" t="str">
        <f t="shared" ca="1" si="3"/>
        <v/>
      </c>
    </row>
    <row r="99" spans="1:11" s="1" customFormat="1" x14ac:dyDescent="0.35">
      <c r="A99" s="14" t="str">
        <f>IFERROR(IF(ISNUMBER(SEARCH($A$1,input!$A99)),AND(1920&lt;=VALUE(TRIM(MID(input!$A99,SEARCH($A$1,input!$A99)+4,5))),VALUE(TRIM(MID(input!$A99,SEARCH($A$1,input!$A99)+4,5)))&lt;=2002),"X"),"")</f>
        <v>X</v>
      </c>
      <c r="B99" s="14" t="str">
        <f>IFERROR(IF(ISNUMBER(SEARCH($B$1,input!$A99)),AND(2010&lt;=VALUE(TRIM(MID(input!$A99,SEARCH($B$1,input!$A99)+4,5))),VALUE(TRIM(MID(input!$A99,SEARCH($B$1,input!$A99)+4,5)))&lt;=2020),"X"),"")</f>
        <v>X</v>
      </c>
      <c r="C99" s="14" t="str">
        <f>IFERROR(IF(ISNUMBER(SEARCH($C$1,input!$A99)),AND(2020&lt;=VALUE(TRIM(MID(input!$A99,SEARCH($C$1,input!$A99)+4,5))),VALUE(TRIM(MID(input!$A99,SEARCH($C$1,input!$A99)+4,5)))&lt;=2030),"X"),"")</f>
        <v>X</v>
      </c>
      <c r="D99" s="14" t="str">
        <f>IFERROR(IF(ISNUMBER(SEARCH($D$1,input!$A99)),IF(MID(input!$A99,SEARCH($D$1,input!$A99)+7,2)="cm",AND(150&lt;=VALUE(MID(input!$A99,SEARCH($D$1,input!$A99)+4,3)),VALUE(MID(input!$A99,SEARCH($D$1,input!$A99)+4,3))&lt;=193),IF(MID(input!$A99,SEARCH($D$1,input!$A99)+6,2)="in",AND(59&lt;=VALUE(MID(input!$A99,SEARCH($D$1,input!$A99)+4,2)),VALUE(MID(input!$A99,SEARCH($D$1,input!$A99)+4,2))&lt;=76),"")),"X"),"")</f>
        <v>X</v>
      </c>
      <c r="E99" s="14" t="str">
        <f>IFERROR(IF(ISNUMBER(SEARCH($E$1,input!$A99)),IF(AND(MID(input!$A99,SEARCH($E$1,input!$A99)+4,1)="#",
VLOOKUP(MID(input!$A99,SEARCH($E$1,input!$A99)+5,1),'TRUE LIST'!$C$2:$D$17,2,0),
VLOOKUP(MID(input!$A99,SEARCH($E$1,input!$A99)+6,1),'TRUE LIST'!$C$2:$D$17,2,0),
VLOOKUP(MID(input!$A99,SEARCH($E$1,input!$A99)+7,1),'TRUE LIST'!$C$2:$D$17,2,0),
VLOOKUP(MID(input!$A99,SEARCH($E$1,input!$A99)+8,1),'TRUE LIST'!$C$2:$D$17,2,0),
VLOOKUP(MID(input!$A99,SEARCH($E$1,input!$A99)+9,1),'TRUE LIST'!$C$2:$D$17,2,0),
VLOOKUP(MID(input!$A99,SEARCH($E$1,input!$A99)+10,1),'TRUE LIST'!$C$2:$D$17,2,0),
TRIM(MID(input!$A99,SEARCH($E$1,input!$A99)+11,1))=""),TRUE,""),"X"),"")</f>
        <v>X</v>
      </c>
      <c r="F99" s="14" t="str">
        <f>IFERROR(IF(ISNUMBER(SEARCH($F$1,input!$A99)),VLOOKUP(TRIM(MID(input!$A99,SEARCH($F$1,input!$A99)+4,4)),'TRUE LIST'!$A$2:$B$8,2,0),"X"),"")</f>
        <v>X</v>
      </c>
      <c r="G99" s="14" t="str">
        <f>IFERROR(IF(ISNUMBER(SEARCH($G$1,input!$A99)),IF(LEN(TRIM(MID(input!$A99,SEARCH($G$1,input!$A99)+4,10)))=9,TRUE,""),"X"),"")</f>
        <v>X</v>
      </c>
      <c r="H99" s="14" t="str">
        <f t="shared" ca="1" si="2"/>
        <v/>
      </c>
      <c r="I99" s="13" t="str">
        <f>IF(ISBLANK(input!A99),"x","")</f>
        <v>x</v>
      </c>
      <c r="J99" s="13">
        <f>IFERROR(IF(I99="x",MATCH("x",I100:I959,0),N/A),"")</f>
        <v>4</v>
      </c>
      <c r="K99" s="14" t="str">
        <f t="shared" ca="1" si="3"/>
        <v/>
      </c>
    </row>
    <row r="100" spans="1:11" s="1" customFormat="1" x14ac:dyDescent="0.35">
      <c r="A100" s="14" t="b">
        <f>IFERROR(IF(ISNUMBER(SEARCH($A$1,input!$A100)),AND(1920&lt;=VALUE(TRIM(MID(input!$A100,SEARCH($A$1,input!$A100)+4,5))),VALUE(TRIM(MID(input!$A100,SEARCH($A$1,input!$A100)+4,5)))&lt;=2002),"X"),"")</f>
        <v>1</v>
      </c>
      <c r="B100" s="14" t="str">
        <f>IFERROR(IF(ISNUMBER(SEARCH($B$1,input!$A100)),AND(2010&lt;=VALUE(TRIM(MID(input!$A100,SEARCH($B$1,input!$A100)+4,5))),VALUE(TRIM(MID(input!$A100,SEARCH($B$1,input!$A100)+4,5)))&lt;=2020),"X"),"")</f>
        <v>X</v>
      </c>
      <c r="C100" s="14" t="b">
        <f>IFERROR(IF(ISNUMBER(SEARCH($C$1,input!$A100)),AND(2020&lt;=VALUE(TRIM(MID(input!$A100,SEARCH($C$1,input!$A100)+4,5))),VALUE(TRIM(MID(input!$A100,SEARCH($C$1,input!$A100)+4,5)))&lt;=2030),"X"),"")</f>
        <v>1</v>
      </c>
      <c r="D100" s="14" t="str">
        <f>IFERROR(IF(ISNUMBER(SEARCH($D$1,input!$A100)),IF(MID(input!$A100,SEARCH($D$1,input!$A100)+7,2)="cm",AND(150&lt;=VALUE(MID(input!$A100,SEARCH($D$1,input!$A100)+4,3)),VALUE(MID(input!$A100,SEARCH($D$1,input!$A100)+4,3))&lt;=193),IF(MID(input!$A100,SEARCH($D$1,input!$A100)+6,2)="in",AND(59&lt;=VALUE(MID(input!$A100,SEARCH($D$1,input!$A100)+4,2)),VALUE(MID(input!$A100,SEARCH($D$1,input!$A100)+4,2))&lt;=76),"")),"X"),"")</f>
        <v>X</v>
      </c>
      <c r="E100" s="14" t="str">
        <f>IFERROR(IF(ISNUMBER(SEARCH($E$1,input!$A100)),IF(AND(MID(input!$A100,SEARCH($E$1,input!$A100)+4,1)="#",
VLOOKUP(MID(input!$A100,SEARCH($E$1,input!$A100)+5,1),'TRUE LIST'!$C$2:$D$17,2,0),
VLOOKUP(MID(input!$A100,SEARCH($E$1,input!$A100)+6,1),'TRUE LIST'!$C$2:$D$17,2,0),
VLOOKUP(MID(input!$A100,SEARCH($E$1,input!$A100)+7,1),'TRUE LIST'!$C$2:$D$17,2,0),
VLOOKUP(MID(input!$A100,SEARCH($E$1,input!$A100)+8,1),'TRUE LIST'!$C$2:$D$17,2,0),
VLOOKUP(MID(input!$A100,SEARCH($E$1,input!$A100)+9,1),'TRUE LIST'!$C$2:$D$17,2,0),
VLOOKUP(MID(input!$A100,SEARCH($E$1,input!$A100)+10,1),'TRUE LIST'!$C$2:$D$17,2,0),
TRIM(MID(input!$A100,SEARCH($E$1,input!$A100)+11,1))=""),TRUE,""),"X"),"")</f>
        <v>X</v>
      </c>
      <c r="F100" s="14" t="b">
        <f>IFERROR(IF(ISNUMBER(SEARCH($F$1,input!$A100)),VLOOKUP(TRIM(MID(input!$A100,SEARCH($F$1,input!$A100)+4,4)),'TRUE LIST'!$A$2:$B$8,2,0),"X"),"")</f>
        <v>1</v>
      </c>
      <c r="G100" s="14" t="str">
        <f>IFERROR(IF(ISNUMBER(SEARCH($G$1,input!$A100)),IF(LEN(TRIM(MID(input!$A100,SEARCH($G$1,input!$A100)+4,10)))=9,TRUE,""),"X"),"")</f>
        <v>X</v>
      </c>
      <c r="H100" s="14">
        <f t="shared" ca="1" si="2"/>
        <v>6</v>
      </c>
      <c r="I100" s="13" t="str">
        <f>IF(ISBLANK(input!A100),"x","")</f>
        <v/>
      </c>
      <c r="J100" s="13" t="str">
        <f>IFERROR(IF(I100="x",MATCH("x",I101:I959,0),N/A),"")</f>
        <v/>
      </c>
      <c r="K100" s="14">
        <f t="shared" ca="1" si="3"/>
        <v>6</v>
      </c>
    </row>
    <row r="101" spans="1:11" s="1" customFormat="1" x14ac:dyDescent="0.35">
      <c r="A101" s="14" t="str">
        <f>IFERROR(IF(ISNUMBER(SEARCH($A$1,input!$A101)),AND(1920&lt;=VALUE(TRIM(MID(input!$A101,SEARCH($A$1,input!$A101)+4,5))),VALUE(TRIM(MID(input!$A101,SEARCH($A$1,input!$A101)+4,5)))&lt;=2002),"X"),"")</f>
        <v>X</v>
      </c>
      <c r="B101" s="14" t="str">
        <f>IFERROR(IF(ISNUMBER(SEARCH($B$1,input!$A101)),AND(2010&lt;=VALUE(TRIM(MID(input!$A101,SEARCH($B$1,input!$A101)+4,5))),VALUE(TRIM(MID(input!$A101,SEARCH($B$1,input!$A101)+4,5)))&lt;=2020),"X"),"")</f>
        <v>X</v>
      </c>
      <c r="C101" s="14" t="str">
        <f>IFERROR(IF(ISNUMBER(SEARCH($C$1,input!$A101)),AND(2020&lt;=VALUE(TRIM(MID(input!$A101,SEARCH($C$1,input!$A101)+4,5))),VALUE(TRIM(MID(input!$A101,SEARCH($C$1,input!$A101)+4,5)))&lt;=2030),"X"),"")</f>
        <v>X</v>
      </c>
      <c r="D101" s="14" t="str">
        <f>IFERROR(IF(ISNUMBER(SEARCH($D$1,input!$A101)),IF(MID(input!$A101,SEARCH($D$1,input!$A101)+7,2)="cm",AND(150&lt;=VALUE(MID(input!$A101,SEARCH($D$1,input!$A101)+4,3)),VALUE(MID(input!$A101,SEARCH($D$1,input!$A101)+4,3))&lt;=193),IF(MID(input!$A101,SEARCH($D$1,input!$A101)+6,2)="in",AND(59&lt;=VALUE(MID(input!$A101,SEARCH($D$1,input!$A101)+4,2)),VALUE(MID(input!$A101,SEARCH($D$1,input!$A101)+4,2))&lt;=76),"")),"X"),"")</f>
        <v>X</v>
      </c>
      <c r="E101" s="14" t="b">
        <f>IFERROR(IF(ISNUMBER(SEARCH($E$1,input!$A101)),IF(AND(MID(input!$A101,SEARCH($E$1,input!$A101)+4,1)="#",
VLOOKUP(MID(input!$A101,SEARCH($E$1,input!$A101)+5,1),'TRUE LIST'!$C$2:$D$17,2,0),
VLOOKUP(MID(input!$A101,SEARCH($E$1,input!$A101)+6,1),'TRUE LIST'!$C$2:$D$17,2,0),
VLOOKUP(MID(input!$A101,SEARCH($E$1,input!$A101)+7,1),'TRUE LIST'!$C$2:$D$17,2,0),
VLOOKUP(MID(input!$A101,SEARCH($E$1,input!$A101)+8,1),'TRUE LIST'!$C$2:$D$17,2,0),
VLOOKUP(MID(input!$A101,SEARCH($E$1,input!$A101)+9,1),'TRUE LIST'!$C$2:$D$17,2,0),
VLOOKUP(MID(input!$A101,SEARCH($E$1,input!$A101)+10,1),'TRUE LIST'!$C$2:$D$17,2,0),
TRIM(MID(input!$A101,SEARCH($E$1,input!$A101)+11,1))=""),TRUE,""),"X"),"")</f>
        <v>1</v>
      </c>
      <c r="F101" s="14" t="str">
        <f>IFERROR(IF(ISNUMBER(SEARCH($F$1,input!$A101)),VLOOKUP(TRIM(MID(input!$A101,SEARCH($F$1,input!$A101)+4,4)),'TRUE LIST'!$A$2:$B$8,2,0),"X"),"")</f>
        <v>X</v>
      </c>
      <c r="G101" s="14" t="b">
        <f>IFERROR(IF(ISNUMBER(SEARCH($G$1,input!$A101)),IF(LEN(TRIM(MID(input!$A101,SEARCH($G$1,input!$A101)+4,10)))=9,TRUE,""),"X"),"")</f>
        <v>1</v>
      </c>
      <c r="H101" s="14" t="str">
        <f t="shared" ca="1" si="2"/>
        <v/>
      </c>
      <c r="I101" s="13" t="str">
        <f>IF(ISBLANK(input!A101),"x","")</f>
        <v/>
      </c>
      <c r="J101" s="13" t="str">
        <f>IFERROR(IF(I101="x",MATCH("x",I102:I959,0),N/A),"")</f>
        <v/>
      </c>
      <c r="K101" s="14" t="str">
        <f t="shared" ca="1" si="3"/>
        <v/>
      </c>
    </row>
    <row r="102" spans="1:11" s="1" customFormat="1" x14ac:dyDescent="0.35">
      <c r="A102" s="14" t="str">
        <f>IFERROR(IF(ISNUMBER(SEARCH($A$1,input!$A102)),AND(1920&lt;=VALUE(TRIM(MID(input!$A102,SEARCH($A$1,input!$A102)+4,5))),VALUE(TRIM(MID(input!$A102,SEARCH($A$1,input!$A102)+4,5)))&lt;=2002),"X"),"")</f>
        <v>X</v>
      </c>
      <c r="B102" s="14" t="b">
        <f>IFERROR(IF(ISNUMBER(SEARCH($B$1,input!$A102)),AND(2010&lt;=VALUE(TRIM(MID(input!$A102,SEARCH($B$1,input!$A102)+4,5))),VALUE(TRIM(MID(input!$A102,SEARCH($B$1,input!$A102)+4,5)))&lt;=2020),"X"),"")</f>
        <v>1</v>
      </c>
      <c r="C102" s="14" t="str">
        <f>IFERROR(IF(ISNUMBER(SEARCH($C$1,input!$A102)),AND(2020&lt;=VALUE(TRIM(MID(input!$A102,SEARCH($C$1,input!$A102)+4,5))),VALUE(TRIM(MID(input!$A102,SEARCH($C$1,input!$A102)+4,5)))&lt;=2030),"X"),"")</f>
        <v>X</v>
      </c>
      <c r="D102" s="14" t="b">
        <f>IFERROR(IF(ISNUMBER(SEARCH($D$1,input!$A102)),IF(MID(input!$A102,SEARCH($D$1,input!$A102)+7,2)="cm",AND(150&lt;=VALUE(MID(input!$A102,SEARCH($D$1,input!$A102)+4,3)),VALUE(MID(input!$A102,SEARCH($D$1,input!$A102)+4,3))&lt;=193),IF(MID(input!$A102,SEARCH($D$1,input!$A102)+6,2)="in",AND(59&lt;=VALUE(MID(input!$A102,SEARCH($D$1,input!$A102)+4,2)),VALUE(MID(input!$A102,SEARCH($D$1,input!$A102)+4,2))&lt;=76),"")),"X"),"")</f>
        <v>1</v>
      </c>
      <c r="E102" s="14" t="str">
        <f>IFERROR(IF(ISNUMBER(SEARCH($E$1,input!$A102)),IF(AND(MID(input!$A102,SEARCH($E$1,input!$A102)+4,1)="#",
VLOOKUP(MID(input!$A102,SEARCH($E$1,input!$A102)+5,1),'TRUE LIST'!$C$2:$D$17,2,0),
VLOOKUP(MID(input!$A102,SEARCH($E$1,input!$A102)+6,1),'TRUE LIST'!$C$2:$D$17,2,0),
VLOOKUP(MID(input!$A102,SEARCH($E$1,input!$A102)+7,1),'TRUE LIST'!$C$2:$D$17,2,0),
VLOOKUP(MID(input!$A102,SEARCH($E$1,input!$A102)+8,1),'TRUE LIST'!$C$2:$D$17,2,0),
VLOOKUP(MID(input!$A102,SEARCH($E$1,input!$A102)+9,1),'TRUE LIST'!$C$2:$D$17,2,0),
VLOOKUP(MID(input!$A102,SEARCH($E$1,input!$A102)+10,1),'TRUE LIST'!$C$2:$D$17,2,0),
TRIM(MID(input!$A102,SEARCH($E$1,input!$A102)+11,1))=""),TRUE,""),"X"),"")</f>
        <v>X</v>
      </c>
      <c r="F102" s="14" t="str">
        <f>IFERROR(IF(ISNUMBER(SEARCH($F$1,input!$A102)),VLOOKUP(TRIM(MID(input!$A102,SEARCH($F$1,input!$A102)+4,4)),'TRUE LIST'!$A$2:$B$8,2,0),"X"),"")</f>
        <v>X</v>
      </c>
      <c r="G102" s="14" t="str">
        <f>IFERROR(IF(ISNUMBER(SEARCH($G$1,input!$A102)),IF(LEN(TRIM(MID(input!$A102,SEARCH($G$1,input!$A102)+4,10)))=9,TRUE,""),"X"),"")</f>
        <v>X</v>
      </c>
      <c r="H102" s="14" t="str">
        <f t="shared" ca="1" si="2"/>
        <v/>
      </c>
      <c r="I102" s="13" t="str">
        <f>IF(ISBLANK(input!A102),"x","")</f>
        <v/>
      </c>
      <c r="J102" s="13" t="str">
        <f>IFERROR(IF(I102="x",MATCH("x",I103:I959,0),N/A),"")</f>
        <v/>
      </c>
      <c r="K102" s="14" t="str">
        <f t="shared" ca="1" si="3"/>
        <v/>
      </c>
    </row>
    <row r="103" spans="1:11" s="1" customFormat="1" x14ac:dyDescent="0.35">
      <c r="A103" s="14" t="str">
        <f>IFERROR(IF(ISNUMBER(SEARCH($A$1,input!$A103)),AND(1920&lt;=VALUE(TRIM(MID(input!$A103,SEARCH($A$1,input!$A103)+4,5))),VALUE(TRIM(MID(input!$A103,SEARCH($A$1,input!$A103)+4,5)))&lt;=2002),"X"),"")</f>
        <v>X</v>
      </c>
      <c r="B103" s="14" t="str">
        <f>IFERROR(IF(ISNUMBER(SEARCH($B$1,input!$A103)),AND(2010&lt;=VALUE(TRIM(MID(input!$A103,SEARCH($B$1,input!$A103)+4,5))),VALUE(TRIM(MID(input!$A103,SEARCH($B$1,input!$A103)+4,5)))&lt;=2020),"X"),"")</f>
        <v>X</v>
      </c>
      <c r="C103" s="14" t="str">
        <f>IFERROR(IF(ISNUMBER(SEARCH($C$1,input!$A103)),AND(2020&lt;=VALUE(TRIM(MID(input!$A103,SEARCH($C$1,input!$A103)+4,5))),VALUE(TRIM(MID(input!$A103,SEARCH($C$1,input!$A103)+4,5)))&lt;=2030),"X"),"")</f>
        <v>X</v>
      </c>
      <c r="D103" s="14" t="str">
        <f>IFERROR(IF(ISNUMBER(SEARCH($D$1,input!$A103)),IF(MID(input!$A103,SEARCH($D$1,input!$A103)+7,2)="cm",AND(150&lt;=VALUE(MID(input!$A103,SEARCH($D$1,input!$A103)+4,3)),VALUE(MID(input!$A103,SEARCH($D$1,input!$A103)+4,3))&lt;=193),IF(MID(input!$A103,SEARCH($D$1,input!$A103)+6,2)="in",AND(59&lt;=VALUE(MID(input!$A103,SEARCH($D$1,input!$A103)+4,2)),VALUE(MID(input!$A103,SEARCH($D$1,input!$A103)+4,2))&lt;=76),"")),"X"),"")</f>
        <v>X</v>
      </c>
      <c r="E103" s="14" t="str">
        <f>IFERROR(IF(ISNUMBER(SEARCH($E$1,input!$A103)),IF(AND(MID(input!$A103,SEARCH($E$1,input!$A103)+4,1)="#",
VLOOKUP(MID(input!$A103,SEARCH($E$1,input!$A103)+5,1),'TRUE LIST'!$C$2:$D$17,2,0),
VLOOKUP(MID(input!$A103,SEARCH($E$1,input!$A103)+6,1),'TRUE LIST'!$C$2:$D$17,2,0),
VLOOKUP(MID(input!$A103,SEARCH($E$1,input!$A103)+7,1),'TRUE LIST'!$C$2:$D$17,2,0),
VLOOKUP(MID(input!$A103,SEARCH($E$1,input!$A103)+8,1),'TRUE LIST'!$C$2:$D$17,2,0),
VLOOKUP(MID(input!$A103,SEARCH($E$1,input!$A103)+9,1),'TRUE LIST'!$C$2:$D$17,2,0),
VLOOKUP(MID(input!$A103,SEARCH($E$1,input!$A103)+10,1),'TRUE LIST'!$C$2:$D$17,2,0),
TRIM(MID(input!$A103,SEARCH($E$1,input!$A103)+11,1))=""),TRUE,""),"X"),"")</f>
        <v>X</v>
      </c>
      <c r="F103" s="14" t="str">
        <f>IFERROR(IF(ISNUMBER(SEARCH($F$1,input!$A103)),VLOOKUP(TRIM(MID(input!$A103,SEARCH($F$1,input!$A103)+4,4)),'TRUE LIST'!$A$2:$B$8,2,0),"X"),"")</f>
        <v>X</v>
      </c>
      <c r="G103" s="14" t="str">
        <f>IFERROR(IF(ISNUMBER(SEARCH($G$1,input!$A103)),IF(LEN(TRIM(MID(input!$A103,SEARCH($G$1,input!$A103)+4,10)))=9,TRUE,""),"X"),"")</f>
        <v>X</v>
      </c>
      <c r="H103" s="14" t="str">
        <f t="shared" ca="1" si="2"/>
        <v/>
      </c>
      <c r="I103" s="13" t="str">
        <f>IF(ISBLANK(input!A103),"x","")</f>
        <v>x</v>
      </c>
      <c r="J103" s="13">
        <f>IFERROR(IF(I103="x",MATCH("x",I104:I959,0),N/A),"")</f>
        <v>4</v>
      </c>
      <c r="K103" s="14" t="str">
        <f t="shared" ca="1" si="3"/>
        <v/>
      </c>
    </row>
    <row r="104" spans="1:11" s="1" customFormat="1" x14ac:dyDescent="0.35">
      <c r="A104" s="14" t="str">
        <f>IFERROR(IF(ISNUMBER(SEARCH($A$1,input!$A104)),AND(1920&lt;=VALUE(TRIM(MID(input!$A104,SEARCH($A$1,input!$A104)+4,5))),VALUE(TRIM(MID(input!$A104,SEARCH($A$1,input!$A104)+4,5)))&lt;=2002),"X"),"")</f>
        <v>X</v>
      </c>
      <c r="B104" s="14" t="b">
        <f>IFERROR(IF(ISNUMBER(SEARCH($B$1,input!$A104)),AND(2010&lt;=VALUE(TRIM(MID(input!$A104,SEARCH($B$1,input!$A104)+4,5))),VALUE(TRIM(MID(input!$A104,SEARCH($B$1,input!$A104)+4,5)))&lt;=2020),"X"),"")</f>
        <v>1</v>
      </c>
      <c r="C104" s="14" t="str">
        <f>IFERROR(IF(ISNUMBER(SEARCH($C$1,input!$A104)),AND(2020&lt;=VALUE(TRIM(MID(input!$A104,SEARCH($C$1,input!$A104)+4,5))),VALUE(TRIM(MID(input!$A104,SEARCH($C$1,input!$A104)+4,5)))&lt;=2030),"X"),"")</f>
        <v>X</v>
      </c>
      <c r="D104" s="14" t="b">
        <f>IFERROR(IF(ISNUMBER(SEARCH($D$1,input!$A104)),IF(MID(input!$A104,SEARCH($D$1,input!$A104)+7,2)="cm",AND(150&lt;=VALUE(MID(input!$A104,SEARCH($D$1,input!$A104)+4,3)),VALUE(MID(input!$A104,SEARCH($D$1,input!$A104)+4,3))&lt;=193),IF(MID(input!$A104,SEARCH($D$1,input!$A104)+6,2)="in",AND(59&lt;=VALUE(MID(input!$A104,SEARCH($D$1,input!$A104)+4,2)),VALUE(MID(input!$A104,SEARCH($D$1,input!$A104)+4,2))&lt;=76),"")),"X"),"")</f>
        <v>1</v>
      </c>
      <c r="E104" s="14" t="str">
        <f>IFERROR(IF(ISNUMBER(SEARCH($E$1,input!$A104)),IF(AND(MID(input!$A104,SEARCH($E$1,input!$A104)+4,1)="#",
VLOOKUP(MID(input!$A104,SEARCH($E$1,input!$A104)+5,1),'TRUE LIST'!$C$2:$D$17,2,0),
VLOOKUP(MID(input!$A104,SEARCH($E$1,input!$A104)+6,1),'TRUE LIST'!$C$2:$D$17,2,0),
VLOOKUP(MID(input!$A104,SEARCH($E$1,input!$A104)+7,1),'TRUE LIST'!$C$2:$D$17,2,0),
VLOOKUP(MID(input!$A104,SEARCH($E$1,input!$A104)+8,1),'TRUE LIST'!$C$2:$D$17,2,0),
VLOOKUP(MID(input!$A104,SEARCH($E$1,input!$A104)+9,1),'TRUE LIST'!$C$2:$D$17,2,0),
VLOOKUP(MID(input!$A104,SEARCH($E$1,input!$A104)+10,1),'TRUE LIST'!$C$2:$D$17,2,0),
TRIM(MID(input!$A104,SEARCH($E$1,input!$A104)+11,1))=""),TRUE,""),"X"),"")</f>
        <v>X</v>
      </c>
      <c r="F104" s="14" t="str">
        <f>IFERROR(IF(ISNUMBER(SEARCH($F$1,input!$A104)),VLOOKUP(TRIM(MID(input!$A104,SEARCH($F$1,input!$A104)+4,4)),'TRUE LIST'!$A$2:$B$8,2,0),"X"),"")</f>
        <v>X</v>
      </c>
      <c r="G104" s="14" t="b">
        <f>IFERROR(IF(ISNUMBER(SEARCH($G$1,input!$A104)),IF(LEN(TRIM(MID(input!$A104,SEARCH($G$1,input!$A104)+4,10)))=9,TRUE,""),"X"),"")</f>
        <v>1</v>
      </c>
      <c r="H104" s="14">
        <f t="shared" ca="1" si="2"/>
        <v>6</v>
      </c>
      <c r="I104" s="13" t="str">
        <f>IF(ISBLANK(input!A104),"x","")</f>
        <v/>
      </c>
      <c r="J104" s="13" t="str">
        <f>IFERROR(IF(I104="x",MATCH("x",I105:I959,0),N/A),"")</f>
        <v/>
      </c>
      <c r="K104" s="14">
        <f t="shared" ca="1" si="3"/>
        <v>6</v>
      </c>
    </row>
    <row r="105" spans="1:11" s="1" customFormat="1" x14ac:dyDescent="0.35">
      <c r="A105" s="14" t="b">
        <f>IFERROR(IF(ISNUMBER(SEARCH($A$1,input!$A105)),AND(1920&lt;=VALUE(TRIM(MID(input!$A105,SEARCH($A$1,input!$A105)+4,5))),VALUE(TRIM(MID(input!$A105,SEARCH($A$1,input!$A105)+4,5)))&lt;=2002),"X"),"")</f>
        <v>1</v>
      </c>
      <c r="B105" s="14" t="str">
        <f>IFERROR(IF(ISNUMBER(SEARCH($B$1,input!$A105)),AND(2010&lt;=VALUE(TRIM(MID(input!$A105,SEARCH($B$1,input!$A105)+4,5))),VALUE(TRIM(MID(input!$A105,SEARCH($B$1,input!$A105)+4,5)))&lt;=2020),"X"),"")</f>
        <v>X</v>
      </c>
      <c r="C105" s="14" t="str">
        <f>IFERROR(IF(ISNUMBER(SEARCH($C$1,input!$A105)),AND(2020&lt;=VALUE(TRIM(MID(input!$A105,SEARCH($C$1,input!$A105)+4,5))),VALUE(TRIM(MID(input!$A105,SEARCH($C$1,input!$A105)+4,5)))&lt;=2030),"X"),"")</f>
        <v>X</v>
      </c>
      <c r="D105" s="14" t="str">
        <f>IFERROR(IF(ISNUMBER(SEARCH($D$1,input!$A105)),IF(MID(input!$A105,SEARCH($D$1,input!$A105)+7,2)="cm",AND(150&lt;=VALUE(MID(input!$A105,SEARCH($D$1,input!$A105)+4,3)),VALUE(MID(input!$A105,SEARCH($D$1,input!$A105)+4,3))&lt;=193),IF(MID(input!$A105,SEARCH($D$1,input!$A105)+6,2)="in",AND(59&lt;=VALUE(MID(input!$A105,SEARCH($D$1,input!$A105)+4,2)),VALUE(MID(input!$A105,SEARCH($D$1,input!$A105)+4,2))&lt;=76),"")),"X"),"")</f>
        <v>X</v>
      </c>
      <c r="E105" s="14" t="b">
        <f>IFERROR(IF(ISNUMBER(SEARCH($E$1,input!$A105)),IF(AND(MID(input!$A105,SEARCH($E$1,input!$A105)+4,1)="#",
VLOOKUP(MID(input!$A105,SEARCH($E$1,input!$A105)+5,1),'TRUE LIST'!$C$2:$D$17,2,0),
VLOOKUP(MID(input!$A105,SEARCH($E$1,input!$A105)+6,1),'TRUE LIST'!$C$2:$D$17,2,0),
VLOOKUP(MID(input!$A105,SEARCH($E$1,input!$A105)+7,1),'TRUE LIST'!$C$2:$D$17,2,0),
VLOOKUP(MID(input!$A105,SEARCH($E$1,input!$A105)+8,1),'TRUE LIST'!$C$2:$D$17,2,0),
VLOOKUP(MID(input!$A105,SEARCH($E$1,input!$A105)+9,1),'TRUE LIST'!$C$2:$D$17,2,0),
VLOOKUP(MID(input!$A105,SEARCH($E$1,input!$A105)+10,1),'TRUE LIST'!$C$2:$D$17,2,0),
TRIM(MID(input!$A105,SEARCH($E$1,input!$A105)+11,1))=""),TRUE,""),"X"),"")</f>
        <v>1</v>
      </c>
      <c r="F105" s="14" t="b">
        <f>IFERROR(IF(ISNUMBER(SEARCH($F$1,input!$A105)),VLOOKUP(TRIM(MID(input!$A105,SEARCH($F$1,input!$A105)+4,4)),'TRUE LIST'!$A$2:$B$8,2,0),"X"),"")</f>
        <v>1</v>
      </c>
      <c r="G105" s="14" t="str">
        <f>IFERROR(IF(ISNUMBER(SEARCH($G$1,input!$A105)),IF(LEN(TRIM(MID(input!$A105,SEARCH($G$1,input!$A105)+4,10)))=9,TRUE,""),"X"),"")</f>
        <v>X</v>
      </c>
      <c r="H105" s="14" t="str">
        <f t="shared" ca="1" si="2"/>
        <v/>
      </c>
      <c r="I105" s="13" t="str">
        <f>IF(ISBLANK(input!A105),"x","")</f>
        <v/>
      </c>
      <c r="J105" s="13" t="str">
        <f>IFERROR(IF(I105="x",MATCH("x",I106:I959,0),N/A),"")</f>
        <v/>
      </c>
      <c r="K105" s="14" t="str">
        <f t="shared" ca="1" si="3"/>
        <v/>
      </c>
    </row>
    <row r="106" spans="1:11" s="1" customFormat="1" x14ac:dyDescent="0.35">
      <c r="A106" s="14" t="str">
        <f>IFERROR(IF(ISNUMBER(SEARCH($A$1,input!$A106)),AND(1920&lt;=VALUE(TRIM(MID(input!$A106,SEARCH($A$1,input!$A106)+4,5))),VALUE(TRIM(MID(input!$A106,SEARCH($A$1,input!$A106)+4,5)))&lt;=2002),"X"),"")</f>
        <v>X</v>
      </c>
      <c r="B106" s="14" t="str">
        <f>IFERROR(IF(ISNUMBER(SEARCH($B$1,input!$A106)),AND(2010&lt;=VALUE(TRIM(MID(input!$A106,SEARCH($B$1,input!$A106)+4,5))),VALUE(TRIM(MID(input!$A106,SEARCH($B$1,input!$A106)+4,5)))&lt;=2020),"X"),"")</f>
        <v>X</v>
      </c>
      <c r="C106" s="14" t="b">
        <f>IFERROR(IF(ISNUMBER(SEARCH($C$1,input!$A106)),AND(2020&lt;=VALUE(TRIM(MID(input!$A106,SEARCH($C$1,input!$A106)+4,5))),VALUE(TRIM(MID(input!$A106,SEARCH($C$1,input!$A106)+4,5)))&lt;=2030),"X"),"")</f>
        <v>1</v>
      </c>
      <c r="D106" s="14" t="str">
        <f>IFERROR(IF(ISNUMBER(SEARCH($D$1,input!$A106)),IF(MID(input!$A106,SEARCH($D$1,input!$A106)+7,2)="cm",AND(150&lt;=VALUE(MID(input!$A106,SEARCH($D$1,input!$A106)+4,3)),VALUE(MID(input!$A106,SEARCH($D$1,input!$A106)+4,3))&lt;=193),IF(MID(input!$A106,SEARCH($D$1,input!$A106)+6,2)="in",AND(59&lt;=VALUE(MID(input!$A106,SEARCH($D$1,input!$A106)+4,2)),VALUE(MID(input!$A106,SEARCH($D$1,input!$A106)+4,2))&lt;=76),"")),"X"),"")</f>
        <v>X</v>
      </c>
      <c r="E106" s="14" t="str">
        <f>IFERROR(IF(ISNUMBER(SEARCH($E$1,input!$A106)),IF(AND(MID(input!$A106,SEARCH($E$1,input!$A106)+4,1)="#",
VLOOKUP(MID(input!$A106,SEARCH($E$1,input!$A106)+5,1),'TRUE LIST'!$C$2:$D$17,2,0),
VLOOKUP(MID(input!$A106,SEARCH($E$1,input!$A106)+6,1),'TRUE LIST'!$C$2:$D$17,2,0),
VLOOKUP(MID(input!$A106,SEARCH($E$1,input!$A106)+7,1),'TRUE LIST'!$C$2:$D$17,2,0),
VLOOKUP(MID(input!$A106,SEARCH($E$1,input!$A106)+8,1),'TRUE LIST'!$C$2:$D$17,2,0),
VLOOKUP(MID(input!$A106,SEARCH($E$1,input!$A106)+9,1),'TRUE LIST'!$C$2:$D$17,2,0),
VLOOKUP(MID(input!$A106,SEARCH($E$1,input!$A106)+10,1),'TRUE LIST'!$C$2:$D$17,2,0),
TRIM(MID(input!$A106,SEARCH($E$1,input!$A106)+11,1))=""),TRUE,""),"X"),"")</f>
        <v>X</v>
      </c>
      <c r="F106" s="14" t="str">
        <f>IFERROR(IF(ISNUMBER(SEARCH($F$1,input!$A106)),VLOOKUP(TRIM(MID(input!$A106,SEARCH($F$1,input!$A106)+4,4)),'TRUE LIST'!$A$2:$B$8,2,0),"X"),"")</f>
        <v>X</v>
      </c>
      <c r="G106" s="14" t="str">
        <f>IFERROR(IF(ISNUMBER(SEARCH($G$1,input!$A106)),IF(LEN(TRIM(MID(input!$A106,SEARCH($G$1,input!$A106)+4,10)))=9,TRUE,""),"X"),"")</f>
        <v>X</v>
      </c>
      <c r="H106" s="14" t="str">
        <f t="shared" ca="1" si="2"/>
        <v/>
      </c>
      <c r="I106" s="13" t="str">
        <f>IF(ISBLANK(input!A106),"x","")</f>
        <v/>
      </c>
      <c r="J106" s="13" t="str">
        <f>IFERROR(IF(I106="x",MATCH("x",I107:I959,0),N/A),"")</f>
        <v/>
      </c>
      <c r="K106" s="14" t="str">
        <f t="shared" ca="1" si="3"/>
        <v/>
      </c>
    </row>
    <row r="107" spans="1:11" s="1" customFormat="1" x14ac:dyDescent="0.35">
      <c r="A107" s="14" t="str">
        <f>IFERROR(IF(ISNUMBER(SEARCH($A$1,input!$A107)),AND(1920&lt;=VALUE(TRIM(MID(input!$A107,SEARCH($A$1,input!$A107)+4,5))),VALUE(TRIM(MID(input!$A107,SEARCH($A$1,input!$A107)+4,5)))&lt;=2002),"X"),"")</f>
        <v>X</v>
      </c>
      <c r="B107" s="14" t="str">
        <f>IFERROR(IF(ISNUMBER(SEARCH($B$1,input!$A107)),AND(2010&lt;=VALUE(TRIM(MID(input!$A107,SEARCH($B$1,input!$A107)+4,5))),VALUE(TRIM(MID(input!$A107,SEARCH($B$1,input!$A107)+4,5)))&lt;=2020),"X"),"")</f>
        <v>X</v>
      </c>
      <c r="C107" s="14" t="str">
        <f>IFERROR(IF(ISNUMBER(SEARCH($C$1,input!$A107)),AND(2020&lt;=VALUE(TRIM(MID(input!$A107,SEARCH($C$1,input!$A107)+4,5))),VALUE(TRIM(MID(input!$A107,SEARCH($C$1,input!$A107)+4,5)))&lt;=2030),"X"),"")</f>
        <v>X</v>
      </c>
      <c r="D107" s="14" t="str">
        <f>IFERROR(IF(ISNUMBER(SEARCH($D$1,input!$A107)),IF(MID(input!$A107,SEARCH($D$1,input!$A107)+7,2)="cm",AND(150&lt;=VALUE(MID(input!$A107,SEARCH($D$1,input!$A107)+4,3)),VALUE(MID(input!$A107,SEARCH($D$1,input!$A107)+4,3))&lt;=193),IF(MID(input!$A107,SEARCH($D$1,input!$A107)+6,2)="in",AND(59&lt;=VALUE(MID(input!$A107,SEARCH($D$1,input!$A107)+4,2)),VALUE(MID(input!$A107,SEARCH($D$1,input!$A107)+4,2))&lt;=76),"")),"X"),"")</f>
        <v>X</v>
      </c>
      <c r="E107" s="14" t="str">
        <f>IFERROR(IF(ISNUMBER(SEARCH($E$1,input!$A107)),IF(AND(MID(input!$A107,SEARCH($E$1,input!$A107)+4,1)="#",
VLOOKUP(MID(input!$A107,SEARCH($E$1,input!$A107)+5,1),'TRUE LIST'!$C$2:$D$17,2,0),
VLOOKUP(MID(input!$A107,SEARCH($E$1,input!$A107)+6,1),'TRUE LIST'!$C$2:$D$17,2,0),
VLOOKUP(MID(input!$A107,SEARCH($E$1,input!$A107)+7,1),'TRUE LIST'!$C$2:$D$17,2,0),
VLOOKUP(MID(input!$A107,SEARCH($E$1,input!$A107)+8,1),'TRUE LIST'!$C$2:$D$17,2,0),
VLOOKUP(MID(input!$A107,SEARCH($E$1,input!$A107)+9,1),'TRUE LIST'!$C$2:$D$17,2,0),
VLOOKUP(MID(input!$A107,SEARCH($E$1,input!$A107)+10,1),'TRUE LIST'!$C$2:$D$17,2,0),
TRIM(MID(input!$A107,SEARCH($E$1,input!$A107)+11,1))=""),TRUE,""),"X"),"")</f>
        <v>X</v>
      </c>
      <c r="F107" s="14" t="str">
        <f>IFERROR(IF(ISNUMBER(SEARCH($F$1,input!$A107)),VLOOKUP(TRIM(MID(input!$A107,SEARCH($F$1,input!$A107)+4,4)),'TRUE LIST'!$A$2:$B$8,2,0),"X"),"")</f>
        <v>X</v>
      </c>
      <c r="G107" s="14" t="str">
        <f>IFERROR(IF(ISNUMBER(SEARCH($G$1,input!$A107)),IF(LEN(TRIM(MID(input!$A107,SEARCH($G$1,input!$A107)+4,10)))=9,TRUE,""),"X"),"")</f>
        <v>X</v>
      </c>
      <c r="H107" s="14" t="str">
        <f t="shared" ca="1" si="2"/>
        <v/>
      </c>
      <c r="I107" s="13" t="str">
        <f>IF(ISBLANK(input!A107),"x","")</f>
        <v>x</v>
      </c>
      <c r="J107" s="13">
        <f>IFERROR(IF(I107="x",MATCH("x",I108:I959,0),N/A),"")</f>
        <v>5</v>
      </c>
      <c r="K107" s="14" t="str">
        <f t="shared" ca="1" si="3"/>
        <v/>
      </c>
    </row>
    <row r="108" spans="1:11" s="1" customFormat="1" x14ac:dyDescent="0.35">
      <c r="A108" s="14" t="str">
        <f>IFERROR(IF(ISNUMBER(SEARCH($A$1,input!$A108)),AND(1920&lt;=VALUE(TRIM(MID(input!$A108,SEARCH($A$1,input!$A108)+4,5))),VALUE(TRIM(MID(input!$A108,SEARCH($A$1,input!$A108)+4,5)))&lt;=2002),"X"),"")</f>
        <v>X</v>
      </c>
      <c r="B108" s="14" t="str">
        <f>IFERROR(IF(ISNUMBER(SEARCH($B$1,input!$A108)),AND(2010&lt;=VALUE(TRIM(MID(input!$A108,SEARCH($B$1,input!$A108)+4,5))),VALUE(TRIM(MID(input!$A108,SEARCH($B$1,input!$A108)+4,5)))&lt;=2020),"X"),"")</f>
        <v>X</v>
      </c>
      <c r="C108" s="14" t="str">
        <f>IFERROR(IF(ISNUMBER(SEARCH($C$1,input!$A108)),AND(2020&lt;=VALUE(TRIM(MID(input!$A108,SEARCH($C$1,input!$A108)+4,5))),VALUE(TRIM(MID(input!$A108,SEARCH($C$1,input!$A108)+4,5)))&lt;=2030),"X"),"")</f>
        <v>X</v>
      </c>
      <c r="D108" s="14" t="str">
        <f>IFERROR(IF(ISNUMBER(SEARCH($D$1,input!$A108)),IF(MID(input!$A108,SEARCH($D$1,input!$A108)+7,2)="cm",AND(150&lt;=VALUE(MID(input!$A108,SEARCH($D$1,input!$A108)+4,3)),VALUE(MID(input!$A108,SEARCH($D$1,input!$A108)+4,3))&lt;=193),IF(MID(input!$A108,SEARCH($D$1,input!$A108)+6,2)="in",AND(59&lt;=VALUE(MID(input!$A108,SEARCH($D$1,input!$A108)+4,2)),VALUE(MID(input!$A108,SEARCH($D$1,input!$A108)+4,2))&lt;=76),"")),"X"),"")</f>
        <v>X</v>
      </c>
      <c r="E108" s="14" t="b">
        <f>IFERROR(IF(ISNUMBER(SEARCH($E$1,input!$A108)),IF(AND(MID(input!$A108,SEARCH($E$1,input!$A108)+4,1)="#",
VLOOKUP(MID(input!$A108,SEARCH($E$1,input!$A108)+5,1),'TRUE LIST'!$C$2:$D$17,2,0),
VLOOKUP(MID(input!$A108,SEARCH($E$1,input!$A108)+6,1),'TRUE LIST'!$C$2:$D$17,2,0),
VLOOKUP(MID(input!$A108,SEARCH($E$1,input!$A108)+7,1),'TRUE LIST'!$C$2:$D$17,2,0),
VLOOKUP(MID(input!$A108,SEARCH($E$1,input!$A108)+8,1),'TRUE LIST'!$C$2:$D$17,2,0),
VLOOKUP(MID(input!$A108,SEARCH($E$1,input!$A108)+9,1),'TRUE LIST'!$C$2:$D$17,2,0),
VLOOKUP(MID(input!$A108,SEARCH($E$1,input!$A108)+10,1),'TRUE LIST'!$C$2:$D$17,2,0),
TRIM(MID(input!$A108,SEARCH($E$1,input!$A108)+11,1))=""),TRUE,""),"X"),"")</f>
        <v>1</v>
      </c>
      <c r="F108" s="14" t="str">
        <f>IFERROR(IF(ISNUMBER(SEARCH($F$1,input!$A108)),VLOOKUP(TRIM(MID(input!$A108,SEARCH($F$1,input!$A108)+4,4)),'TRUE LIST'!$A$2:$B$8,2,0),"X"),"")</f>
        <v>X</v>
      </c>
      <c r="G108" s="14" t="str">
        <f>IFERROR(IF(ISNUMBER(SEARCH($G$1,input!$A108)),IF(LEN(TRIM(MID(input!$A108,SEARCH($G$1,input!$A108)+4,10)))=9,TRUE,""),"X"),"")</f>
        <v>X</v>
      </c>
      <c r="H108" s="14">
        <f t="shared" ca="1" si="2"/>
        <v>6</v>
      </c>
      <c r="I108" s="13" t="str">
        <f>IF(ISBLANK(input!A108),"x","")</f>
        <v/>
      </c>
      <c r="J108" s="13" t="str">
        <f>IFERROR(IF(I108="x",MATCH("x",I109:I959,0),N/A),"")</f>
        <v/>
      </c>
      <c r="K108" s="14">
        <f t="shared" ca="1" si="3"/>
        <v>6</v>
      </c>
    </row>
    <row r="109" spans="1:11" s="1" customFormat="1" x14ac:dyDescent="0.35">
      <c r="A109" s="14" t="str">
        <f>IFERROR(IF(ISNUMBER(SEARCH($A$1,input!$A109)),AND(1920&lt;=VALUE(TRIM(MID(input!$A109,SEARCH($A$1,input!$A109)+4,5))),VALUE(TRIM(MID(input!$A109,SEARCH($A$1,input!$A109)+4,5)))&lt;=2002),"X"),"")</f>
        <v>X</v>
      </c>
      <c r="B109" s="14" t="b">
        <f>IFERROR(IF(ISNUMBER(SEARCH($B$1,input!$A109)),AND(2010&lt;=VALUE(TRIM(MID(input!$A109,SEARCH($B$1,input!$A109)+4,5))),VALUE(TRIM(MID(input!$A109,SEARCH($B$1,input!$A109)+4,5)))&lt;=2020),"X"),"")</f>
        <v>1</v>
      </c>
      <c r="C109" s="14" t="b">
        <f>IFERROR(IF(ISNUMBER(SEARCH($C$1,input!$A109)),AND(2020&lt;=VALUE(TRIM(MID(input!$A109,SEARCH($C$1,input!$A109)+4,5))),VALUE(TRIM(MID(input!$A109,SEARCH($C$1,input!$A109)+4,5)))&lt;=2030),"X"),"")</f>
        <v>0</v>
      </c>
      <c r="D109" s="14" t="b">
        <f>IFERROR(IF(ISNUMBER(SEARCH($D$1,input!$A109)),IF(MID(input!$A109,SEARCH($D$1,input!$A109)+7,2)="cm",AND(150&lt;=VALUE(MID(input!$A109,SEARCH($D$1,input!$A109)+4,3)),VALUE(MID(input!$A109,SEARCH($D$1,input!$A109)+4,3))&lt;=193),IF(MID(input!$A109,SEARCH($D$1,input!$A109)+6,2)="in",AND(59&lt;=VALUE(MID(input!$A109,SEARCH($D$1,input!$A109)+4,2)),VALUE(MID(input!$A109,SEARCH($D$1,input!$A109)+4,2))&lt;=76),"")),"X"),"")</f>
        <v>1</v>
      </c>
      <c r="E109" s="14" t="str">
        <f>IFERROR(IF(ISNUMBER(SEARCH($E$1,input!$A109)),IF(AND(MID(input!$A109,SEARCH($E$1,input!$A109)+4,1)="#",
VLOOKUP(MID(input!$A109,SEARCH($E$1,input!$A109)+5,1),'TRUE LIST'!$C$2:$D$17,2,0),
VLOOKUP(MID(input!$A109,SEARCH($E$1,input!$A109)+6,1),'TRUE LIST'!$C$2:$D$17,2,0),
VLOOKUP(MID(input!$A109,SEARCH($E$1,input!$A109)+7,1),'TRUE LIST'!$C$2:$D$17,2,0),
VLOOKUP(MID(input!$A109,SEARCH($E$1,input!$A109)+8,1),'TRUE LIST'!$C$2:$D$17,2,0),
VLOOKUP(MID(input!$A109,SEARCH($E$1,input!$A109)+9,1),'TRUE LIST'!$C$2:$D$17,2,0),
VLOOKUP(MID(input!$A109,SEARCH($E$1,input!$A109)+10,1),'TRUE LIST'!$C$2:$D$17,2,0),
TRIM(MID(input!$A109,SEARCH($E$1,input!$A109)+11,1))=""),TRUE,""),"X"),"")</f>
        <v>X</v>
      </c>
      <c r="F109" s="14" t="str">
        <f>IFERROR(IF(ISNUMBER(SEARCH($F$1,input!$A109)),VLOOKUP(TRIM(MID(input!$A109,SEARCH($F$1,input!$A109)+4,4)),'TRUE LIST'!$A$2:$B$8,2,0),"X"),"")</f>
        <v>X</v>
      </c>
      <c r="G109" s="14" t="b">
        <f>IFERROR(IF(ISNUMBER(SEARCH($G$1,input!$A109)),IF(LEN(TRIM(MID(input!$A109,SEARCH($G$1,input!$A109)+4,10)))=9,TRUE,""),"X"),"")</f>
        <v>1</v>
      </c>
      <c r="H109" s="14" t="str">
        <f t="shared" ca="1" si="2"/>
        <v/>
      </c>
      <c r="I109" s="13" t="str">
        <f>IF(ISBLANK(input!A109),"x","")</f>
        <v/>
      </c>
      <c r="J109" s="13" t="str">
        <f>IFERROR(IF(I109="x",MATCH("x",I110:I959,0),N/A),"")</f>
        <v/>
      </c>
      <c r="K109" s="14" t="str">
        <f t="shared" ca="1" si="3"/>
        <v/>
      </c>
    </row>
    <row r="110" spans="1:11" s="1" customFormat="1" x14ac:dyDescent="0.35">
      <c r="A110" s="14" t="b">
        <f>IFERROR(IF(ISNUMBER(SEARCH($A$1,input!$A110)),AND(1920&lt;=VALUE(TRIM(MID(input!$A110,SEARCH($A$1,input!$A110)+4,5))),VALUE(TRIM(MID(input!$A110,SEARCH($A$1,input!$A110)+4,5)))&lt;=2002),"X"),"")</f>
        <v>1</v>
      </c>
      <c r="B110" s="14" t="str">
        <f>IFERROR(IF(ISNUMBER(SEARCH($B$1,input!$A110)),AND(2010&lt;=VALUE(TRIM(MID(input!$A110,SEARCH($B$1,input!$A110)+4,5))),VALUE(TRIM(MID(input!$A110,SEARCH($B$1,input!$A110)+4,5)))&lt;=2020),"X"),"")</f>
        <v>X</v>
      </c>
      <c r="C110" s="14" t="str">
        <f>IFERROR(IF(ISNUMBER(SEARCH($C$1,input!$A110)),AND(2020&lt;=VALUE(TRIM(MID(input!$A110,SEARCH($C$1,input!$A110)+4,5))),VALUE(TRIM(MID(input!$A110,SEARCH($C$1,input!$A110)+4,5)))&lt;=2030),"X"),"")</f>
        <v>X</v>
      </c>
      <c r="D110" s="14" t="str">
        <f>IFERROR(IF(ISNUMBER(SEARCH($D$1,input!$A110)),IF(MID(input!$A110,SEARCH($D$1,input!$A110)+7,2)="cm",AND(150&lt;=VALUE(MID(input!$A110,SEARCH($D$1,input!$A110)+4,3)),VALUE(MID(input!$A110,SEARCH($D$1,input!$A110)+4,3))&lt;=193),IF(MID(input!$A110,SEARCH($D$1,input!$A110)+6,2)="in",AND(59&lt;=VALUE(MID(input!$A110,SEARCH($D$1,input!$A110)+4,2)),VALUE(MID(input!$A110,SEARCH($D$1,input!$A110)+4,2))&lt;=76),"")),"X"),"")</f>
        <v>X</v>
      </c>
      <c r="E110" s="14" t="str">
        <f>IFERROR(IF(ISNUMBER(SEARCH($E$1,input!$A110)),IF(AND(MID(input!$A110,SEARCH($E$1,input!$A110)+4,1)="#",
VLOOKUP(MID(input!$A110,SEARCH($E$1,input!$A110)+5,1),'TRUE LIST'!$C$2:$D$17,2,0),
VLOOKUP(MID(input!$A110,SEARCH($E$1,input!$A110)+6,1),'TRUE LIST'!$C$2:$D$17,2,0),
VLOOKUP(MID(input!$A110,SEARCH($E$1,input!$A110)+7,1),'TRUE LIST'!$C$2:$D$17,2,0),
VLOOKUP(MID(input!$A110,SEARCH($E$1,input!$A110)+8,1),'TRUE LIST'!$C$2:$D$17,2,0),
VLOOKUP(MID(input!$A110,SEARCH($E$1,input!$A110)+9,1),'TRUE LIST'!$C$2:$D$17,2,0),
VLOOKUP(MID(input!$A110,SEARCH($E$1,input!$A110)+10,1),'TRUE LIST'!$C$2:$D$17,2,0),
TRIM(MID(input!$A110,SEARCH($E$1,input!$A110)+11,1))=""),TRUE,""),"X"),"")</f>
        <v>X</v>
      </c>
      <c r="F110" s="14" t="str">
        <f>IFERROR(IF(ISNUMBER(SEARCH($F$1,input!$A110)),VLOOKUP(TRIM(MID(input!$A110,SEARCH($F$1,input!$A110)+4,4)),'TRUE LIST'!$A$2:$B$8,2,0),"X"),"")</f>
        <v>X</v>
      </c>
      <c r="G110" s="14" t="str">
        <f>IFERROR(IF(ISNUMBER(SEARCH($G$1,input!$A110)),IF(LEN(TRIM(MID(input!$A110,SEARCH($G$1,input!$A110)+4,10)))=9,TRUE,""),"X"),"")</f>
        <v>X</v>
      </c>
      <c r="H110" s="14" t="str">
        <f t="shared" ca="1" si="2"/>
        <v/>
      </c>
      <c r="I110" s="13" t="str">
        <f>IF(ISBLANK(input!A110),"x","")</f>
        <v/>
      </c>
      <c r="J110" s="13" t="str">
        <f>IFERROR(IF(I110="x",MATCH("x",I111:I959,0),N/A),"")</f>
        <v/>
      </c>
      <c r="K110" s="14" t="str">
        <f t="shared" ca="1" si="3"/>
        <v/>
      </c>
    </row>
    <row r="111" spans="1:11" s="1" customFormat="1" x14ac:dyDescent="0.35">
      <c r="A111" s="14" t="str">
        <f>IFERROR(IF(ISNUMBER(SEARCH($A$1,input!$A111)),AND(1920&lt;=VALUE(TRIM(MID(input!$A111,SEARCH($A$1,input!$A111)+4,5))),VALUE(TRIM(MID(input!$A111,SEARCH($A$1,input!$A111)+4,5)))&lt;=2002),"X"),"")</f>
        <v>X</v>
      </c>
      <c r="B111" s="14" t="str">
        <f>IFERROR(IF(ISNUMBER(SEARCH($B$1,input!$A111)),AND(2010&lt;=VALUE(TRIM(MID(input!$A111,SEARCH($B$1,input!$A111)+4,5))),VALUE(TRIM(MID(input!$A111,SEARCH($B$1,input!$A111)+4,5)))&lt;=2020),"X"),"")</f>
        <v>X</v>
      </c>
      <c r="C111" s="14" t="str">
        <f>IFERROR(IF(ISNUMBER(SEARCH($C$1,input!$A111)),AND(2020&lt;=VALUE(TRIM(MID(input!$A111,SEARCH($C$1,input!$A111)+4,5))),VALUE(TRIM(MID(input!$A111,SEARCH($C$1,input!$A111)+4,5)))&lt;=2030),"X"),"")</f>
        <v>X</v>
      </c>
      <c r="D111" s="14" t="str">
        <f>IFERROR(IF(ISNUMBER(SEARCH($D$1,input!$A111)),IF(MID(input!$A111,SEARCH($D$1,input!$A111)+7,2)="cm",AND(150&lt;=VALUE(MID(input!$A111,SEARCH($D$1,input!$A111)+4,3)),VALUE(MID(input!$A111,SEARCH($D$1,input!$A111)+4,3))&lt;=193),IF(MID(input!$A111,SEARCH($D$1,input!$A111)+6,2)="in",AND(59&lt;=VALUE(MID(input!$A111,SEARCH($D$1,input!$A111)+4,2)),VALUE(MID(input!$A111,SEARCH($D$1,input!$A111)+4,2))&lt;=76),"")),"X"),"")</f>
        <v>X</v>
      </c>
      <c r="E111" s="14" t="str">
        <f>IFERROR(IF(ISNUMBER(SEARCH($E$1,input!$A111)),IF(AND(MID(input!$A111,SEARCH($E$1,input!$A111)+4,1)="#",
VLOOKUP(MID(input!$A111,SEARCH($E$1,input!$A111)+5,1),'TRUE LIST'!$C$2:$D$17,2,0),
VLOOKUP(MID(input!$A111,SEARCH($E$1,input!$A111)+6,1),'TRUE LIST'!$C$2:$D$17,2,0),
VLOOKUP(MID(input!$A111,SEARCH($E$1,input!$A111)+7,1),'TRUE LIST'!$C$2:$D$17,2,0),
VLOOKUP(MID(input!$A111,SEARCH($E$1,input!$A111)+8,1),'TRUE LIST'!$C$2:$D$17,2,0),
VLOOKUP(MID(input!$A111,SEARCH($E$1,input!$A111)+9,1),'TRUE LIST'!$C$2:$D$17,2,0),
VLOOKUP(MID(input!$A111,SEARCH($E$1,input!$A111)+10,1),'TRUE LIST'!$C$2:$D$17,2,0),
TRIM(MID(input!$A111,SEARCH($E$1,input!$A111)+11,1))=""),TRUE,""),"X"),"")</f>
        <v>X</v>
      </c>
      <c r="F111" s="14" t="b">
        <f>IFERROR(IF(ISNUMBER(SEARCH($F$1,input!$A111)),VLOOKUP(TRIM(MID(input!$A111,SEARCH($F$1,input!$A111)+4,4)),'TRUE LIST'!$A$2:$B$8,2,0),"X"),"")</f>
        <v>1</v>
      </c>
      <c r="G111" s="14" t="str">
        <f>IFERROR(IF(ISNUMBER(SEARCH($G$1,input!$A111)),IF(LEN(TRIM(MID(input!$A111,SEARCH($G$1,input!$A111)+4,10)))=9,TRUE,""),"X"),"")</f>
        <v>X</v>
      </c>
      <c r="H111" s="14" t="str">
        <f t="shared" ca="1" si="2"/>
        <v/>
      </c>
      <c r="I111" s="13" t="str">
        <f>IF(ISBLANK(input!A111),"x","")</f>
        <v/>
      </c>
      <c r="J111" s="13" t="str">
        <f>IFERROR(IF(I111="x",MATCH("x",I112:I959,0),N/A),"")</f>
        <v/>
      </c>
      <c r="K111" s="14" t="str">
        <f t="shared" ca="1" si="3"/>
        <v/>
      </c>
    </row>
    <row r="112" spans="1:11" s="1" customFormat="1" x14ac:dyDescent="0.35">
      <c r="A112" s="14" t="str">
        <f>IFERROR(IF(ISNUMBER(SEARCH($A$1,input!$A112)),AND(1920&lt;=VALUE(TRIM(MID(input!$A112,SEARCH($A$1,input!$A112)+4,5))),VALUE(TRIM(MID(input!$A112,SEARCH($A$1,input!$A112)+4,5)))&lt;=2002),"X"),"")</f>
        <v>X</v>
      </c>
      <c r="B112" s="14" t="str">
        <f>IFERROR(IF(ISNUMBER(SEARCH($B$1,input!$A112)),AND(2010&lt;=VALUE(TRIM(MID(input!$A112,SEARCH($B$1,input!$A112)+4,5))),VALUE(TRIM(MID(input!$A112,SEARCH($B$1,input!$A112)+4,5)))&lt;=2020),"X"),"")</f>
        <v>X</v>
      </c>
      <c r="C112" s="14" t="str">
        <f>IFERROR(IF(ISNUMBER(SEARCH($C$1,input!$A112)),AND(2020&lt;=VALUE(TRIM(MID(input!$A112,SEARCH($C$1,input!$A112)+4,5))),VALUE(TRIM(MID(input!$A112,SEARCH($C$1,input!$A112)+4,5)))&lt;=2030),"X"),"")</f>
        <v>X</v>
      </c>
      <c r="D112" s="14" t="str">
        <f>IFERROR(IF(ISNUMBER(SEARCH($D$1,input!$A112)),IF(MID(input!$A112,SEARCH($D$1,input!$A112)+7,2)="cm",AND(150&lt;=VALUE(MID(input!$A112,SEARCH($D$1,input!$A112)+4,3)),VALUE(MID(input!$A112,SEARCH($D$1,input!$A112)+4,3))&lt;=193),IF(MID(input!$A112,SEARCH($D$1,input!$A112)+6,2)="in",AND(59&lt;=VALUE(MID(input!$A112,SEARCH($D$1,input!$A112)+4,2)),VALUE(MID(input!$A112,SEARCH($D$1,input!$A112)+4,2))&lt;=76),"")),"X"),"")</f>
        <v>X</v>
      </c>
      <c r="E112" s="14" t="str">
        <f>IFERROR(IF(ISNUMBER(SEARCH($E$1,input!$A112)),IF(AND(MID(input!$A112,SEARCH($E$1,input!$A112)+4,1)="#",
VLOOKUP(MID(input!$A112,SEARCH($E$1,input!$A112)+5,1),'TRUE LIST'!$C$2:$D$17,2,0),
VLOOKUP(MID(input!$A112,SEARCH($E$1,input!$A112)+6,1),'TRUE LIST'!$C$2:$D$17,2,0),
VLOOKUP(MID(input!$A112,SEARCH($E$1,input!$A112)+7,1),'TRUE LIST'!$C$2:$D$17,2,0),
VLOOKUP(MID(input!$A112,SEARCH($E$1,input!$A112)+8,1),'TRUE LIST'!$C$2:$D$17,2,0),
VLOOKUP(MID(input!$A112,SEARCH($E$1,input!$A112)+9,1),'TRUE LIST'!$C$2:$D$17,2,0),
VLOOKUP(MID(input!$A112,SEARCH($E$1,input!$A112)+10,1),'TRUE LIST'!$C$2:$D$17,2,0),
TRIM(MID(input!$A112,SEARCH($E$1,input!$A112)+11,1))=""),TRUE,""),"X"),"")</f>
        <v>X</v>
      </c>
      <c r="F112" s="14" t="str">
        <f>IFERROR(IF(ISNUMBER(SEARCH($F$1,input!$A112)),VLOOKUP(TRIM(MID(input!$A112,SEARCH($F$1,input!$A112)+4,4)),'TRUE LIST'!$A$2:$B$8,2,0),"X"),"")</f>
        <v>X</v>
      </c>
      <c r="G112" s="14" t="str">
        <f>IFERROR(IF(ISNUMBER(SEARCH($G$1,input!$A112)),IF(LEN(TRIM(MID(input!$A112,SEARCH($G$1,input!$A112)+4,10)))=9,TRUE,""),"X"),"")</f>
        <v>X</v>
      </c>
      <c r="H112" s="14" t="str">
        <f t="shared" ca="1" si="2"/>
        <v/>
      </c>
      <c r="I112" s="13" t="str">
        <f>IF(ISBLANK(input!A112),"x","")</f>
        <v>x</v>
      </c>
      <c r="J112" s="13">
        <f>IFERROR(IF(I112="x",MATCH("x",I113:I959,0),N/A),"")</f>
        <v>5</v>
      </c>
      <c r="K112" s="14" t="str">
        <f t="shared" ca="1" si="3"/>
        <v/>
      </c>
    </row>
    <row r="113" spans="1:11" s="1" customFormat="1" x14ac:dyDescent="0.35">
      <c r="A113" s="14" t="str">
        <f>IFERROR(IF(ISNUMBER(SEARCH($A$1,input!$A113)),AND(1920&lt;=VALUE(TRIM(MID(input!$A113,SEARCH($A$1,input!$A113)+4,5))),VALUE(TRIM(MID(input!$A113,SEARCH($A$1,input!$A113)+4,5)))&lt;=2002),"X"),"")</f>
        <v>X</v>
      </c>
      <c r="B113" s="14" t="str">
        <f>IFERROR(IF(ISNUMBER(SEARCH($B$1,input!$A113)),AND(2010&lt;=VALUE(TRIM(MID(input!$A113,SEARCH($B$1,input!$A113)+4,5))),VALUE(TRIM(MID(input!$A113,SEARCH($B$1,input!$A113)+4,5)))&lt;=2020),"X"),"")</f>
        <v>X</v>
      </c>
      <c r="C113" s="14" t="str">
        <f>IFERROR(IF(ISNUMBER(SEARCH($C$1,input!$A113)),AND(2020&lt;=VALUE(TRIM(MID(input!$A113,SEARCH($C$1,input!$A113)+4,5))),VALUE(TRIM(MID(input!$A113,SEARCH($C$1,input!$A113)+4,5)))&lt;=2030),"X"),"")</f>
        <v>X</v>
      </c>
      <c r="D113" s="14" t="str">
        <f>IFERROR(IF(ISNUMBER(SEARCH($D$1,input!$A113)),IF(MID(input!$A113,SEARCH($D$1,input!$A113)+7,2)="cm",AND(150&lt;=VALUE(MID(input!$A113,SEARCH($D$1,input!$A113)+4,3)),VALUE(MID(input!$A113,SEARCH($D$1,input!$A113)+4,3))&lt;=193),IF(MID(input!$A113,SEARCH($D$1,input!$A113)+6,2)="in",AND(59&lt;=VALUE(MID(input!$A113,SEARCH($D$1,input!$A113)+4,2)),VALUE(MID(input!$A113,SEARCH($D$1,input!$A113)+4,2))&lt;=76),"")),"X"),"")</f>
        <v>X</v>
      </c>
      <c r="E113" s="14" t="str">
        <f>IFERROR(IF(ISNUMBER(SEARCH($E$1,input!$A113)),IF(AND(MID(input!$A113,SEARCH($E$1,input!$A113)+4,1)="#",
VLOOKUP(MID(input!$A113,SEARCH($E$1,input!$A113)+5,1),'TRUE LIST'!$C$2:$D$17,2,0),
VLOOKUP(MID(input!$A113,SEARCH($E$1,input!$A113)+6,1),'TRUE LIST'!$C$2:$D$17,2,0),
VLOOKUP(MID(input!$A113,SEARCH($E$1,input!$A113)+7,1),'TRUE LIST'!$C$2:$D$17,2,0),
VLOOKUP(MID(input!$A113,SEARCH($E$1,input!$A113)+8,1),'TRUE LIST'!$C$2:$D$17,2,0),
VLOOKUP(MID(input!$A113,SEARCH($E$1,input!$A113)+9,1),'TRUE LIST'!$C$2:$D$17,2,0),
VLOOKUP(MID(input!$A113,SEARCH($E$1,input!$A113)+10,1),'TRUE LIST'!$C$2:$D$17,2,0),
TRIM(MID(input!$A113,SEARCH($E$1,input!$A113)+11,1))=""),TRUE,""),"X"),"")</f>
        <v/>
      </c>
      <c r="F113" s="14" t="str">
        <f>IFERROR(IF(ISNUMBER(SEARCH($F$1,input!$A113)),VLOOKUP(TRIM(MID(input!$A113,SEARCH($F$1,input!$A113)+4,4)),'TRUE LIST'!$A$2:$B$8,2,0),"X"),"")</f>
        <v>X</v>
      </c>
      <c r="G113" s="14" t="str">
        <f>IFERROR(IF(ISNUMBER(SEARCH($G$1,input!$A113)),IF(LEN(TRIM(MID(input!$A113,SEARCH($G$1,input!$A113)+4,10)))=9,TRUE,""),"X"),"")</f>
        <v>X</v>
      </c>
      <c r="H113" s="14">
        <f t="shared" ca="1" si="2"/>
        <v>6</v>
      </c>
      <c r="I113" s="13" t="str">
        <f>IF(ISBLANK(input!A113),"x","")</f>
        <v/>
      </c>
      <c r="J113" s="13" t="str">
        <f>IFERROR(IF(I113="x",MATCH("x",I114:I959,0),N/A),"")</f>
        <v/>
      </c>
      <c r="K113" s="14">
        <f t="shared" ca="1" si="3"/>
        <v>6</v>
      </c>
    </row>
    <row r="114" spans="1:11" s="1" customFormat="1" x14ac:dyDescent="0.35">
      <c r="A114" s="14" t="str">
        <f>IFERROR(IF(ISNUMBER(SEARCH($A$1,input!$A114)),AND(1920&lt;=VALUE(TRIM(MID(input!$A114,SEARCH($A$1,input!$A114)+4,5))),VALUE(TRIM(MID(input!$A114,SEARCH($A$1,input!$A114)+4,5)))&lt;=2002),"X"),"")</f>
        <v>X</v>
      </c>
      <c r="B114" s="14" t="str">
        <f>IFERROR(IF(ISNUMBER(SEARCH($B$1,input!$A114)),AND(2010&lt;=VALUE(TRIM(MID(input!$A114,SEARCH($B$1,input!$A114)+4,5))),VALUE(TRIM(MID(input!$A114,SEARCH($B$1,input!$A114)+4,5)))&lt;=2020),"X"),"")</f>
        <v>X</v>
      </c>
      <c r="C114" s="14" t="b">
        <f>IFERROR(IF(ISNUMBER(SEARCH($C$1,input!$A114)),AND(2020&lt;=VALUE(TRIM(MID(input!$A114,SEARCH($C$1,input!$A114)+4,5))),VALUE(TRIM(MID(input!$A114,SEARCH($C$1,input!$A114)+4,5)))&lt;=2030),"X"),"")</f>
        <v>0</v>
      </c>
      <c r="D114" s="14" t="str">
        <f>IFERROR(IF(ISNUMBER(SEARCH($D$1,input!$A114)),IF(MID(input!$A114,SEARCH($D$1,input!$A114)+7,2)="cm",AND(150&lt;=VALUE(MID(input!$A114,SEARCH($D$1,input!$A114)+4,3)),VALUE(MID(input!$A114,SEARCH($D$1,input!$A114)+4,3))&lt;=193),IF(MID(input!$A114,SEARCH($D$1,input!$A114)+6,2)="in",AND(59&lt;=VALUE(MID(input!$A114,SEARCH($D$1,input!$A114)+4,2)),VALUE(MID(input!$A114,SEARCH($D$1,input!$A114)+4,2))&lt;=76),"")),"X"),"")</f>
        <v>X</v>
      </c>
      <c r="E114" s="14" t="str">
        <f>IFERROR(IF(ISNUMBER(SEARCH($E$1,input!$A114)),IF(AND(MID(input!$A114,SEARCH($E$1,input!$A114)+4,1)="#",
VLOOKUP(MID(input!$A114,SEARCH($E$1,input!$A114)+5,1),'TRUE LIST'!$C$2:$D$17,2,0),
VLOOKUP(MID(input!$A114,SEARCH($E$1,input!$A114)+6,1),'TRUE LIST'!$C$2:$D$17,2,0),
VLOOKUP(MID(input!$A114,SEARCH($E$1,input!$A114)+7,1),'TRUE LIST'!$C$2:$D$17,2,0),
VLOOKUP(MID(input!$A114,SEARCH($E$1,input!$A114)+8,1),'TRUE LIST'!$C$2:$D$17,2,0),
VLOOKUP(MID(input!$A114,SEARCH($E$1,input!$A114)+9,1),'TRUE LIST'!$C$2:$D$17,2,0),
VLOOKUP(MID(input!$A114,SEARCH($E$1,input!$A114)+10,1),'TRUE LIST'!$C$2:$D$17,2,0),
TRIM(MID(input!$A114,SEARCH($E$1,input!$A114)+11,1))=""),TRUE,""),"X"),"")</f>
        <v>X</v>
      </c>
      <c r="F114" s="14" t="str">
        <f>IFERROR(IF(ISNUMBER(SEARCH($F$1,input!$A114)),VLOOKUP(TRIM(MID(input!$A114,SEARCH($F$1,input!$A114)+4,4)),'TRUE LIST'!$A$2:$B$8,2,0),"X"),"")</f>
        <v>X</v>
      </c>
      <c r="G114" s="14" t="str">
        <f>IFERROR(IF(ISNUMBER(SEARCH($G$1,input!$A114)),IF(LEN(TRIM(MID(input!$A114,SEARCH($G$1,input!$A114)+4,10)))=9,TRUE,""),"X"),"")</f>
        <v>X</v>
      </c>
      <c r="H114" s="14" t="str">
        <f t="shared" ca="1" si="2"/>
        <v/>
      </c>
      <c r="I114" s="13" t="str">
        <f>IF(ISBLANK(input!A114),"x","")</f>
        <v/>
      </c>
      <c r="J114" s="13" t="str">
        <f>IFERROR(IF(I114="x",MATCH("x",I115:I959,0),N/A),"")</f>
        <v/>
      </c>
      <c r="K114" s="14" t="str">
        <f t="shared" ca="1" si="3"/>
        <v/>
      </c>
    </row>
    <row r="115" spans="1:11" s="1" customFormat="1" x14ac:dyDescent="0.35">
      <c r="A115" s="14" t="str">
        <f>IFERROR(IF(ISNUMBER(SEARCH($A$1,input!$A115)),AND(1920&lt;=VALUE(TRIM(MID(input!$A115,SEARCH($A$1,input!$A115)+4,5))),VALUE(TRIM(MID(input!$A115,SEARCH($A$1,input!$A115)+4,5)))&lt;=2002),"X"),"")</f>
        <v>X</v>
      </c>
      <c r="B115" s="14" t="b">
        <f>IFERROR(IF(ISNUMBER(SEARCH($B$1,input!$A115)),AND(2010&lt;=VALUE(TRIM(MID(input!$A115,SEARCH($B$1,input!$A115)+4,5))),VALUE(TRIM(MID(input!$A115,SEARCH($B$1,input!$A115)+4,5)))&lt;=2020),"X"),"")</f>
        <v>0</v>
      </c>
      <c r="C115" s="14" t="str">
        <f>IFERROR(IF(ISNUMBER(SEARCH($C$1,input!$A115)),AND(2020&lt;=VALUE(TRIM(MID(input!$A115,SEARCH($C$1,input!$A115)+4,5))),VALUE(TRIM(MID(input!$A115,SEARCH($C$1,input!$A115)+4,5)))&lt;=2030),"X"),"")</f>
        <v>X</v>
      </c>
      <c r="D115" s="14" t="str">
        <f>IFERROR(IF(ISNUMBER(SEARCH($D$1,input!$A115)),IF(MID(input!$A115,SEARCH($D$1,input!$A115)+7,2)="cm",AND(150&lt;=VALUE(MID(input!$A115,SEARCH($D$1,input!$A115)+4,3)),VALUE(MID(input!$A115,SEARCH($D$1,input!$A115)+4,3))&lt;=193),IF(MID(input!$A115,SEARCH($D$1,input!$A115)+6,2)="in",AND(59&lt;=VALUE(MID(input!$A115,SEARCH($D$1,input!$A115)+4,2)),VALUE(MID(input!$A115,SEARCH($D$1,input!$A115)+4,2))&lt;=76),"")),"X"),"")</f>
        <v>X</v>
      </c>
      <c r="E115" s="14" t="str">
        <f>IFERROR(IF(ISNUMBER(SEARCH($E$1,input!$A115)),IF(AND(MID(input!$A115,SEARCH($E$1,input!$A115)+4,1)="#",
VLOOKUP(MID(input!$A115,SEARCH($E$1,input!$A115)+5,1),'TRUE LIST'!$C$2:$D$17,2,0),
VLOOKUP(MID(input!$A115,SEARCH($E$1,input!$A115)+6,1),'TRUE LIST'!$C$2:$D$17,2,0),
VLOOKUP(MID(input!$A115,SEARCH($E$1,input!$A115)+7,1),'TRUE LIST'!$C$2:$D$17,2,0),
VLOOKUP(MID(input!$A115,SEARCH($E$1,input!$A115)+8,1),'TRUE LIST'!$C$2:$D$17,2,0),
VLOOKUP(MID(input!$A115,SEARCH($E$1,input!$A115)+9,1),'TRUE LIST'!$C$2:$D$17,2,0),
VLOOKUP(MID(input!$A115,SEARCH($E$1,input!$A115)+10,1),'TRUE LIST'!$C$2:$D$17,2,0),
TRIM(MID(input!$A115,SEARCH($E$1,input!$A115)+11,1))=""),TRUE,""),"X"),"")</f>
        <v>X</v>
      </c>
      <c r="F115" s="14" t="str">
        <f>IFERROR(IF(ISNUMBER(SEARCH($F$1,input!$A115)),VLOOKUP(TRIM(MID(input!$A115,SEARCH($F$1,input!$A115)+4,4)),'TRUE LIST'!$A$2:$B$8,2,0),"X"),"")</f>
        <v/>
      </c>
      <c r="G115" s="14" t="str">
        <f>IFERROR(IF(ISNUMBER(SEARCH($G$1,input!$A115)),IF(LEN(TRIM(MID(input!$A115,SEARCH($G$1,input!$A115)+4,10)))=9,TRUE,""),"X"),"")</f>
        <v/>
      </c>
      <c r="H115" s="14" t="str">
        <f t="shared" ca="1" si="2"/>
        <v/>
      </c>
      <c r="I115" s="13" t="str">
        <f>IF(ISBLANK(input!A115),"x","")</f>
        <v/>
      </c>
      <c r="J115" s="13" t="str">
        <f>IFERROR(IF(I115="x",MATCH("x",I116:I959,0),N/A),"")</f>
        <v/>
      </c>
      <c r="K115" s="14" t="str">
        <f t="shared" ca="1" si="3"/>
        <v/>
      </c>
    </row>
    <row r="116" spans="1:11" s="1" customFormat="1" x14ac:dyDescent="0.35">
      <c r="A116" s="14" t="str">
        <f>IFERROR(IF(ISNUMBER(SEARCH($A$1,input!$A116)),AND(1920&lt;=VALUE(TRIM(MID(input!$A116,SEARCH($A$1,input!$A116)+4,5))),VALUE(TRIM(MID(input!$A116,SEARCH($A$1,input!$A116)+4,5)))&lt;=2002),"X"),"")</f>
        <v>X</v>
      </c>
      <c r="B116" s="14" t="str">
        <f>IFERROR(IF(ISNUMBER(SEARCH($B$1,input!$A116)),AND(2010&lt;=VALUE(TRIM(MID(input!$A116,SEARCH($B$1,input!$A116)+4,5))),VALUE(TRIM(MID(input!$A116,SEARCH($B$1,input!$A116)+4,5)))&lt;=2020),"X"),"")</f>
        <v>X</v>
      </c>
      <c r="C116" s="14" t="str">
        <f>IFERROR(IF(ISNUMBER(SEARCH($C$1,input!$A116)),AND(2020&lt;=VALUE(TRIM(MID(input!$A116,SEARCH($C$1,input!$A116)+4,5))),VALUE(TRIM(MID(input!$A116,SEARCH($C$1,input!$A116)+4,5)))&lt;=2030),"X"),"")</f>
        <v>X</v>
      </c>
      <c r="D116" s="14" t="b">
        <f>IFERROR(IF(ISNUMBER(SEARCH($D$1,input!$A116)),IF(MID(input!$A116,SEARCH($D$1,input!$A116)+7,2)="cm",AND(150&lt;=VALUE(MID(input!$A116,SEARCH($D$1,input!$A116)+4,3)),VALUE(MID(input!$A116,SEARCH($D$1,input!$A116)+4,3))&lt;=193),IF(MID(input!$A116,SEARCH($D$1,input!$A116)+6,2)="in",AND(59&lt;=VALUE(MID(input!$A116,SEARCH($D$1,input!$A116)+4,2)),VALUE(MID(input!$A116,SEARCH($D$1,input!$A116)+4,2))&lt;=76),"")),"X"),"")</f>
        <v>1</v>
      </c>
      <c r="E116" s="14" t="str">
        <f>IFERROR(IF(ISNUMBER(SEARCH($E$1,input!$A116)),IF(AND(MID(input!$A116,SEARCH($E$1,input!$A116)+4,1)="#",
VLOOKUP(MID(input!$A116,SEARCH($E$1,input!$A116)+5,1),'TRUE LIST'!$C$2:$D$17,2,0),
VLOOKUP(MID(input!$A116,SEARCH($E$1,input!$A116)+6,1),'TRUE LIST'!$C$2:$D$17,2,0),
VLOOKUP(MID(input!$A116,SEARCH($E$1,input!$A116)+7,1),'TRUE LIST'!$C$2:$D$17,2,0),
VLOOKUP(MID(input!$A116,SEARCH($E$1,input!$A116)+8,1),'TRUE LIST'!$C$2:$D$17,2,0),
VLOOKUP(MID(input!$A116,SEARCH($E$1,input!$A116)+9,1),'TRUE LIST'!$C$2:$D$17,2,0),
VLOOKUP(MID(input!$A116,SEARCH($E$1,input!$A116)+10,1),'TRUE LIST'!$C$2:$D$17,2,0),
TRIM(MID(input!$A116,SEARCH($E$1,input!$A116)+11,1))=""),TRUE,""),"X"),"")</f>
        <v>X</v>
      </c>
      <c r="F116" s="14" t="str">
        <f>IFERROR(IF(ISNUMBER(SEARCH($F$1,input!$A116)),VLOOKUP(TRIM(MID(input!$A116,SEARCH($F$1,input!$A116)+4,4)),'TRUE LIST'!$A$2:$B$8,2,0),"X"),"")</f>
        <v>X</v>
      </c>
      <c r="G116" s="14" t="str">
        <f>IFERROR(IF(ISNUMBER(SEARCH($G$1,input!$A116)),IF(LEN(TRIM(MID(input!$A116,SEARCH($G$1,input!$A116)+4,10)))=9,TRUE,""),"X"),"")</f>
        <v>X</v>
      </c>
      <c r="H116" s="14" t="str">
        <f t="shared" ca="1" si="2"/>
        <v/>
      </c>
      <c r="I116" s="13" t="str">
        <f>IF(ISBLANK(input!A116),"x","")</f>
        <v/>
      </c>
      <c r="J116" s="13" t="str">
        <f>IFERROR(IF(I116="x",MATCH("x",I117:I959,0),N/A),"")</f>
        <v/>
      </c>
      <c r="K116" s="14" t="str">
        <f t="shared" ca="1" si="3"/>
        <v/>
      </c>
    </row>
    <row r="117" spans="1:11" s="1" customFormat="1" x14ac:dyDescent="0.35">
      <c r="A117" s="14" t="str">
        <f>IFERROR(IF(ISNUMBER(SEARCH($A$1,input!$A117)),AND(1920&lt;=VALUE(TRIM(MID(input!$A117,SEARCH($A$1,input!$A117)+4,5))),VALUE(TRIM(MID(input!$A117,SEARCH($A$1,input!$A117)+4,5)))&lt;=2002),"X"),"")</f>
        <v>X</v>
      </c>
      <c r="B117" s="14" t="str">
        <f>IFERROR(IF(ISNUMBER(SEARCH($B$1,input!$A117)),AND(2010&lt;=VALUE(TRIM(MID(input!$A117,SEARCH($B$1,input!$A117)+4,5))),VALUE(TRIM(MID(input!$A117,SEARCH($B$1,input!$A117)+4,5)))&lt;=2020),"X"),"")</f>
        <v>X</v>
      </c>
      <c r="C117" s="14" t="str">
        <f>IFERROR(IF(ISNUMBER(SEARCH($C$1,input!$A117)),AND(2020&lt;=VALUE(TRIM(MID(input!$A117,SEARCH($C$1,input!$A117)+4,5))),VALUE(TRIM(MID(input!$A117,SEARCH($C$1,input!$A117)+4,5)))&lt;=2030),"X"),"")</f>
        <v>X</v>
      </c>
      <c r="D117" s="14" t="str">
        <f>IFERROR(IF(ISNUMBER(SEARCH($D$1,input!$A117)),IF(MID(input!$A117,SEARCH($D$1,input!$A117)+7,2)="cm",AND(150&lt;=VALUE(MID(input!$A117,SEARCH($D$1,input!$A117)+4,3)),VALUE(MID(input!$A117,SEARCH($D$1,input!$A117)+4,3))&lt;=193),IF(MID(input!$A117,SEARCH($D$1,input!$A117)+6,2)="in",AND(59&lt;=VALUE(MID(input!$A117,SEARCH($D$1,input!$A117)+4,2)),VALUE(MID(input!$A117,SEARCH($D$1,input!$A117)+4,2))&lt;=76),"")),"X"),"")</f>
        <v>X</v>
      </c>
      <c r="E117" s="14" t="str">
        <f>IFERROR(IF(ISNUMBER(SEARCH($E$1,input!$A117)),IF(AND(MID(input!$A117,SEARCH($E$1,input!$A117)+4,1)="#",
VLOOKUP(MID(input!$A117,SEARCH($E$1,input!$A117)+5,1),'TRUE LIST'!$C$2:$D$17,2,0),
VLOOKUP(MID(input!$A117,SEARCH($E$1,input!$A117)+6,1),'TRUE LIST'!$C$2:$D$17,2,0),
VLOOKUP(MID(input!$A117,SEARCH($E$1,input!$A117)+7,1),'TRUE LIST'!$C$2:$D$17,2,0),
VLOOKUP(MID(input!$A117,SEARCH($E$1,input!$A117)+8,1),'TRUE LIST'!$C$2:$D$17,2,0),
VLOOKUP(MID(input!$A117,SEARCH($E$1,input!$A117)+9,1),'TRUE LIST'!$C$2:$D$17,2,0),
VLOOKUP(MID(input!$A117,SEARCH($E$1,input!$A117)+10,1),'TRUE LIST'!$C$2:$D$17,2,0),
TRIM(MID(input!$A117,SEARCH($E$1,input!$A117)+11,1))=""),TRUE,""),"X"),"")</f>
        <v>X</v>
      </c>
      <c r="F117" s="14" t="str">
        <f>IFERROR(IF(ISNUMBER(SEARCH($F$1,input!$A117)),VLOOKUP(TRIM(MID(input!$A117,SEARCH($F$1,input!$A117)+4,4)),'TRUE LIST'!$A$2:$B$8,2,0),"X"),"")</f>
        <v>X</v>
      </c>
      <c r="G117" s="14" t="str">
        <f>IFERROR(IF(ISNUMBER(SEARCH($G$1,input!$A117)),IF(LEN(TRIM(MID(input!$A117,SEARCH($G$1,input!$A117)+4,10)))=9,TRUE,""),"X"),"")</f>
        <v>X</v>
      </c>
      <c r="H117" s="14" t="str">
        <f t="shared" ca="1" si="2"/>
        <v/>
      </c>
      <c r="I117" s="13" t="str">
        <f>IF(ISBLANK(input!A117),"x","")</f>
        <v>x</v>
      </c>
      <c r="J117" s="13">
        <f>IFERROR(IF(I117="x",MATCH("x",I118:I959,0),N/A),"")</f>
        <v>4</v>
      </c>
      <c r="K117" s="14" t="str">
        <f t="shared" ca="1" si="3"/>
        <v/>
      </c>
    </row>
    <row r="118" spans="1:11" s="1" customFormat="1" x14ac:dyDescent="0.35">
      <c r="A118" s="14" t="str">
        <f>IFERROR(IF(ISNUMBER(SEARCH($A$1,input!$A118)),AND(1920&lt;=VALUE(TRIM(MID(input!$A118,SEARCH($A$1,input!$A118)+4,5))),VALUE(TRIM(MID(input!$A118,SEARCH($A$1,input!$A118)+4,5)))&lt;=2002),"X"),"")</f>
        <v>X</v>
      </c>
      <c r="B118" s="14" t="str">
        <f>IFERROR(IF(ISNUMBER(SEARCH($B$1,input!$A118)),AND(2010&lt;=VALUE(TRIM(MID(input!$A118,SEARCH($B$1,input!$A118)+4,5))),VALUE(TRIM(MID(input!$A118,SEARCH($B$1,input!$A118)+4,5)))&lt;=2020),"X"),"")</f>
        <v>X</v>
      </c>
      <c r="C118" s="14" t="str">
        <f>IFERROR(IF(ISNUMBER(SEARCH($C$1,input!$A118)),AND(2020&lt;=VALUE(TRIM(MID(input!$A118,SEARCH($C$1,input!$A118)+4,5))),VALUE(TRIM(MID(input!$A118,SEARCH($C$1,input!$A118)+4,5)))&lt;=2030),"X"),"")</f>
        <v>X</v>
      </c>
      <c r="D118" s="14" t="str">
        <f>IFERROR(IF(ISNUMBER(SEARCH($D$1,input!$A118)),IF(MID(input!$A118,SEARCH($D$1,input!$A118)+7,2)="cm",AND(150&lt;=VALUE(MID(input!$A118,SEARCH($D$1,input!$A118)+4,3)),VALUE(MID(input!$A118,SEARCH($D$1,input!$A118)+4,3))&lt;=193),IF(MID(input!$A118,SEARCH($D$1,input!$A118)+6,2)="in",AND(59&lt;=VALUE(MID(input!$A118,SEARCH($D$1,input!$A118)+4,2)),VALUE(MID(input!$A118,SEARCH($D$1,input!$A118)+4,2))&lt;=76),"")),"X"),"")</f>
        <v>X</v>
      </c>
      <c r="E118" s="14" t="b">
        <f>IFERROR(IF(ISNUMBER(SEARCH($E$1,input!$A118)),IF(AND(MID(input!$A118,SEARCH($E$1,input!$A118)+4,1)="#",
VLOOKUP(MID(input!$A118,SEARCH($E$1,input!$A118)+5,1),'TRUE LIST'!$C$2:$D$17,2,0),
VLOOKUP(MID(input!$A118,SEARCH($E$1,input!$A118)+6,1),'TRUE LIST'!$C$2:$D$17,2,0),
VLOOKUP(MID(input!$A118,SEARCH($E$1,input!$A118)+7,1),'TRUE LIST'!$C$2:$D$17,2,0),
VLOOKUP(MID(input!$A118,SEARCH($E$1,input!$A118)+8,1),'TRUE LIST'!$C$2:$D$17,2,0),
VLOOKUP(MID(input!$A118,SEARCH($E$1,input!$A118)+9,1),'TRUE LIST'!$C$2:$D$17,2,0),
VLOOKUP(MID(input!$A118,SEARCH($E$1,input!$A118)+10,1),'TRUE LIST'!$C$2:$D$17,2,0),
TRIM(MID(input!$A118,SEARCH($E$1,input!$A118)+11,1))=""),TRUE,""),"X"),"")</f>
        <v>1</v>
      </c>
      <c r="F118" s="14" t="b">
        <f>IFERROR(IF(ISNUMBER(SEARCH($F$1,input!$A118)),VLOOKUP(TRIM(MID(input!$A118,SEARCH($F$1,input!$A118)+4,4)),'TRUE LIST'!$A$2:$B$8,2,0),"X"),"")</f>
        <v>1</v>
      </c>
      <c r="G118" s="14" t="str">
        <f>IFERROR(IF(ISNUMBER(SEARCH($G$1,input!$A118)),IF(LEN(TRIM(MID(input!$A118,SEARCH($G$1,input!$A118)+4,10)))=9,TRUE,""),"X"),"")</f>
        <v>X</v>
      </c>
      <c r="H118" s="14">
        <f t="shared" ca="1" si="2"/>
        <v>6</v>
      </c>
      <c r="I118" s="13" t="str">
        <f>IF(ISBLANK(input!A118),"x","")</f>
        <v/>
      </c>
      <c r="J118" s="13" t="str">
        <f>IFERROR(IF(I118="x",MATCH("x",I119:I959,0),N/A),"")</f>
        <v/>
      </c>
      <c r="K118" s="14">
        <f t="shared" ca="1" si="3"/>
        <v>6</v>
      </c>
    </row>
    <row r="119" spans="1:11" s="1" customFormat="1" x14ac:dyDescent="0.35">
      <c r="A119" s="14" t="str">
        <f>IFERROR(IF(ISNUMBER(SEARCH($A$1,input!$A119)),AND(1920&lt;=VALUE(TRIM(MID(input!$A119,SEARCH($A$1,input!$A119)+4,5))),VALUE(TRIM(MID(input!$A119,SEARCH($A$1,input!$A119)+4,5)))&lt;=2002),"X"),"")</f>
        <v>X</v>
      </c>
      <c r="B119" s="14" t="str">
        <f>IFERROR(IF(ISNUMBER(SEARCH($B$1,input!$A119)),AND(2010&lt;=VALUE(TRIM(MID(input!$A119,SEARCH($B$1,input!$A119)+4,5))),VALUE(TRIM(MID(input!$A119,SEARCH($B$1,input!$A119)+4,5)))&lt;=2020),"X"),"")</f>
        <v>X</v>
      </c>
      <c r="C119" s="14" t="b">
        <f>IFERROR(IF(ISNUMBER(SEARCH($C$1,input!$A119)),AND(2020&lt;=VALUE(TRIM(MID(input!$A119,SEARCH($C$1,input!$A119)+4,5))),VALUE(TRIM(MID(input!$A119,SEARCH($C$1,input!$A119)+4,5)))&lt;=2030),"X"),"")</f>
        <v>1</v>
      </c>
      <c r="D119" s="14" t="str">
        <f>IFERROR(IF(ISNUMBER(SEARCH($D$1,input!$A119)),IF(MID(input!$A119,SEARCH($D$1,input!$A119)+7,2)="cm",AND(150&lt;=VALUE(MID(input!$A119,SEARCH($D$1,input!$A119)+4,3)),VALUE(MID(input!$A119,SEARCH($D$1,input!$A119)+4,3))&lt;=193),IF(MID(input!$A119,SEARCH($D$1,input!$A119)+6,2)="in",AND(59&lt;=VALUE(MID(input!$A119,SEARCH($D$1,input!$A119)+4,2)),VALUE(MID(input!$A119,SEARCH($D$1,input!$A119)+4,2))&lt;=76),"")),"X"),"")</f>
        <v>X</v>
      </c>
      <c r="E119" s="14" t="str">
        <f>IFERROR(IF(ISNUMBER(SEARCH($E$1,input!$A119)),IF(AND(MID(input!$A119,SEARCH($E$1,input!$A119)+4,1)="#",
VLOOKUP(MID(input!$A119,SEARCH($E$1,input!$A119)+5,1),'TRUE LIST'!$C$2:$D$17,2,0),
VLOOKUP(MID(input!$A119,SEARCH($E$1,input!$A119)+6,1),'TRUE LIST'!$C$2:$D$17,2,0),
VLOOKUP(MID(input!$A119,SEARCH($E$1,input!$A119)+7,1),'TRUE LIST'!$C$2:$D$17,2,0),
VLOOKUP(MID(input!$A119,SEARCH($E$1,input!$A119)+8,1),'TRUE LIST'!$C$2:$D$17,2,0),
VLOOKUP(MID(input!$A119,SEARCH($E$1,input!$A119)+9,1),'TRUE LIST'!$C$2:$D$17,2,0),
VLOOKUP(MID(input!$A119,SEARCH($E$1,input!$A119)+10,1),'TRUE LIST'!$C$2:$D$17,2,0),
TRIM(MID(input!$A119,SEARCH($E$1,input!$A119)+11,1))=""),TRUE,""),"X"),"")</f>
        <v>X</v>
      </c>
      <c r="F119" s="14" t="str">
        <f>IFERROR(IF(ISNUMBER(SEARCH($F$1,input!$A119)),VLOOKUP(TRIM(MID(input!$A119,SEARCH($F$1,input!$A119)+4,4)),'TRUE LIST'!$A$2:$B$8,2,0),"X"),"")</f>
        <v>X</v>
      </c>
      <c r="G119" s="14" t="b">
        <f>IFERROR(IF(ISNUMBER(SEARCH($G$1,input!$A119)),IF(LEN(TRIM(MID(input!$A119,SEARCH($G$1,input!$A119)+4,10)))=9,TRUE,""),"X"),"")</f>
        <v>1</v>
      </c>
      <c r="H119" s="14" t="str">
        <f t="shared" ca="1" si="2"/>
        <v/>
      </c>
      <c r="I119" s="13" t="str">
        <f>IF(ISBLANK(input!A119),"x","")</f>
        <v/>
      </c>
      <c r="J119" s="13" t="str">
        <f>IFERROR(IF(I119="x",MATCH("x",I120:I959,0),N/A),"")</f>
        <v/>
      </c>
      <c r="K119" s="14" t="str">
        <f t="shared" ca="1" si="3"/>
        <v/>
      </c>
    </row>
    <row r="120" spans="1:11" s="1" customFormat="1" x14ac:dyDescent="0.35">
      <c r="A120" s="14" t="b">
        <f>IFERROR(IF(ISNUMBER(SEARCH($A$1,input!$A120)),AND(1920&lt;=VALUE(TRIM(MID(input!$A120,SEARCH($A$1,input!$A120)+4,5))),VALUE(TRIM(MID(input!$A120,SEARCH($A$1,input!$A120)+4,5)))&lt;=2002),"X"),"")</f>
        <v>1</v>
      </c>
      <c r="B120" s="14" t="b">
        <f>IFERROR(IF(ISNUMBER(SEARCH($B$1,input!$A120)),AND(2010&lt;=VALUE(TRIM(MID(input!$A120,SEARCH($B$1,input!$A120)+4,5))),VALUE(TRIM(MID(input!$A120,SEARCH($B$1,input!$A120)+4,5)))&lt;=2020),"X"),"")</f>
        <v>1</v>
      </c>
      <c r="C120" s="14" t="str">
        <f>IFERROR(IF(ISNUMBER(SEARCH($C$1,input!$A120)),AND(2020&lt;=VALUE(TRIM(MID(input!$A120,SEARCH($C$1,input!$A120)+4,5))),VALUE(TRIM(MID(input!$A120,SEARCH($C$1,input!$A120)+4,5)))&lt;=2030),"X"),"")</f>
        <v>X</v>
      </c>
      <c r="D120" s="14" t="b">
        <f>IFERROR(IF(ISNUMBER(SEARCH($D$1,input!$A120)),IF(MID(input!$A120,SEARCH($D$1,input!$A120)+7,2)="cm",AND(150&lt;=VALUE(MID(input!$A120,SEARCH($D$1,input!$A120)+4,3)),VALUE(MID(input!$A120,SEARCH($D$1,input!$A120)+4,3))&lt;=193),IF(MID(input!$A120,SEARCH($D$1,input!$A120)+6,2)="in",AND(59&lt;=VALUE(MID(input!$A120,SEARCH($D$1,input!$A120)+4,2)),VALUE(MID(input!$A120,SEARCH($D$1,input!$A120)+4,2))&lt;=76),"")),"X"),"")</f>
        <v>1</v>
      </c>
      <c r="E120" s="14" t="str">
        <f>IFERROR(IF(ISNUMBER(SEARCH($E$1,input!$A120)),IF(AND(MID(input!$A120,SEARCH($E$1,input!$A120)+4,1)="#",
VLOOKUP(MID(input!$A120,SEARCH($E$1,input!$A120)+5,1),'TRUE LIST'!$C$2:$D$17,2,0),
VLOOKUP(MID(input!$A120,SEARCH($E$1,input!$A120)+6,1),'TRUE LIST'!$C$2:$D$17,2,0),
VLOOKUP(MID(input!$A120,SEARCH($E$1,input!$A120)+7,1),'TRUE LIST'!$C$2:$D$17,2,0),
VLOOKUP(MID(input!$A120,SEARCH($E$1,input!$A120)+8,1),'TRUE LIST'!$C$2:$D$17,2,0),
VLOOKUP(MID(input!$A120,SEARCH($E$1,input!$A120)+9,1),'TRUE LIST'!$C$2:$D$17,2,0),
VLOOKUP(MID(input!$A120,SEARCH($E$1,input!$A120)+10,1),'TRUE LIST'!$C$2:$D$17,2,0),
TRIM(MID(input!$A120,SEARCH($E$1,input!$A120)+11,1))=""),TRUE,""),"X"),"")</f>
        <v>X</v>
      </c>
      <c r="F120" s="14" t="str">
        <f>IFERROR(IF(ISNUMBER(SEARCH($F$1,input!$A120)),VLOOKUP(TRIM(MID(input!$A120,SEARCH($F$1,input!$A120)+4,4)),'TRUE LIST'!$A$2:$B$8,2,0),"X"),"")</f>
        <v>X</v>
      </c>
      <c r="G120" s="14" t="str">
        <f>IFERROR(IF(ISNUMBER(SEARCH($G$1,input!$A120)),IF(LEN(TRIM(MID(input!$A120,SEARCH($G$1,input!$A120)+4,10)))=9,TRUE,""),"X"),"")</f>
        <v>X</v>
      </c>
      <c r="H120" s="14" t="str">
        <f t="shared" ca="1" si="2"/>
        <v/>
      </c>
      <c r="I120" s="13" t="str">
        <f>IF(ISBLANK(input!A120),"x","")</f>
        <v/>
      </c>
      <c r="J120" s="13" t="str">
        <f>IFERROR(IF(I120="x",MATCH("x",I121:I959,0),N/A),"")</f>
        <v/>
      </c>
      <c r="K120" s="14" t="str">
        <f t="shared" ca="1" si="3"/>
        <v/>
      </c>
    </row>
    <row r="121" spans="1:11" s="1" customFormat="1" x14ac:dyDescent="0.35">
      <c r="A121" s="14" t="str">
        <f>IFERROR(IF(ISNUMBER(SEARCH($A$1,input!$A121)),AND(1920&lt;=VALUE(TRIM(MID(input!$A121,SEARCH($A$1,input!$A121)+4,5))),VALUE(TRIM(MID(input!$A121,SEARCH($A$1,input!$A121)+4,5)))&lt;=2002),"X"),"")</f>
        <v>X</v>
      </c>
      <c r="B121" s="14" t="str">
        <f>IFERROR(IF(ISNUMBER(SEARCH($B$1,input!$A121)),AND(2010&lt;=VALUE(TRIM(MID(input!$A121,SEARCH($B$1,input!$A121)+4,5))),VALUE(TRIM(MID(input!$A121,SEARCH($B$1,input!$A121)+4,5)))&lt;=2020),"X"),"")</f>
        <v>X</v>
      </c>
      <c r="C121" s="14" t="str">
        <f>IFERROR(IF(ISNUMBER(SEARCH($C$1,input!$A121)),AND(2020&lt;=VALUE(TRIM(MID(input!$A121,SEARCH($C$1,input!$A121)+4,5))),VALUE(TRIM(MID(input!$A121,SEARCH($C$1,input!$A121)+4,5)))&lt;=2030),"X"),"")</f>
        <v>X</v>
      </c>
      <c r="D121" s="14" t="str">
        <f>IFERROR(IF(ISNUMBER(SEARCH($D$1,input!$A121)),IF(MID(input!$A121,SEARCH($D$1,input!$A121)+7,2)="cm",AND(150&lt;=VALUE(MID(input!$A121,SEARCH($D$1,input!$A121)+4,3)),VALUE(MID(input!$A121,SEARCH($D$1,input!$A121)+4,3))&lt;=193),IF(MID(input!$A121,SEARCH($D$1,input!$A121)+6,2)="in",AND(59&lt;=VALUE(MID(input!$A121,SEARCH($D$1,input!$A121)+4,2)),VALUE(MID(input!$A121,SEARCH($D$1,input!$A121)+4,2))&lt;=76),"")),"X"),"")</f>
        <v>X</v>
      </c>
      <c r="E121" s="14" t="str">
        <f>IFERROR(IF(ISNUMBER(SEARCH($E$1,input!$A121)),IF(AND(MID(input!$A121,SEARCH($E$1,input!$A121)+4,1)="#",
VLOOKUP(MID(input!$A121,SEARCH($E$1,input!$A121)+5,1),'TRUE LIST'!$C$2:$D$17,2,0),
VLOOKUP(MID(input!$A121,SEARCH($E$1,input!$A121)+6,1),'TRUE LIST'!$C$2:$D$17,2,0),
VLOOKUP(MID(input!$A121,SEARCH($E$1,input!$A121)+7,1),'TRUE LIST'!$C$2:$D$17,2,0),
VLOOKUP(MID(input!$A121,SEARCH($E$1,input!$A121)+8,1),'TRUE LIST'!$C$2:$D$17,2,0),
VLOOKUP(MID(input!$A121,SEARCH($E$1,input!$A121)+9,1),'TRUE LIST'!$C$2:$D$17,2,0),
VLOOKUP(MID(input!$A121,SEARCH($E$1,input!$A121)+10,1),'TRUE LIST'!$C$2:$D$17,2,0),
TRIM(MID(input!$A121,SEARCH($E$1,input!$A121)+11,1))=""),TRUE,""),"X"),"")</f>
        <v>X</v>
      </c>
      <c r="F121" s="14" t="str">
        <f>IFERROR(IF(ISNUMBER(SEARCH($F$1,input!$A121)),VLOOKUP(TRIM(MID(input!$A121,SEARCH($F$1,input!$A121)+4,4)),'TRUE LIST'!$A$2:$B$8,2,0),"X"),"")</f>
        <v>X</v>
      </c>
      <c r="G121" s="14" t="str">
        <f>IFERROR(IF(ISNUMBER(SEARCH($G$1,input!$A121)),IF(LEN(TRIM(MID(input!$A121,SEARCH($G$1,input!$A121)+4,10)))=9,TRUE,""),"X"),"")</f>
        <v>X</v>
      </c>
      <c r="H121" s="14" t="str">
        <f t="shared" ca="1" si="2"/>
        <v/>
      </c>
      <c r="I121" s="13" t="str">
        <f>IF(ISBLANK(input!A121),"x","")</f>
        <v>x</v>
      </c>
      <c r="J121" s="13">
        <f>IFERROR(IF(I121="x",MATCH("x",I122:I959,0),N/A),"")</f>
        <v>2</v>
      </c>
      <c r="K121" s="14" t="str">
        <f t="shared" ca="1" si="3"/>
        <v/>
      </c>
    </row>
    <row r="122" spans="1:11" s="1" customFormat="1" x14ac:dyDescent="0.35">
      <c r="A122" s="14" t="b">
        <f>IFERROR(IF(ISNUMBER(SEARCH($A$1,input!$A122)),AND(1920&lt;=VALUE(TRIM(MID(input!$A122,SEARCH($A$1,input!$A122)+4,5))),VALUE(TRIM(MID(input!$A122,SEARCH($A$1,input!$A122)+4,5)))&lt;=2002),"X"),"")</f>
        <v>1</v>
      </c>
      <c r="B122" s="14" t="b">
        <f>IFERROR(IF(ISNUMBER(SEARCH($B$1,input!$A122)),AND(2010&lt;=VALUE(TRIM(MID(input!$A122,SEARCH($B$1,input!$A122)+4,5))),VALUE(TRIM(MID(input!$A122,SEARCH($B$1,input!$A122)+4,5)))&lt;=2020),"X"),"")</f>
        <v>1</v>
      </c>
      <c r="C122" s="14" t="b">
        <f>IFERROR(IF(ISNUMBER(SEARCH($C$1,input!$A122)),AND(2020&lt;=VALUE(TRIM(MID(input!$A122,SEARCH($C$1,input!$A122)+4,5))),VALUE(TRIM(MID(input!$A122,SEARCH($C$1,input!$A122)+4,5)))&lt;=2030),"X"),"")</f>
        <v>1</v>
      </c>
      <c r="D122" s="14" t="b">
        <f>IFERROR(IF(ISNUMBER(SEARCH($D$1,input!$A122)),IF(MID(input!$A122,SEARCH($D$1,input!$A122)+7,2)="cm",AND(150&lt;=VALUE(MID(input!$A122,SEARCH($D$1,input!$A122)+4,3)),VALUE(MID(input!$A122,SEARCH($D$1,input!$A122)+4,3))&lt;=193),IF(MID(input!$A122,SEARCH($D$1,input!$A122)+6,2)="in",AND(59&lt;=VALUE(MID(input!$A122,SEARCH($D$1,input!$A122)+4,2)),VALUE(MID(input!$A122,SEARCH($D$1,input!$A122)+4,2))&lt;=76),"")),"X"),"")</f>
        <v>1</v>
      </c>
      <c r="E122" s="14" t="b">
        <f>IFERROR(IF(ISNUMBER(SEARCH($E$1,input!$A122)),IF(AND(MID(input!$A122,SEARCH($E$1,input!$A122)+4,1)="#",
VLOOKUP(MID(input!$A122,SEARCH($E$1,input!$A122)+5,1),'TRUE LIST'!$C$2:$D$17,2,0),
VLOOKUP(MID(input!$A122,SEARCH($E$1,input!$A122)+6,1),'TRUE LIST'!$C$2:$D$17,2,0),
VLOOKUP(MID(input!$A122,SEARCH($E$1,input!$A122)+7,1),'TRUE LIST'!$C$2:$D$17,2,0),
VLOOKUP(MID(input!$A122,SEARCH($E$1,input!$A122)+8,1),'TRUE LIST'!$C$2:$D$17,2,0),
VLOOKUP(MID(input!$A122,SEARCH($E$1,input!$A122)+9,1),'TRUE LIST'!$C$2:$D$17,2,0),
VLOOKUP(MID(input!$A122,SEARCH($E$1,input!$A122)+10,1),'TRUE LIST'!$C$2:$D$17,2,0),
TRIM(MID(input!$A122,SEARCH($E$1,input!$A122)+11,1))=""),TRUE,""),"X"),"")</f>
        <v>1</v>
      </c>
      <c r="F122" s="14" t="b">
        <f>IFERROR(IF(ISNUMBER(SEARCH($F$1,input!$A122)),VLOOKUP(TRIM(MID(input!$A122,SEARCH($F$1,input!$A122)+4,4)),'TRUE LIST'!$A$2:$B$8,2,0),"X"),"")</f>
        <v>1</v>
      </c>
      <c r="G122" s="14" t="b">
        <f>IFERROR(IF(ISNUMBER(SEARCH($G$1,input!$A122)),IF(LEN(TRIM(MID(input!$A122,SEARCH($G$1,input!$A122)+4,10)))=9,TRUE,""),"X"),"")</f>
        <v>1</v>
      </c>
      <c r="H122" s="14">
        <f t="shared" ca="1" si="2"/>
        <v>6</v>
      </c>
      <c r="I122" s="13" t="str">
        <f>IF(ISBLANK(input!A122),"x","")</f>
        <v/>
      </c>
      <c r="J122" s="13" t="str">
        <f>IFERROR(IF(I122="x",MATCH("x",I123:I959,0),N/A),"")</f>
        <v/>
      </c>
      <c r="K122" s="14">
        <f t="shared" ca="1" si="3"/>
        <v>6</v>
      </c>
    </row>
    <row r="123" spans="1:11" s="1" customFormat="1" x14ac:dyDescent="0.35">
      <c r="A123" s="14" t="str">
        <f>IFERROR(IF(ISNUMBER(SEARCH($A$1,input!$A123)),AND(1920&lt;=VALUE(TRIM(MID(input!$A123,SEARCH($A$1,input!$A123)+4,5))),VALUE(TRIM(MID(input!$A123,SEARCH($A$1,input!$A123)+4,5)))&lt;=2002),"X"),"")</f>
        <v>X</v>
      </c>
      <c r="B123" s="14" t="str">
        <f>IFERROR(IF(ISNUMBER(SEARCH($B$1,input!$A123)),AND(2010&lt;=VALUE(TRIM(MID(input!$A123,SEARCH($B$1,input!$A123)+4,5))),VALUE(TRIM(MID(input!$A123,SEARCH($B$1,input!$A123)+4,5)))&lt;=2020),"X"),"")</f>
        <v>X</v>
      </c>
      <c r="C123" s="14" t="str">
        <f>IFERROR(IF(ISNUMBER(SEARCH($C$1,input!$A123)),AND(2020&lt;=VALUE(TRIM(MID(input!$A123,SEARCH($C$1,input!$A123)+4,5))),VALUE(TRIM(MID(input!$A123,SEARCH($C$1,input!$A123)+4,5)))&lt;=2030),"X"),"")</f>
        <v>X</v>
      </c>
      <c r="D123" s="14" t="str">
        <f>IFERROR(IF(ISNUMBER(SEARCH($D$1,input!$A123)),IF(MID(input!$A123,SEARCH($D$1,input!$A123)+7,2)="cm",AND(150&lt;=VALUE(MID(input!$A123,SEARCH($D$1,input!$A123)+4,3)),VALUE(MID(input!$A123,SEARCH($D$1,input!$A123)+4,3))&lt;=193),IF(MID(input!$A123,SEARCH($D$1,input!$A123)+6,2)="in",AND(59&lt;=VALUE(MID(input!$A123,SEARCH($D$1,input!$A123)+4,2)),VALUE(MID(input!$A123,SEARCH($D$1,input!$A123)+4,2))&lt;=76),"")),"X"),"")</f>
        <v>X</v>
      </c>
      <c r="E123" s="14" t="str">
        <f>IFERROR(IF(ISNUMBER(SEARCH($E$1,input!$A123)),IF(AND(MID(input!$A123,SEARCH($E$1,input!$A123)+4,1)="#",
VLOOKUP(MID(input!$A123,SEARCH($E$1,input!$A123)+5,1),'TRUE LIST'!$C$2:$D$17,2,0),
VLOOKUP(MID(input!$A123,SEARCH($E$1,input!$A123)+6,1),'TRUE LIST'!$C$2:$D$17,2,0),
VLOOKUP(MID(input!$A123,SEARCH($E$1,input!$A123)+7,1),'TRUE LIST'!$C$2:$D$17,2,0),
VLOOKUP(MID(input!$A123,SEARCH($E$1,input!$A123)+8,1),'TRUE LIST'!$C$2:$D$17,2,0),
VLOOKUP(MID(input!$A123,SEARCH($E$1,input!$A123)+9,1),'TRUE LIST'!$C$2:$D$17,2,0),
VLOOKUP(MID(input!$A123,SEARCH($E$1,input!$A123)+10,1),'TRUE LIST'!$C$2:$D$17,2,0),
TRIM(MID(input!$A123,SEARCH($E$1,input!$A123)+11,1))=""),TRUE,""),"X"),"")</f>
        <v>X</v>
      </c>
      <c r="F123" s="14" t="str">
        <f>IFERROR(IF(ISNUMBER(SEARCH($F$1,input!$A123)),VLOOKUP(TRIM(MID(input!$A123,SEARCH($F$1,input!$A123)+4,4)),'TRUE LIST'!$A$2:$B$8,2,0),"X"),"")</f>
        <v>X</v>
      </c>
      <c r="G123" s="14" t="str">
        <f>IFERROR(IF(ISNUMBER(SEARCH($G$1,input!$A123)),IF(LEN(TRIM(MID(input!$A123,SEARCH($G$1,input!$A123)+4,10)))=9,TRUE,""),"X"),"")</f>
        <v>X</v>
      </c>
      <c r="H123" s="14" t="str">
        <f t="shared" ca="1" si="2"/>
        <v/>
      </c>
      <c r="I123" s="13" t="str">
        <f>IF(ISBLANK(input!A123),"x","")</f>
        <v>x</v>
      </c>
      <c r="J123" s="13">
        <f>IFERROR(IF(I123="x",MATCH("x",I124:I959,0),N/A),"")</f>
        <v>3</v>
      </c>
      <c r="K123" s="14" t="str">
        <f t="shared" ca="1" si="3"/>
        <v/>
      </c>
    </row>
    <row r="124" spans="1:11" s="1" customFormat="1" x14ac:dyDescent="0.35">
      <c r="A124" s="14" t="b">
        <f>IFERROR(IF(ISNUMBER(SEARCH($A$1,input!$A124)),AND(1920&lt;=VALUE(TRIM(MID(input!$A124,SEARCH($A$1,input!$A124)+4,5))),VALUE(TRIM(MID(input!$A124,SEARCH($A$1,input!$A124)+4,5)))&lt;=2002),"X"),"")</f>
        <v>1</v>
      </c>
      <c r="B124" s="14" t="str">
        <f>IFERROR(IF(ISNUMBER(SEARCH($B$1,input!$A124)),AND(2010&lt;=VALUE(TRIM(MID(input!$A124,SEARCH($B$1,input!$A124)+4,5))),VALUE(TRIM(MID(input!$A124,SEARCH($B$1,input!$A124)+4,5)))&lt;=2020),"X"),"")</f>
        <v>X</v>
      </c>
      <c r="C124" s="14" t="str">
        <f>IFERROR(IF(ISNUMBER(SEARCH($C$1,input!$A124)),AND(2020&lt;=VALUE(TRIM(MID(input!$A124,SEARCH($C$1,input!$A124)+4,5))),VALUE(TRIM(MID(input!$A124,SEARCH($C$1,input!$A124)+4,5)))&lt;=2030),"X"),"")</f>
        <v>X</v>
      </c>
      <c r="D124" s="14" t="str">
        <f>IFERROR(IF(ISNUMBER(SEARCH($D$1,input!$A124)),IF(MID(input!$A124,SEARCH($D$1,input!$A124)+7,2)="cm",AND(150&lt;=VALUE(MID(input!$A124,SEARCH($D$1,input!$A124)+4,3)),VALUE(MID(input!$A124,SEARCH($D$1,input!$A124)+4,3))&lt;=193),IF(MID(input!$A124,SEARCH($D$1,input!$A124)+6,2)="in",AND(59&lt;=VALUE(MID(input!$A124,SEARCH($D$1,input!$A124)+4,2)),VALUE(MID(input!$A124,SEARCH($D$1,input!$A124)+4,2))&lt;=76),"")),"X"),"")</f>
        <v>X</v>
      </c>
      <c r="E124" s="14" t="str">
        <f>IFERROR(IF(ISNUMBER(SEARCH($E$1,input!$A124)),IF(AND(MID(input!$A124,SEARCH($E$1,input!$A124)+4,1)="#",
VLOOKUP(MID(input!$A124,SEARCH($E$1,input!$A124)+5,1),'TRUE LIST'!$C$2:$D$17,2,0),
VLOOKUP(MID(input!$A124,SEARCH($E$1,input!$A124)+6,1),'TRUE LIST'!$C$2:$D$17,2,0),
VLOOKUP(MID(input!$A124,SEARCH($E$1,input!$A124)+7,1),'TRUE LIST'!$C$2:$D$17,2,0),
VLOOKUP(MID(input!$A124,SEARCH($E$1,input!$A124)+8,1),'TRUE LIST'!$C$2:$D$17,2,0),
VLOOKUP(MID(input!$A124,SEARCH($E$1,input!$A124)+9,1),'TRUE LIST'!$C$2:$D$17,2,0),
VLOOKUP(MID(input!$A124,SEARCH($E$1,input!$A124)+10,1),'TRUE LIST'!$C$2:$D$17,2,0),
TRIM(MID(input!$A124,SEARCH($E$1,input!$A124)+11,1))=""),TRUE,""),"X"),"")</f>
        <v>X</v>
      </c>
      <c r="F124" s="14" t="str">
        <f>IFERROR(IF(ISNUMBER(SEARCH($F$1,input!$A124)),VLOOKUP(TRIM(MID(input!$A124,SEARCH($F$1,input!$A124)+4,4)),'TRUE LIST'!$A$2:$B$8,2,0),"X"),"")</f>
        <v>X</v>
      </c>
      <c r="G124" s="14" t="str">
        <f>IFERROR(IF(ISNUMBER(SEARCH($G$1,input!$A124)),IF(LEN(TRIM(MID(input!$A124,SEARCH($G$1,input!$A124)+4,10)))=9,TRUE,""),"X"),"")</f>
        <v>X</v>
      </c>
      <c r="H124" s="14">
        <f t="shared" ca="1" si="2"/>
        <v>6</v>
      </c>
      <c r="I124" s="13" t="str">
        <f>IF(ISBLANK(input!A124),"x","")</f>
        <v/>
      </c>
      <c r="J124" s="13" t="str">
        <f>IFERROR(IF(I124="x",MATCH("x",I125:I959,0),N/A),"")</f>
        <v/>
      </c>
      <c r="K124" s="14">
        <f t="shared" ca="1" si="3"/>
        <v>6</v>
      </c>
    </row>
    <row r="125" spans="1:11" s="1" customFormat="1" x14ac:dyDescent="0.35">
      <c r="A125" s="14" t="str">
        <f>IFERROR(IF(ISNUMBER(SEARCH($A$1,input!$A125)),AND(1920&lt;=VALUE(TRIM(MID(input!$A125,SEARCH($A$1,input!$A125)+4,5))),VALUE(TRIM(MID(input!$A125,SEARCH($A$1,input!$A125)+4,5)))&lt;=2002),"X"),"")</f>
        <v>X</v>
      </c>
      <c r="B125" s="14" t="b">
        <f>IFERROR(IF(ISNUMBER(SEARCH($B$1,input!$A125)),AND(2010&lt;=VALUE(TRIM(MID(input!$A125,SEARCH($B$1,input!$A125)+4,5))),VALUE(TRIM(MID(input!$A125,SEARCH($B$1,input!$A125)+4,5)))&lt;=2020),"X"),"")</f>
        <v>1</v>
      </c>
      <c r="C125" s="14" t="b">
        <f>IFERROR(IF(ISNUMBER(SEARCH($C$1,input!$A125)),AND(2020&lt;=VALUE(TRIM(MID(input!$A125,SEARCH($C$1,input!$A125)+4,5))),VALUE(TRIM(MID(input!$A125,SEARCH($C$1,input!$A125)+4,5)))&lt;=2030),"X"),"")</f>
        <v>1</v>
      </c>
      <c r="D125" s="14" t="b">
        <f>IFERROR(IF(ISNUMBER(SEARCH($D$1,input!$A125)),IF(MID(input!$A125,SEARCH($D$1,input!$A125)+7,2)="cm",AND(150&lt;=VALUE(MID(input!$A125,SEARCH($D$1,input!$A125)+4,3)),VALUE(MID(input!$A125,SEARCH($D$1,input!$A125)+4,3))&lt;=193),IF(MID(input!$A125,SEARCH($D$1,input!$A125)+6,2)="in",AND(59&lt;=VALUE(MID(input!$A125,SEARCH($D$1,input!$A125)+4,2)),VALUE(MID(input!$A125,SEARCH($D$1,input!$A125)+4,2))&lt;=76),"")),"X"),"")</f>
        <v>1</v>
      </c>
      <c r="E125" s="14" t="b">
        <f>IFERROR(IF(ISNUMBER(SEARCH($E$1,input!$A125)),IF(AND(MID(input!$A125,SEARCH($E$1,input!$A125)+4,1)="#",
VLOOKUP(MID(input!$A125,SEARCH($E$1,input!$A125)+5,1),'TRUE LIST'!$C$2:$D$17,2,0),
VLOOKUP(MID(input!$A125,SEARCH($E$1,input!$A125)+6,1),'TRUE LIST'!$C$2:$D$17,2,0),
VLOOKUP(MID(input!$A125,SEARCH($E$1,input!$A125)+7,1),'TRUE LIST'!$C$2:$D$17,2,0),
VLOOKUP(MID(input!$A125,SEARCH($E$1,input!$A125)+8,1),'TRUE LIST'!$C$2:$D$17,2,0),
VLOOKUP(MID(input!$A125,SEARCH($E$1,input!$A125)+9,1),'TRUE LIST'!$C$2:$D$17,2,0),
VLOOKUP(MID(input!$A125,SEARCH($E$1,input!$A125)+10,1),'TRUE LIST'!$C$2:$D$17,2,0),
TRIM(MID(input!$A125,SEARCH($E$1,input!$A125)+11,1))=""),TRUE,""),"X"),"")</f>
        <v>1</v>
      </c>
      <c r="F125" s="14" t="b">
        <f>IFERROR(IF(ISNUMBER(SEARCH($F$1,input!$A125)),VLOOKUP(TRIM(MID(input!$A125,SEARCH($F$1,input!$A125)+4,4)),'TRUE LIST'!$A$2:$B$8,2,0),"X"),"")</f>
        <v>1</v>
      </c>
      <c r="G125" s="14" t="b">
        <f>IFERROR(IF(ISNUMBER(SEARCH($G$1,input!$A125)),IF(LEN(TRIM(MID(input!$A125,SEARCH($G$1,input!$A125)+4,10)))=9,TRUE,""),"X"),"")</f>
        <v>1</v>
      </c>
      <c r="H125" s="14" t="str">
        <f t="shared" ca="1" si="2"/>
        <v/>
      </c>
      <c r="I125" s="13" t="str">
        <f>IF(ISBLANK(input!A125),"x","")</f>
        <v/>
      </c>
      <c r="J125" s="13" t="str">
        <f>IFERROR(IF(I125="x",MATCH("x",I126:I959,0),N/A),"")</f>
        <v/>
      </c>
      <c r="K125" s="14" t="str">
        <f t="shared" ca="1" si="3"/>
        <v/>
      </c>
    </row>
    <row r="126" spans="1:11" s="1" customFormat="1" x14ac:dyDescent="0.35">
      <c r="A126" s="14" t="str">
        <f>IFERROR(IF(ISNUMBER(SEARCH($A$1,input!$A126)),AND(1920&lt;=VALUE(TRIM(MID(input!$A126,SEARCH($A$1,input!$A126)+4,5))),VALUE(TRIM(MID(input!$A126,SEARCH($A$1,input!$A126)+4,5)))&lt;=2002),"X"),"")</f>
        <v>X</v>
      </c>
      <c r="B126" s="14" t="str">
        <f>IFERROR(IF(ISNUMBER(SEARCH($B$1,input!$A126)),AND(2010&lt;=VALUE(TRIM(MID(input!$A126,SEARCH($B$1,input!$A126)+4,5))),VALUE(TRIM(MID(input!$A126,SEARCH($B$1,input!$A126)+4,5)))&lt;=2020),"X"),"")</f>
        <v>X</v>
      </c>
      <c r="C126" s="14" t="str">
        <f>IFERROR(IF(ISNUMBER(SEARCH($C$1,input!$A126)),AND(2020&lt;=VALUE(TRIM(MID(input!$A126,SEARCH($C$1,input!$A126)+4,5))),VALUE(TRIM(MID(input!$A126,SEARCH($C$1,input!$A126)+4,5)))&lt;=2030),"X"),"")</f>
        <v>X</v>
      </c>
      <c r="D126" s="14" t="str">
        <f>IFERROR(IF(ISNUMBER(SEARCH($D$1,input!$A126)),IF(MID(input!$A126,SEARCH($D$1,input!$A126)+7,2)="cm",AND(150&lt;=VALUE(MID(input!$A126,SEARCH($D$1,input!$A126)+4,3)),VALUE(MID(input!$A126,SEARCH($D$1,input!$A126)+4,3))&lt;=193),IF(MID(input!$A126,SEARCH($D$1,input!$A126)+6,2)="in",AND(59&lt;=VALUE(MID(input!$A126,SEARCH($D$1,input!$A126)+4,2)),VALUE(MID(input!$A126,SEARCH($D$1,input!$A126)+4,2))&lt;=76),"")),"X"),"")</f>
        <v>X</v>
      </c>
      <c r="E126" s="14" t="str">
        <f>IFERROR(IF(ISNUMBER(SEARCH($E$1,input!$A126)),IF(AND(MID(input!$A126,SEARCH($E$1,input!$A126)+4,1)="#",
VLOOKUP(MID(input!$A126,SEARCH($E$1,input!$A126)+5,1),'TRUE LIST'!$C$2:$D$17,2,0),
VLOOKUP(MID(input!$A126,SEARCH($E$1,input!$A126)+6,1),'TRUE LIST'!$C$2:$D$17,2,0),
VLOOKUP(MID(input!$A126,SEARCH($E$1,input!$A126)+7,1),'TRUE LIST'!$C$2:$D$17,2,0),
VLOOKUP(MID(input!$A126,SEARCH($E$1,input!$A126)+8,1),'TRUE LIST'!$C$2:$D$17,2,0),
VLOOKUP(MID(input!$A126,SEARCH($E$1,input!$A126)+9,1),'TRUE LIST'!$C$2:$D$17,2,0),
VLOOKUP(MID(input!$A126,SEARCH($E$1,input!$A126)+10,1),'TRUE LIST'!$C$2:$D$17,2,0),
TRIM(MID(input!$A126,SEARCH($E$1,input!$A126)+11,1))=""),TRUE,""),"X"),"")</f>
        <v>X</v>
      </c>
      <c r="F126" s="14" t="str">
        <f>IFERROR(IF(ISNUMBER(SEARCH($F$1,input!$A126)),VLOOKUP(TRIM(MID(input!$A126,SEARCH($F$1,input!$A126)+4,4)),'TRUE LIST'!$A$2:$B$8,2,0),"X"),"")</f>
        <v>X</v>
      </c>
      <c r="G126" s="14" t="str">
        <f>IFERROR(IF(ISNUMBER(SEARCH($G$1,input!$A126)),IF(LEN(TRIM(MID(input!$A126,SEARCH($G$1,input!$A126)+4,10)))=9,TRUE,""),"X"),"")</f>
        <v>X</v>
      </c>
      <c r="H126" s="14" t="str">
        <f t="shared" ca="1" si="2"/>
        <v/>
      </c>
      <c r="I126" s="13" t="str">
        <f>IF(ISBLANK(input!A126),"x","")</f>
        <v>x</v>
      </c>
      <c r="J126" s="13">
        <f>IFERROR(IF(I126="x",MATCH("x",I127:I959,0),N/A),"")</f>
        <v>5</v>
      </c>
      <c r="K126" s="14" t="str">
        <f t="shared" ca="1" si="3"/>
        <v/>
      </c>
    </row>
    <row r="127" spans="1:11" s="1" customFormat="1" x14ac:dyDescent="0.35">
      <c r="A127" s="14" t="str">
        <f>IFERROR(IF(ISNUMBER(SEARCH($A$1,input!$A127)),AND(1920&lt;=VALUE(TRIM(MID(input!$A127,SEARCH($A$1,input!$A127)+4,5))),VALUE(TRIM(MID(input!$A127,SEARCH($A$1,input!$A127)+4,5)))&lt;=2002),"X"),"")</f>
        <v>X</v>
      </c>
      <c r="B127" s="14" t="b">
        <f>IFERROR(IF(ISNUMBER(SEARCH($B$1,input!$A127)),AND(2010&lt;=VALUE(TRIM(MID(input!$A127,SEARCH($B$1,input!$A127)+4,5))),VALUE(TRIM(MID(input!$A127,SEARCH($B$1,input!$A127)+4,5)))&lt;=2020),"X"),"")</f>
        <v>0</v>
      </c>
      <c r="C127" s="14" t="str">
        <f>IFERROR(IF(ISNUMBER(SEARCH($C$1,input!$A127)),AND(2020&lt;=VALUE(TRIM(MID(input!$A127,SEARCH($C$1,input!$A127)+4,5))),VALUE(TRIM(MID(input!$A127,SEARCH($C$1,input!$A127)+4,5)))&lt;=2030),"X"),"")</f>
        <v>X</v>
      </c>
      <c r="D127" s="14" t="str">
        <f>IFERROR(IF(ISNUMBER(SEARCH($D$1,input!$A127)),IF(MID(input!$A127,SEARCH($D$1,input!$A127)+7,2)="cm",AND(150&lt;=VALUE(MID(input!$A127,SEARCH($D$1,input!$A127)+4,3)),VALUE(MID(input!$A127,SEARCH($D$1,input!$A127)+4,3))&lt;=193),IF(MID(input!$A127,SEARCH($D$1,input!$A127)+6,2)="in",AND(59&lt;=VALUE(MID(input!$A127,SEARCH($D$1,input!$A127)+4,2)),VALUE(MID(input!$A127,SEARCH($D$1,input!$A127)+4,2))&lt;=76),"")),"X"),"")</f>
        <v>X</v>
      </c>
      <c r="E127" s="14" t="str">
        <f>IFERROR(IF(ISNUMBER(SEARCH($E$1,input!$A127)),IF(AND(MID(input!$A127,SEARCH($E$1,input!$A127)+4,1)="#",
VLOOKUP(MID(input!$A127,SEARCH($E$1,input!$A127)+5,1),'TRUE LIST'!$C$2:$D$17,2,0),
VLOOKUP(MID(input!$A127,SEARCH($E$1,input!$A127)+6,1),'TRUE LIST'!$C$2:$D$17,2,0),
VLOOKUP(MID(input!$A127,SEARCH($E$1,input!$A127)+7,1),'TRUE LIST'!$C$2:$D$17,2,0),
VLOOKUP(MID(input!$A127,SEARCH($E$1,input!$A127)+8,1),'TRUE LIST'!$C$2:$D$17,2,0),
VLOOKUP(MID(input!$A127,SEARCH($E$1,input!$A127)+9,1),'TRUE LIST'!$C$2:$D$17,2,0),
VLOOKUP(MID(input!$A127,SEARCH($E$1,input!$A127)+10,1),'TRUE LIST'!$C$2:$D$17,2,0),
TRIM(MID(input!$A127,SEARCH($E$1,input!$A127)+11,1))=""),TRUE,""),"X"),"")</f>
        <v>X</v>
      </c>
      <c r="F127" s="14" t="str">
        <f>IFERROR(IF(ISNUMBER(SEARCH($F$1,input!$A127)),VLOOKUP(TRIM(MID(input!$A127,SEARCH($F$1,input!$A127)+4,4)),'TRUE LIST'!$A$2:$B$8,2,0),"X"),"")</f>
        <v>X</v>
      </c>
      <c r="G127" s="14" t="b">
        <f>IFERROR(IF(ISNUMBER(SEARCH($G$1,input!$A127)),IF(LEN(TRIM(MID(input!$A127,SEARCH($G$1,input!$A127)+4,10)))=9,TRUE,""),"X"),"")</f>
        <v>1</v>
      </c>
      <c r="H127" s="14">
        <f t="shared" ca="1" si="2"/>
        <v>6</v>
      </c>
      <c r="I127" s="13" t="str">
        <f>IF(ISBLANK(input!A127),"x","")</f>
        <v/>
      </c>
      <c r="J127" s="13" t="str">
        <f>IFERROR(IF(I127="x",MATCH("x",I128:I959,0),N/A),"")</f>
        <v/>
      </c>
      <c r="K127" s="14">
        <f t="shared" ca="1" si="3"/>
        <v>6</v>
      </c>
    </row>
    <row r="128" spans="1:11" s="1" customFormat="1" x14ac:dyDescent="0.35">
      <c r="A128" s="14" t="str">
        <f>IFERROR(IF(ISNUMBER(SEARCH($A$1,input!$A128)),AND(1920&lt;=VALUE(TRIM(MID(input!$A128,SEARCH($A$1,input!$A128)+4,5))),VALUE(TRIM(MID(input!$A128,SEARCH($A$1,input!$A128)+4,5)))&lt;=2002),"X"),"")</f>
        <v>X</v>
      </c>
      <c r="B128" s="14" t="str">
        <f>IFERROR(IF(ISNUMBER(SEARCH($B$1,input!$A128)),AND(2010&lt;=VALUE(TRIM(MID(input!$A128,SEARCH($B$1,input!$A128)+4,5))),VALUE(TRIM(MID(input!$A128,SEARCH($B$1,input!$A128)+4,5)))&lt;=2020),"X"),"")</f>
        <v>X</v>
      </c>
      <c r="C128" s="14" t="b">
        <f>IFERROR(IF(ISNUMBER(SEARCH($C$1,input!$A128)),AND(2020&lt;=VALUE(TRIM(MID(input!$A128,SEARCH($C$1,input!$A128)+4,5))),VALUE(TRIM(MID(input!$A128,SEARCH($C$1,input!$A128)+4,5)))&lt;=2030),"X"),"")</f>
        <v>1</v>
      </c>
      <c r="D128" s="14" t="str">
        <f>IFERROR(IF(ISNUMBER(SEARCH($D$1,input!$A128)),IF(MID(input!$A128,SEARCH($D$1,input!$A128)+7,2)="cm",AND(150&lt;=VALUE(MID(input!$A128,SEARCH($D$1,input!$A128)+4,3)),VALUE(MID(input!$A128,SEARCH($D$1,input!$A128)+4,3))&lt;=193),IF(MID(input!$A128,SEARCH($D$1,input!$A128)+6,2)="in",AND(59&lt;=VALUE(MID(input!$A128,SEARCH($D$1,input!$A128)+4,2)),VALUE(MID(input!$A128,SEARCH($D$1,input!$A128)+4,2))&lt;=76),"")),"X"),"")</f>
        <v>X</v>
      </c>
      <c r="E128" s="14" t="str">
        <f>IFERROR(IF(ISNUMBER(SEARCH($E$1,input!$A128)),IF(AND(MID(input!$A128,SEARCH($E$1,input!$A128)+4,1)="#",
VLOOKUP(MID(input!$A128,SEARCH($E$1,input!$A128)+5,1),'TRUE LIST'!$C$2:$D$17,2,0),
VLOOKUP(MID(input!$A128,SEARCH($E$1,input!$A128)+6,1),'TRUE LIST'!$C$2:$D$17,2,0),
VLOOKUP(MID(input!$A128,SEARCH($E$1,input!$A128)+7,1),'TRUE LIST'!$C$2:$D$17,2,0),
VLOOKUP(MID(input!$A128,SEARCH($E$1,input!$A128)+8,1),'TRUE LIST'!$C$2:$D$17,2,0),
VLOOKUP(MID(input!$A128,SEARCH($E$1,input!$A128)+9,1),'TRUE LIST'!$C$2:$D$17,2,0),
VLOOKUP(MID(input!$A128,SEARCH($E$1,input!$A128)+10,1),'TRUE LIST'!$C$2:$D$17,2,0),
TRIM(MID(input!$A128,SEARCH($E$1,input!$A128)+11,1))=""),TRUE,""),"X"),"")</f>
        <v/>
      </c>
      <c r="F128" s="14" t="str">
        <f>IFERROR(IF(ISNUMBER(SEARCH($F$1,input!$A128)),VLOOKUP(TRIM(MID(input!$A128,SEARCH($F$1,input!$A128)+4,4)),'TRUE LIST'!$A$2:$B$8,2,0),"X"),"")</f>
        <v>X</v>
      </c>
      <c r="G128" s="14" t="str">
        <f>IFERROR(IF(ISNUMBER(SEARCH($G$1,input!$A128)),IF(LEN(TRIM(MID(input!$A128,SEARCH($G$1,input!$A128)+4,10)))=9,TRUE,""),"X"),"")</f>
        <v>X</v>
      </c>
      <c r="H128" s="14" t="str">
        <f t="shared" ca="1" si="2"/>
        <v/>
      </c>
      <c r="I128" s="13" t="str">
        <f>IF(ISBLANK(input!A128),"x","")</f>
        <v/>
      </c>
      <c r="J128" s="13" t="str">
        <f>IFERROR(IF(I128="x",MATCH("x",I129:I959,0),N/A),"")</f>
        <v/>
      </c>
      <c r="K128" s="14" t="str">
        <f t="shared" ca="1" si="3"/>
        <v/>
      </c>
    </row>
    <row r="129" spans="1:11" s="1" customFormat="1" x14ac:dyDescent="0.35">
      <c r="A129" s="14" t="b">
        <f>IFERROR(IF(ISNUMBER(SEARCH($A$1,input!$A129)),AND(1920&lt;=VALUE(TRIM(MID(input!$A129,SEARCH($A$1,input!$A129)+4,5))),VALUE(TRIM(MID(input!$A129,SEARCH($A$1,input!$A129)+4,5)))&lt;=2002),"X"),"")</f>
        <v>0</v>
      </c>
      <c r="B129" s="14" t="str">
        <f>IFERROR(IF(ISNUMBER(SEARCH($B$1,input!$A129)),AND(2010&lt;=VALUE(TRIM(MID(input!$A129,SEARCH($B$1,input!$A129)+4,5))),VALUE(TRIM(MID(input!$A129,SEARCH($B$1,input!$A129)+4,5)))&lt;=2020),"X"),"")</f>
        <v>X</v>
      </c>
      <c r="C129" s="14" t="str">
        <f>IFERROR(IF(ISNUMBER(SEARCH($C$1,input!$A129)),AND(2020&lt;=VALUE(TRIM(MID(input!$A129,SEARCH($C$1,input!$A129)+4,5))),VALUE(TRIM(MID(input!$A129,SEARCH($C$1,input!$A129)+4,5)))&lt;=2030),"X"),"")</f>
        <v>X</v>
      </c>
      <c r="D129" s="14" t="b">
        <f>IFERROR(IF(ISNUMBER(SEARCH($D$1,input!$A129)),IF(MID(input!$A129,SEARCH($D$1,input!$A129)+7,2)="cm",AND(150&lt;=VALUE(MID(input!$A129,SEARCH($D$1,input!$A129)+4,3)),VALUE(MID(input!$A129,SEARCH($D$1,input!$A129)+4,3))&lt;=193),IF(MID(input!$A129,SEARCH($D$1,input!$A129)+6,2)="in",AND(59&lt;=VALUE(MID(input!$A129,SEARCH($D$1,input!$A129)+4,2)),VALUE(MID(input!$A129,SEARCH($D$1,input!$A129)+4,2))&lt;=76),"")),"X"),"")</f>
        <v>1</v>
      </c>
      <c r="E129" s="14" t="str">
        <f>IFERROR(IF(ISNUMBER(SEARCH($E$1,input!$A129)),IF(AND(MID(input!$A129,SEARCH($E$1,input!$A129)+4,1)="#",
VLOOKUP(MID(input!$A129,SEARCH($E$1,input!$A129)+5,1),'TRUE LIST'!$C$2:$D$17,2,0),
VLOOKUP(MID(input!$A129,SEARCH($E$1,input!$A129)+6,1),'TRUE LIST'!$C$2:$D$17,2,0),
VLOOKUP(MID(input!$A129,SEARCH($E$1,input!$A129)+7,1),'TRUE LIST'!$C$2:$D$17,2,0),
VLOOKUP(MID(input!$A129,SEARCH($E$1,input!$A129)+8,1),'TRUE LIST'!$C$2:$D$17,2,0),
VLOOKUP(MID(input!$A129,SEARCH($E$1,input!$A129)+9,1),'TRUE LIST'!$C$2:$D$17,2,0),
VLOOKUP(MID(input!$A129,SEARCH($E$1,input!$A129)+10,1),'TRUE LIST'!$C$2:$D$17,2,0),
TRIM(MID(input!$A129,SEARCH($E$1,input!$A129)+11,1))=""),TRUE,""),"X"),"")</f>
        <v>X</v>
      </c>
      <c r="F129" s="14" t="str">
        <f>IFERROR(IF(ISNUMBER(SEARCH($F$1,input!$A129)),VLOOKUP(TRIM(MID(input!$A129,SEARCH($F$1,input!$A129)+4,4)),'TRUE LIST'!$A$2:$B$8,2,0),"X"),"")</f>
        <v/>
      </c>
      <c r="G129" s="14" t="str">
        <f>IFERROR(IF(ISNUMBER(SEARCH($G$1,input!$A129)),IF(LEN(TRIM(MID(input!$A129,SEARCH($G$1,input!$A129)+4,10)))=9,TRUE,""),"X"),"")</f>
        <v>X</v>
      </c>
      <c r="H129" s="14" t="str">
        <f t="shared" ca="1" si="2"/>
        <v/>
      </c>
      <c r="I129" s="13" t="str">
        <f>IF(ISBLANK(input!A129),"x","")</f>
        <v/>
      </c>
      <c r="J129" s="13" t="str">
        <f>IFERROR(IF(I129="x",MATCH("x",I130:I959,0),N/A),"")</f>
        <v/>
      </c>
      <c r="K129" s="14" t="str">
        <f t="shared" ca="1" si="3"/>
        <v/>
      </c>
    </row>
    <row r="130" spans="1:11" s="1" customFormat="1" x14ac:dyDescent="0.35">
      <c r="A130" s="14" t="str">
        <f>IFERROR(IF(ISNUMBER(SEARCH($A$1,input!$A130)),AND(1920&lt;=VALUE(TRIM(MID(input!$A130,SEARCH($A$1,input!$A130)+4,5))),VALUE(TRIM(MID(input!$A130,SEARCH($A$1,input!$A130)+4,5)))&lt;=2002),"X"),"")</f>
        <v>X</v>
      </c>
      <c r="B130" s="14" t="str">
        <f>IFERROR(IF(ISNUMBER(SEARCH($B$1,input!$A130)),AND(2010&lt;=VALUE(TRIM(MID(input!$A130,SEARCH($B$1,input!$A130)+4,5))),VALUE(TRIM(MID(input!$A130,SEARCH($B$1,input!$A130)+4,5)))&lt;=2020),"X"),"")</f>
        <v>X</v>
      </c>
      <c r="C130" s="14" t="str">
        <f>IFERROR(IF(ISNUMBER(SEARCH($C$1,input!$A130)),AND(2020&lt;=VALUE(TRIM(MID(input!$A130,SEARCH($C$1,input!$A130)+4,5))),VALUE(TRIM(MID(input!$A130,SEARCH($C$1,input!$A130)+4,5)))&lt;=2030),"X"),"")</f>
        <v>X</v>
      </c>
      <c r="D130" s="14" t="str">
        <f>IFERROR(IF(ISNUMBER(SEARCH($D$1,input!$A130)),IF(MID(input!$A130,SEARCH($D$1,input!$A130)+7,2)="cm",AND(150&lt;=VALUE(MID(input!$A130,SEARCH($D$1,input!$A130)+4,3)),VALUE(MID(input!$A130,SEARCH($D$1,input!$A130)+4,3))&lt;=193),IF(MID(input!$A130,SEARCH($D$1,input!$A130)+6,2)="in",AND(59&lt;=VALUE(MID(input!$A130,SEARCH($D$1,input!$A130)+4,2)),VALUE(MID(input!$A130,SEARCH($D$1,input!$A130)+4,2))&lt;=76),"")),"X"),"")</f>
        <v>X</v>
      </c>
      <c r="E130" s="14" t="str">
        <f>IFERROR(IF(ISNUMBER(SEARCH($E$1,input!$A130)),IF(AND(MID(input!$A130,SEARCH($E$1,input!$A130)+4,1)="#",
VLOOKUP(MID(input!$A130,SEARCH($E$1,input!$A130)+5,1),'TRUE LIST'!$C$2:$D$17,2,0),
VLOOKUP(MID(input!$A130,SEARCH($E$1,input!$A130)+6,1),'TRUE LIST'!$C$2:$D$17,2,0),
VLOOKUP(MID(input!$A130,SEARCH($E$1,input!$A130)+7,1),'TRUE LIST'!$C$2:$D$17,2,0),
VLOOKUP(MID(input!$A130,SEARCH($E$1,input!$A130)+8,1),'TRUE LIST'!$C$2:$D$17,2,0),
VLOOKUP(MID(input!$A130,SEARCH($E$1,input!$A130)+9,1),'TRUE LIST'!$C$2:$D$17,2,0),
VLOOKUP(MID(input!$A130,SEARCH($E$1,input!$A130)+10,1),'TRUE LIST'!$C$2:$D$17,2,0),
TRIM(MID(input!$A130,SEARCH($E$1,input!$A130)+11,1))=""),TRUE,""),"X"),"")</f>
        <v>X</v>
      </c>
      <c r="F130" s="14" t="str">
        <f>IFERROR(IF(ISNUMBER(SEARCH($F$1,input!$A130)),VLOOKUP(TRIM(MID(input!$A130,SEARCH($F$1,input!$A130)+4,4)),'TRUE LIST'!$A$2:$B$8,2,0),"X"),"")</f>
        <v>X</v>
      </c>
      <c r="G130" s="14" t="str">
        <f>IFERROR(IF(ISNUMBER(SEARCH($G$1,input!$A130)),IF(LEN(TRIM(MID(input!$A130,SEARCH($G$1,input!$A130)+4,10)))=9,TRUE,""),"X"),"")</f>
        <v>X</v>
      </c>
      <c r="H130" s="14" t="str">
        <f t="shared" ca="1" si="2"/>
        <v/>
      </c>
      <c r="I130" s="13" t="str">
        <f>IF(ISBLANK(input!A130),"x","")</f>
        <v/>
      </c>
      <c r="J130" s="13" t="str">
        <f>IFERROR(IF(I130="x",MATCH("x",I131:I959,0),N/A),"")</f>
        <v/>
      </c>
      <c r="K130" s="14" t="str">
        <f t="shared" ca="1" si="3"/>
        <v/>
      </c>
    </row>
    <row r="131" spans="1:11" s="1" customFormat="1" x14ac:dyDescent="0.35">
      <c r="A131" s="14" t="str">
        <f>IFERROR(IF(ISNUMBER(SEARCH($A$1,input!$A131)),AND(1920&lt;=VALUE(TRIM(MID(input!$A131,SEARCH($A$1,input!$A131)+4,5))),VALUE(TRIM(MID(input!$A131,SEARCH($A$1,input!$A131)+4,5)))&lt;=2002),"X"),"")</f>
        <v>X</v>
      </c>
      <c r="B131" s="14" t="str">
        <f>IFERROR(IF(ISNUMBER(SEARCH($B$1,input!$A131)),AND(2010&lt;=VALUE(TRIM(MID(input!$A131,SEARCH($B$1,input!$A131)+4,5))),VALUE(TRIM(MID(input!$A131,SEARCH($B$1,input!$A131)+4,5)))&lt;=2020),"X"),"")</f>
        <v>X</v>
      </c>
      <c r="C131" s="14" t="str">
        <f>IFERROR(IF(ISNUMBER(SEARCH($C$1,input!$A131)),AND(2020&lt;=VALUE(TRIM(MID(input!$A131,SEARCH($C$1,input!$A131)+4,5))),VALUE(TRIM(MID(input!$A131,SEARCH($C$1,input!$A131)+4,5)))&lt;=2030),"X"),"")</f>
        <v>X</v>
      </c>
      <c r="D131" s="14" t="str">
        <f>IFERROR(IF(ISNUMBER(SEARCH($D$1,input!$A131)),IF(MID(input!$A131,SEARCH($D$1,input!$A131)+7,2)="cm",AND(150&lt;=VALUE(MID(input!$A131,SEARCH($D$1,input!$A131)+4,3)),VALUE(MID(input!$A131,SEARCH($D$1,input!$A131)+4,3))&lt;=193),IF(MID(input!$A131,SEARCH($D$1,input!$A131)+6,2)="in",AND(59&lt;=VALUE(MID(input!$A131,SEARCH($D$1,input!$A131)+4,2)),VALUE(MID(input!$A131,SEARCH($D$1,input!$A131)+4,2))&lt;=76),"")),"X"),"")</f>
        <v>X</v>
      </c>
      <c r="E131" s="14" t="str">
        <f>IFERROR(IF(ISNUMBER(SEARCH($E$1,input!$A131)),IF(AND(MID(input!$A131,SEARCH($E$1,input!$A131)+4,1)="#",
VLOOKUP(MID(input!$A131,SEARCH($E$1,input!$A131)+5,1),'TRUE LIST'!$C$2:$D$17,2,0),
VLOOKUP(MID(input!$A131,SEARCH($E$1,input!$A131)+6,1),'TRUE LIST'!$C$2:$D$17,2,0),
VLOOKUP(MID(input!$A131,SEARCH($E$1,input!$A131)+7,1),'TRUE LIST'!$C$2:$D$17,2,0),
VLOOKUP(MID(input!$A131,SEARCH($E$1,input!$A131)+8,1),'TRUE LIST'!$C$2:$D$17,2,0),
VLOOKUP(MID(input!$A131,SEARCH($E$1,input!$A131)+9,1),'TRUE LIST'!$C$2:$D$17,2,0),
VLOOKUP(MID(input!$A131,SEARCH($E$1,input!$A131)+10,1),'TRUE LIST'!$C$2:$D$17,2,0),
TRIM(MID(input!$A131,SEARCH($E$1,input!$A131)+11,1))=""),TRUE,""),"X"),"")</f>
        <v>X</v>
      </c>
      <c r="F131" s="14" t="str">
        <f>IFERROR(IF(ISNUMBER(SEARCH($F$1,input!$A131)),VLOOKUP(TRIM(MID(input!$A131,SEARCH($F$1,input!$A131)+4,4)),'TRUE LIST'!$A$2:$B$8,2,0),"X"),"")</f>
        <v>X</v>
      </c>
      <c r="G131" s="14" t="str">
        <f>IFERROR(IF(ISNUMBER(SEARCH($G$1,input!$A131)),IF(LEN(TRIM(MID(input!$A131,SEARCH($G$1,input!$A131)+4,10)))=9,TRUE,""),"X"),"")</f>
        <v>X</v>
      </c>
      <c r="H131" s="14" t="str">
        <f t="shared" ref="H131:H194" ca="1" si="4">IFERROR(COUNTIF(INDIRECT("RC2:R["&amp;J130-1&amp;"]C8",FALSE),"TRUE"),"")</f>
        <v/>
      </c>
      <c r="I131" s="13" t="str">
        <f>IF(ISBLANK(input!A131),"x","")</f>
        <v>x</v>
      </c>
      <c r="J131" s="13">
        <f>IFERROR(IF(I131="x",MATCH("x",I132:I959,0),N/A),"")</f>
        <v>4</v>
      </c>
      <c r="K131" s="14" t="str">
        <f t="shared" ref="K131:K194" ca="1" si="5">IFERROR((J130-1)*7-COUNTIF(INDIRECT("RC2:R["&amp;J130-2&amp;"]C8",FALSE),"*X*"),"")</f>
        <v/>
      </c>
    </row>
    <row r="132" spans="1:11" s="1" customFormat="1" x14ac:dyDescent="0.35">
      <c r="A132" s="14" t="str">
        <f>IFERROR(IF(ISNUMBER(SEARCH($A$1,input!$A132)),AND(1920&lt;=VALUE(TRIM(MID(input!$A132,SEARCH($A$1,input!$A132)+4,5))),VALUE(TRIM(MID(input!$A132,SEARCH($A$1,input!$A132)+4,5)))&lt;=2002),"X"),"")</f>
        <v>X</v>
      </c>
      <c r="B132" s="14" t="str">
        <f>IFERROR(IF(ISNUMBER(SEARCH($B$1,input!$A132)),AND(2010&lt;=VALUE(TRIM(MID(input!$A132,SEARCH($B$1,input!$A132)+4,5))),VALUE(TRIM(MID(input!$A132,SEARCH($B$1,input!$A132)+4,5)))&lt;=2020),"X"),"")</f>
        <v>X</v>
      </c>
      <c r="C132" s="14" t="b">
        <f>IFERROR(IF(ISNUMBER(SEARCH($C$1,input!$A132)),AND(2020&lt;=VALUE(TRIM(MID(input!$A132,SEARCH($C$1,input!$A132)+4,5))),VALUE(TRIM(MID(input!$A132,SEARCH($C$1,input!$A132)+4,5)))&lt;=2030),"X"),"")</f>
        <v>0</v>
      </c>
      <c r="D132" s="14" t="str">
        <f>IFERROR(IF(ISNUMBER(SEARCH($D$1,input!$A132)),IF(MID(input!$A132,SEARCH($D$1,input!$A132)+7,2)="cm",AND(150&lt;=VALUE(MID(input!$A132,SEARCH($D$1,input!$A132)+4,3)),VALUE(MID(input!$A132,SEARCH($D$1,input!$A132)+4,3))&lt;=193),IF(MID(input!$A132,SEARCH($D$1,input!$A132)+6,2)="in",AND(59&lt;=VALUE(MID(input!$A132,SEARCH($D$1,input!$A132)+4,2)),VALUE(MID(input!$A132,SEARCH($D$1,input!$A132)+4,2))&lt;=76),"")),"X"),"")</f>
        <v>X</v>
      </c>
      <c r="E132" s="14" t="str">
        <f>IFERROR(IF(ISNUMBER(SEARCH($E$1,input!$A132)),IF(AND(MID(input!$A132,SEARCH($E$1,input!$A132)+4,1)="#",
VLOOKUP(MID(input!$A132,SEARCH($E$1,input!$A132)+5,1),'TRUE LIST'!$C$2:$D$17,2,0),
VLOOKUP(MID(input!$A132,SEARCH($E$1,input!$A132)+6,1),'TRUE LIST'!$C$2:$D$17,2,0),
VLOOKUP(MID(input!$A132,SEARCH($E$1,input!$A132)+7,1),'TRUE LIST'!$C$2:$D$17,2,0),
VLOOKUP(MID(input!$A132,SEARCH($E$1,input!$A132)+8,1),'TRUE LIST'!$C$2:$D$17,2,0),
VLOOKUP(MID(input!$A132,SEARCH($E$1,input!$A132)+9,1),'TRUE LIST'!$C$2:$D$17,2,0),
VLOOKUP(MID(input!$A132,SEARCH($E$1,input!$A132)+10,1),'TRUE LIST'!$C$2:$D$17,2,0),
TRIM(MID(input!$A132,SEARCH($E$1,input!$A132)+11,1))=""),TRUE,""),"X"),"")</f>
        <v>X</v>
      </c>
      <c r="F132" s="14" t="str">
        <f>IFERROR(IF(ISNUMBER(SEARCH($F$1,input!$A132)),VLOOKUP(TRIM(MID(input!$A132,SEARCH($F$1,input!$A132)+4,4)),'TRUE LIST'!$A$2:$B$8,2,0),"X"),"")</f>
        <v>X</v>
      </c>
      <c r="G132" s="14" t="str">
        <f>IFERROR(IF(ISNUMBER(SEARCH($G$1,input!$A132)),IF(LEN(TRIM(MID(input!$A132,SEARCH($G$1,input!$A132)+4,10)))=9,TRUE,""),"X"),"")</f>
        <v/>
      </c>
      <c r="H132" s="14">
        <f t="shared" ca="1" si="4"/>
        <v>6</v>
      </c>
      <c r="I132" s="13" t="str">
        <f>IF(ISBLANK(input!A132),"x","")</f>
        <v/>
      </c>
      <c r="J132" s="13" t="str">
        <f>IFERROR(IF(I132="x",MATCH("x",I133:I959,0),N/A),"")</f>
        <v/>
      </c>
      <c r="K132" s="14">
        <f t="shared" ca="1" si="5"/>
        <v>6</v>
      </c>
    </row>
    <row r="133" spans="1:11" s="1" customFormat="1" x14ac:dyDescent="0.35">
      <c r="A133" s="14" t="b">
        <f>IFERROR(IF(ISNUMBER(SEARCH($A$1,input!$A133)),AND(1920&lt;=VALUE(TRIM(MID(input!$A133,SEARCH($A$1,input!$A133)+4,5))),VALUE(TRIM(MID(input!$A133,SEARCH($A$1,input!$A133)+4,5)))&lt;=2002),"X"),"")</f>
        <v>0</v>
      </c>
      <c r="B133" s="14" t="b">
        <f>IFERROR(IF(ISNUMBER(SEARCH($B$1,input!$A133)),AND(2010&lt;=VALUE(TRIM(MID(input!$A133,SEARCH($B$1,input!$A133)+4,5))),VALUE(TRIM(MID(input!$A133,SEARCH($B$1,input!$A133)+4,5)))&lt;=2020),"X"),"")</f>
        <v>0</v>
      </c>
      <c r="C133" s="14" t="str">
        <f>IFERROR(IF(ISNUMBER(SEARCH($C$1,input!$A133)),AND(2020&lt;=VALUE(TRIM(MID(input!$A133,SEARCH($C$1,input!$A133)+4,5))),VALUE(TRIM(MID(input!$A133,SEARCH($C$1,input!$A133)+4,5)))&lt;=2030),"X"),"")</f>
        <v>X</v>
      </c>
      <c r="D133" s="14" t="str">
        <f>IFERROR(IF(ISNUMBER(SEARCH($D$1,input!$A133)),IF(MID(input!$A133,SEARCH($D$1,input!$A133)+7,2)="cm",AND(150&lt;=VALUE(MID(input!$A133,SEARCH($D$1,input!$A133)+4,3)),VALUE(MID(input!$A133,SEARCH($D$1,input!$A133)+4,3))&lt;=193),IF(MID(input!$A133,SEARCH($D$1,input!$A133)+6,2)="in",AND(59&lt;=VALUE(MID(input!$A133,SEARCH($D$1,input!$A133)+4,2)),VALUE(MID(input!$A133,SEARCH($D$1,input!$A133)+4,2))&lt;=76),"")),"X"),"")</f>
        <v>X</v>
      </c>
      <c r="E133" s="14" t="str">
        <f>IFERROR(IF(ISNUMBER(SEARCH($E$1,input!$A133)),IF(AND(MID(input!$A133,SEARCH($E$1,input!$A133)+4,1)="#",
VLOOKUP(MID(input!$A133,SEARCH($E$1,input!$A133)+5,1),'TRUE LIST'!$C$2:$D$17,2,0),
VLOOKUP(MID(input!$A133,SEARCH($E$1,input!$A133)+6,1),'TRUE LIST'!$C$2:$D$17,2,0),
VLOOKUP(MID(input!$A133,SEARCH($E$1,input!$A133)+7,1),'TRUE LIST'!$C$2:$D$17,2,0),
VLOOKUP(MID(input!$A133,SEARCH($E$1,input!$A133)+8,1),'TRUE LIST'!$C$2:$D$17,2,0),
VLOOKUP(MID(input!$A133,SEARCH($E$1,input!$A133)+9,1),'TRUE LIST'!$C$2:$D$17,2,0),
VLOOKUP(MID(input!$A133,SEARCH($E$1,input!$A133)+10,1),'TRUE LIST'!$C$2:$D$17,2,0),
TRIM(MID(input!$A133,SEARCH($E$1,input!$A133)+11,1))=""),TRUE,""),"X"),"")</f>
        <v/>
      </c>
      <c r="F133" s="14" t="str">
        <f>IFERROR(IF(ISNUMBER(SEARCH($F$1,input!$A133)),VLOOKUP(TRIM(MID(input!$A133,SEARCH($F$1,input!$A133)+4,4)),'TRUE LIST'!$A$2:$B$8,2,0),"X"),"")</f>
        <v/>
      </c>
      <c r="G133" s="14" t="str">
        <f>IFERROR(IF(ISNUMBER(SEARCH($G$1,input!$A133)),IF(LEN(TRIM(MID(input!$A133,SEARCH($G$1,input!$A133)+4,10)))=9,TRUE,""),"X"),"")</f>
        <v>X</v>
      </c>
      <c r="H133" s="14" t="str">
        <f t="shared" ca="1" si="4"/>
        <v/>
      </c>
      <c r="I133" s="13" t="str">
        <f>IF(ISBLANK(input!A133),"x","")</f>
        <v/>
      </c>
      <c r="J133" s="13" t="str">
        <f>IFERROR(IF(I133="x",MATCH("x",I134:I959,0),N/A),"")</f>
        <v/>
      </c>
      <c r="K133" s="14" t="str">
        <f t="shared" ca="1" si="5"/>
        <v/>
      </c>
    </row>
    <row r="134" spans="1:11" s="1" customFormat="1" x14ac:dyDescent="0.35">
      <c r="A134" s="14" t="str">
        <f>IFERROR(IF(ISNUMBER(SEARCH($A$1,input!$A134)),AND(1920&lt;=VALUE(TRIM(MID(input!$A134,SEARCH($A$1,input!$A134)+4,5))),VALUE(TRIM(MID(input!$A134,SEARCH($A$1,input!$A134)+4,5)))&lt;=2002),"X"),"")</f>
        <v>X</v>
      </c>
      <c r="B134" s="14" t="str">
        <f>IFERROR(IF(ISNUMBER(SEARCH($B$1,input!$A134)),AND(2010&lt;=VALUE(TRIM(MID(input!$A134,SEARCH($B$1,input!$A134)+4,5))),VALUE(TRIM(MID(input!$A134,SEARCH($B$1,input!$A134)+4,5)))&lt;=2020),"X"),"")</f>
        <v>X</v>
      </c>
      <c r="C134" s="14" t="str">
        <f>IFERROR(IF(ISNUMBER(SEARCH($C$1,input!$A134)),AND(2020&lt;=VALUE(TRIM(MID(input!$A134,SEARCH($C$1,input!$A134)+4,5))),VALUE(TRIM(MID(input!$A134,SEARCH($C$1,input!$A134)+4,5)))&lt;=2030),"X"),"")</f>
        <v>X</v>
      </c>
      <c r="D134" s="14" t="str">
        <f>IFERROR(IF(ISNUMBER(SEARCH($D$1,input!$A134)),IF(MID(input!$A134,SEARCH($D$1,input!$A134)+7,2)="cm",AND(150&lt;=VALUE(MID(input!$A134,SEARCH($D$1,input!$A134)+4,3)),VALUE(MID(input!$A134,SEARCH($D$1,input!$A134)+4,3))&lt;=193),IF(MID(input!$A134,SEARCH($D$1,input!$A134)+6,2)="in",AND(59&lt;=VALUE(MID(input!$A134,SEARCH($D$1,input!$A134)+4,2)),VALUE(MID(input!$A134,SEARCH($D$1,input!$A134)+4,2))&lt;=76),"")),"X"),"")</f>
        <v/>
      </c>
      <c r="E134" s="14" t="str">
        <f>IFERROR(IF(ISNUMBER(SEARCH($E$1,input!$A134)),IF(AND(MID(input!$A134,SEARCH($E$1,input!$A134)+4,1)="#",
VLOOKUP(MID(input!$A134,SEARCH($E$1,input!$A134)+5,1),'TRUE LIST'!$C$2:$D$17,2,0),
VLOOKUP(MID(input!$A134,SEARCH($E$1,input!$A134)+6,1),'TRUE LIST'!$C$2:$D$17,2,0),
VLOOKUP(MID(input!$A134,SEARCH($E$1,input!$A134)+7,1),'TRUE LIST'!$C$2:$D$17,2,0),
VLOOKUP(MID(input!$A134,SEARCH($E$1,input!$A134)+8,1),'TRUE LIST'!$C$2:$D$17,2,0),
VLOOKUP(MID(input!$A134,SEARCH($E$1,input!$A134)+9,1),'TRUE LIST'!$C$2:$D$17,2,0),
VLOOKUP(MID(input!$A134,SEARCH($E$1,input!$A134)+10,1),'TRUE LIST'!$C$2:$D$17,2,0),
TRIM(MID(input!$A134,SEARCH($E$1,input!$A134)+11,1))=""),TRUE,""),"X"),"")</f>
        <v>X</v>
      </c>
      <c r="F134" s="14" t="str">
        <f>IFERROR(IF(ISNUMBER(SEARCH($F$1,input!$A134)),VLOOKUP(TRIM(MID(input!$A134,SEARCH($F$1,input!$A134)+4,4)),'TRUE LIST'!$A$2:$B$8,2,0),"X"),"")</f>
        <v>X</v>
      </c>
      <c r="G134" s="14" t="str">
        <f>IFERROR(IF(ISNUMBER(SEARCH($G$1,input!$A134)),IF(LEN(TRIM(MID(input!$A134,SEARCH($G$1,input!$A134)+4,10)))=9,TRUE,""),"X"),"")</f>
        <v>X</v>
      </c>
      <c r="H134" s="14" t="str">
        <f t="shared" ca="1" si="4"/>
        <v/>
      </c>
      <c r="I134" s="13" t="str">
        <f>IF(ISBLANK(input!A134),"x","")</f>
        <v/>
      </c>
      <c r="J134" s="13" t="str">
        <f>IFERROR(IF(I134="x",MATCH("x",I135:I959,0),N/A),"")</f>
        <v/>
      </c>
      <c r="K134" s="14" t="str">
        <f t="shared" ca="1" si="5"/>
        <v/>
      </c>
    </row>
    <row r="135" spans="1:11" s="1" customFormat="1" x14ac:dyDescent="0.35">
      <c r="A135" s="14" t="str">
        <f>IFERROR(IF(ISNUMBER(SEARCH($A$1,input!$A135)),AND(1920&lt;=VALUE(TRIM(MID(input!$A135,SEARCH($A$1,input!$A135)+4,5))),VALUE(TRIM(MID(input!$A135,SEARCH($A$1,input!$A135)+4,5)))&lt;=2002),"X"),"")</f>
        <v>X</v>
      </c>
      <c r="B135" s="14" t="str">
        <f>IFERROR(IF(ISNUMBER(SEARCH($B$1,input!$A135)),AND(2010&lt;=VALUE(TRIM(MID(input!$A135,SEARCH($B$1,input!$A135)+4,5))),VALUE(TRIM(MID(input!$A135,SEARCH($B$1,input!$A135)+4,5)))&lt;=2020),"X"),"")</f>
        <v>X</v>
      </c>
      <c r="C135" s="14" t="str">
        <f>IFERROR(IF(ISNUMBER(SEARCH($C$1,input!$A135)),AND(2020&lt;=VALUE(TRIM(MID(input!$A135,SEARCH($C$1,input!$A135)+4,5))),VALUE(TRIM(MID(input!$A135,SEARCH($C$1,input!$A135)+4,5)))&lt;=2030),"X"),"")</f>
        <v>X</v>
      </c>
      <c r="D135" s="14" t="str">
        <f>IFERROR(IF(ISNUMBER(SEARCH($D$1,input!$A135)),IF(MID(input!$A135,SEARCH($D$1,input!$A135)+7,2)="cm",AND(150&lt;=VALUE(MID(input!$A135,SEARCH($D$1,input!$A135)+4,3)),VALUE(MID(input!$A135,SEARCH($D$1,input!$A135)+4,3))&lt;=193),IF(MID(input!$A135,SEARCH($D$1,input!$A135)+6,2)="in",AND(59&lt;=VALUE(MID(input!$A135,SEARCH($D$1,input!$A135)+4,2)),VALUE(MID(input!$A135,SEARCH($D$1,input!$A135)+4,2))&lt;=76),"")),"X"),"")</f>
        <v>X</v>
      </c>
      <c r="E135" s="14" t="str">
        <f>IFERROR(IF(ISNUMBER(SEARCH($E$1,input!$A135)),IF(AND(MID(input!$A135,SEARCH($E$1,input!$A135)+4,1)="#",
VLOOKUP(MID(input!$A135,SEARCH($E$1,input!$A135)+5,1),'TRUE LIST'!$C$2:$D$17,2,0),
VLOOKUP(MID(input!$A135,SEARCH($E$1,input!$A135)+6,1),'TRUE LIST'!$C$2:$D$17,2,0),
VLOOKUP(MID(input!$A135,SEARCH($E$1,input!$A135)+7,1),'TRUE LIST'!$C$2:$D$17,2,0),
VLOOKUP(MID(input!$A135,SEARCH($E$1,input!$A135)+8,1),'TRUE LIST'!$C$2:$D$17,2,0),
VLOOKUP(MID(input!$A135,SEARCH($E$1,input!$A135)+9,1),'TRUE LIST'!$C$2:$D$17,2,0),
VLOOKUP(MID(input!$A135,SEARCH($E$1,input!$A135)+10,1),'TRUE LIST'!$C$2:$D$17,2,0),
TRIM(MID(input!$A135,SEARCH($E$1,input!$A135)+11,1))=""),TRUE,""),"X"),"")</f>
        <v>X</v>
      </c>
      <c r="F135" s="14" t="str">
        <f>IFERROR(IF(ISNUMBER(SEARCH($F$1,input!$A135)),VLOOKUP(TRIM(MID(input!$A135,SEARCH($F$1,input!$A135)+4,4)),'TRUE LIST'!$A$2:$B$8,2,0),"X"),"")</f>
        <v>X</v>
      </c>
      <c r="G135" s="14" t="str">
        <f>IFERROR(IF(ISNUMBER(SEARCH($G$1,input!$A135)),IF(LEN(TRIM(MID(input!$A135,SEARCH($G$1,input!$A135)+4,10)))=9,TRUE,""),"X"),"")</f>
        <v>X</v>
      </c>
      <c r="H135" s="14" t="str">
        <f t="shared" ca="1" si="4"/>
        <v/>
      </c>
      <c r="I135" s="13" t="str">
        <f>IF(ISBLANK(input!A135),"x","")</f>
        <v>x</v>
      </c>
      <c r="J135" s="13">
        <f>IFERROR(IF(I135="x",MATCH("x",I136:I959,0),N/A),"")</f>
        <v>7</v>
      </c>
      <c r="K135" s="14" t="str">
        <f t="shared" ca="1" si="5"/>
        <v/>
      </c>
    </row>
    <row r="136" spans="1:11" s="1" customFormat="1" x14ac:dyDescent="0.35">
      <c r="A136" s="14" t="str">
        <f>IFERROR(IF(ISNUMBER(SEARCH($A$1,input!$A136)),AND(1920&lt;=VALUE(TRIM(MID(input!$A136,SEARCH($A$1,input!$A136)+4,5))),VALUE(TRIM(MID(input!$A136,SEARCH($A$1,input!$A136)+4,5)))&lt;=2002),"X"),"")</f>
        <v>X</v>
      </c>
      <c r="B136" s="14" t="str">
        <f>IFERROR(IF(ISNUMBER(SEARCH($B$1,input!$A136)),AND(2010&lt;=VALUE(TRIM(MID(input!$A136,SEARCH($B$1,input!$A136)+4,5))),VALUE(TRIM(MID(input!$A136,SEARCH($B$1,input!$A136)+4,5)))&lt;=2020),"X"),"")</f>
        <v>X</v>
      </c>
      <c r="C136" s="14" t="str">
        <f>IFERROR(IF(ISNUMBER(SEARCH($C$1,input!$A136)),AND(2020&lt;=VALUE(TRIM(MID(input!$A136,SEARCH($C$1,input!$A136)+4,5))),VALUE(TRIM(MID(input!$A136,SEARCH($C$1,input!$A136)+4,5)))&lt;=2030),"X"),"")</f>
        <v>X</v>
      </c>
      <c r="D136" s="14" t="str">
        <f>IFERROR(IF(ISNUMBER(SEARCH($D$1,input!$A136)),IF(MID(input!$A136,SEARCH($D$1,input!$A136)+7,2)="cm",AND(150&lt;=VALUE(MID(input!$A136,SEARCH($D$1,input!$A136)+4,3)),VALUE(MID(input!$A136,SEARCH($D$1,input!$A136)+4,3))&lt;=193),IF(MID(input!$A136,SEARCH($D$1,input!$A136)+6,2)="in",AND(59&lt;=VALUE(MID(input!$A136,SEARCH($D$1,input!$A136)+4,2)),VALUE(MID(input!$A136,SEARCH($D$1,input!$A136)+4,2))&lt;=76),"")),"X"),"")</f>
        <v/>
      </c>
      <c r="E136" s="14" t="str">
        <f>IFERROR(IF(ISNUMBER(SEARCH($E$1,input!$A136)),IF(AND(MID(input!$A136,SEARCH($E$1,input!$A136)+4,1)="#",
VLOOKUP(MID(input!$A136,SEARCH($E$1,input!$A136)+5,1),'TRUE LIST'!$C$2:$D$17,2,0),
VLOOKUP(MID(input!$A136,SEARCH($E$1,input!$A136)+6,1),'TRUE LIST'!$C$2:$D$17,2,0),
VLOOKUP(MID(input!$A136,SEARCH($E$1,input!$A136)+7,1),'TRUE LIST'!$C$2:$D$17,2,0),
VLOOKUP(MID(input!$A136,SEARCH($E$1,input!$A136)+8,1),'TRUE LIST'!$C$2:$D$17,2,0),
VLOOKUP(MID(input!$A136,SEARCH($E$1,input!$A136)+9,1),'TRUE LIST'!$C$2:$D$17,2,0),
VLOOKUP(MID(input!$A136,SEARCH($E$1,input!$A136)+10,1),'TRUE LIST'!$C$2:$D$17,2,0),
TRIM(MID(input!$A136,SEARCH($E$1,input!$A136)+11,1))=""),TRUE,""),"X"),"")</f>
        <v>X</v>
      </c>
      <c r="F136" s="14" t="str">
        <f>IFERROR(IF(ISNUMBER(SEARCH($F$1,input!$A136)),VLOOKUP(TRIM(MID(input!$A136,SEARCH($F$1,input!$A136)+4,4)),'TRUE LIST'!$A$2:$B$8,2,0),"X"),"")</f>
        <v>X</v>
      </c>
      <c r="G136" s="14" t="str">
        <f>IFERROR(IF(ISNUMBER(SEARCH($G$1,input!$A136)),IF(LEN(TRIM(MID(input!$A136,SEARCH($G$1,input!$A136)+4,10)))=9,TRUE,""),"X"),"")</f>
        <v>X</v>
      </c>
      <c r="H136" s="14">
        <f t="shared" ca="1" si="4"/>
        <v>6</v>
      </c>
      <c r="I136" s="13" t="str">
        <f>IF(ISBLANK(input!A136),"x","")</f>
        <v/>
      </c>
      <c r="J136" s="13" t="str">
        <f>IFERROR(IF(I136="x",MATCH("x",I137:I959,0),N/A),"")</f>
        <v/>
      </c>
      <c r="K136" s="14">
        <f t="shared" ca="1" si="5"/>
        <v>6</v>
      </c>
    </row>
    <row r="137" spans="1:11" s="1" customFormat="1" x14ac:dyDescent="0.35">
      <c r="A137" s="14" t="str">
        <f>IFERROR(IF(ISNUMBER(SEARCH($A$1,input!$A137)),AND(1920&lt;=VALUE(TRIM(MID(input!$A137,SEARCH($A$1,input!$A137)+4,5))),VALUE(TRIM(MID(input!$A137,SEARCH($A$1,input!$A137)+4,5)))&lt;=2002),"X"),"")</f>
        <v>X</v>
      </c>
      <c r="B137" s="14" t="b">
        <f>IFERROR(IF(ISNUMBER(SEARCH($B$1,input!$A137)),AND(2010&lt;=VALUE(TRIM(MID(input!$A137,SEARCH($B$1,input!$A137)+4,5))),VALUE(TRIM(MID(input!$A137,SEARCH($B$1,input!$A137)+4,5)))&lt;=2020),"X"),"")</f>
        <v>0</v>
      </c>
      <c r="C137" s="14" t="str">
        <f>IFERROR(IF(ISNUMBER(SEARCH($C$1,input!$A137)),AND(2020&lt;=VALUE(TRIM(MID(input!$A137,SEARCH($C$1,input!$A137)+4,5))),VALUE(TRIM(MID(input!$A137,SEARCH($C$1,input!$A137)+4,5)))&lt;=2030),"X"),"")</f>
        <v>X</v>
      </c>
      <c r="D137" s="14" t="str">
        <f>IFERROR(IF(ISNUMBER(SEARCH($D$1,input!$A137)),IF(MID(input!$A137,SEARCH($D$1,input!$A137)+7,2)="cm",AND(150&lt;=VALUE(MID(input!$A137,SEARCH($D$1,input!$A137)+4,3)),VALUE(MID(input!$A137,SEARCH($D$1,input!$A137)+4,3))&lt;=193),IF(MID(input!$A137,SEARCH($D$1,input!$A137)+6,2)="in",AND(59&lt;=VALUE(MID(input!$A137,SEARCH($D$1,input!$A137)+4,2)),VALUE(MID(input!$A137,SEARCH($D$1,input!$A137)+4,2))&lt;=76),"")),"X"),"")</f>
        <v>X</v>
      </c>
      <c r="E137" s="14" t="str">
        <f>IFERROR(IF(ISNUMBER(SEARCH($E$1,input!$A137)),IF(AND(MID(input!$A137,SEARCH($E$1,input!$A137)+4,1)="#",
VLOOKUP(MID(input!$A137,SEARCH($E$1,input!$A137)+5,1),'TRUE LIST'!$C$2:$D$17,2,0),
VLOOKUP(MID(input!$A137,SEARCH($E$1,input!$A137)+6,1),'TRUE LIST'!$C$2:$D$17,2,0),
VLOOKUP(MID(input!$A137,SEARCH($E$1,input!$A137)+7,1),'TRUE LIST'!$C$2:$D$17,2,0),
VLOOKUP(MID(input!$A137,SEARCH($E$1,input!$A137)+8,1),'TRUE LIST'!$C$2:$D$17,2,0),
VLOOKUP(MID(input!$A137,SEARCH($E$1,input!$A137)+9,1),'TRUE LIST'!$C$2:$D$17,2,0),
VLOOKUP(MID(input!$A137,SEARCH($E$1,input!$A137)+10,1),'TRUE LIST'!$C$2:$D$17,2,0),
TRIM(MID(input!$A137,SEARCH($E$1,input!$A137)+11,1))=""),TRUE,""),"X"),"")</f>
        <v/>
      </c>
      <c r="F137" s="14" t="str">
        <f>IFERROR(IF(ISNUMBER(SEARCH($F$1,input!$A137)),VLOOKUP(TRIM(MID(input!$A137,SEARCH($F$1,input!$A137)+4,4)),'TRUE LIST'!$A$2:$B$8,2,0),"X"),"")</f>
        <v>X</v>
      </c>
      <c r="G137" s="14" t="str">
        <f>IFERROR(IF(ISNUMBER(SEARCH($G$1,input!$A137)),IF(LEN(TRIM(MID(input!$A137,SEARCH($G$1,input!$A137)+4,10)))=9,TRUE,""),"X"),"")</f>
        <v>X</v>
      </c>
      <c r="H137" s="14" t="str">
        <f t="shared" ca="1" si="4"/>
        <v/>
      </c>
      <c r="I137" s="13" t="str">
        <f>IF(ISBLANK(input!A137),"x","")</f>
        <v/>
      </c>
      <c r="J137" s="13" t="str">
        <f>IFERROR(IF(I137="x",MATCH("x",I138:I959,0),N/A),"")</f>
        <v/>
      </c>
      <c r="K137" s="14" t="str">
        <f t="shared" ca="1" si="5"/>
        <v/>
      </c>
    </row>
    <row r="138" spans="1:11" s="1" customFormat="1" x14ac:dyDescent="0.35">
      <c r="A138" s="14" t="str">
        <f>IFERROR(IF(ISNUMBER(SEARCH($A$1,input!$A138)),AND(1920&lt;=VALUE(TRIM(MID(input!$A138,SEARCH($A$1,input!$A138)+4,5))),VALUE(TRIM(MID(input!$A138,SEARCH($A$1,input!$A138)+4,5)))&lt;=2002),"X"),"")</f>
        <v>X</v>
      </c>
      <c r="B138" s="14" t="str">
        <f>IFERROR(IF(ISNUMBER(SEARCH($B$1,input!$A138)),AND(2010&lt;=VALUE(TRIM(MID(input!$A138,SEARCH($B$1,input!$A138)+4,5))),VALUE(TRIM(MID(input!$A138,SEARCH($B$1,input!$A138)+4,5)))&lt;=2020),"X"),"")</f>
        <v>X</v>
      </c>
      <c r="C138" s="14" t="str">
        <f>IFERROR(IF(ISNUMBER(SEARCH($C$1,input!$A138)),AND(2020&lt;=VALUE(TRIM(MID(input!$A138,SEARCH($C$1,input!$A138)+4,5))),VALUE(TRIM(MID(input!$A138,SEARCH($C$1,input!$A138)+4,5)))&lt;=2030),"X"),"")</f>
        <v>X</v>
      </c>
      <c r="D138" s="14" t="str">
        <f>IFERROR(IF(ISNUMBER(SEARCH($D$1,input!$A138)),IF(MID(input!$A138,SEARCH($D$1,input!$A138)+7,2)="cm",AND(150&lt;=VALUE(MID(input!$A138,SEARCH($D$1,input!$A138)+4,3)),VALUE(MID(input!$A138,SEARCH($D$1,input!$A138)+4,3))&lt;=193),IF(MID(input!$A138,SEARCH($D$1,input!$A138)+6,2)="in",AND(59&lt;=VALUE(MID(input!$A138,SEARCH($D$1,input!$A138)+4,2)),VALUE(MID(input!$A138,SEARCH($D$1,input!$A138)+4,2))&lt;=76),"")),"X"),"")</f>
        <v>X</v>
      </c>
      <c r="E138" s="14" t="str">
        <f>IFERROR(IF(ISNUMBER(SEARCH($E$1,input!$A138)),IF(AND(MID(input!$A138,SEARCH($E$1,input!$A138)+4,1)="#",
VLOOKUP(MID(input!$A138,SEARCH($E$1,input!$A138)+5,1),'TRUE LIST'!$C$2:$D$17,2,0),
VLOOKUP(MID(input!$A138,SEARCH($E$1,input!$A138)+6,1),'TRUE LIST'!$C$2:$D$17,2,0),
VLOOKUP(MID(input!$A138,SEARCH($E$1,input!$A138)+7,1),'TRUE LIST'!$C$2:$D$17,2,0),
VLOOKUP(MID(input!$A138,SEARCH($E$1,input!$A138)+8,1),'TRUE LIST'!$C$2:$D$17,2,0),
VLOOKUP(MID(input!$A138,SEARCH($E$1,input!$A138)+9,1),'TRUE LIST'!$C$2:$D$17,2,0),
VLOOKUP(MID(input!$A138,SEARCH($E$1,input!$A138)+10,1),'TRUE LIST'!$C$2:$D$17,2,0),
TRIM(MID(input!$A138,SEARCH($E$1,input!$A138)+11,1))=""),TRUE,""),"X"),"")</f>
        <v>X</v>
      </c>
      <c r="F138" s="14" t="str">
        <f>IFERROR(IF(ISNUMBER(SEARCH($F$1,input!$A138)),VLOOKUP(TRIM(MID(input!$A138,SEARCH($F$1,input!$A138)+4,4)),'TRUE LIST'!$A$2:$B$8,2,0),"X"),"")</f>
        <v/>
      </c>
      <c r="G138" s="14" t="str">
        <f>IFERROR(IF(ISNUMBER(SEARCH($G$1,input!$A138)),IF(LEN(TRIM(MID(input!$A138,SEARCH($G$1,input!$A138)+4,10)))=9,TRUE,""),"X"),"")</f>
        <v>X</v>
      </c>
      <c r="H138" s="14" t="str">
        <f t="shared" ca="1" si="4"/>
        <v/>
      </c>
      <c r="I138" s="13" t="str">
        <f>IF(ISBLANK(input!A138),"x","")</f>
        <v/>
      </c>
      <c r="J138" s="13" t="str">
        <f>IFERROR(IF(I138="x",MATCH("x",I139:I959,0),N/A),"")</f>
        <v/>
      </c>
      <c r="K138" s="14" t="str">
        <f t="shared" ca="1" si="5"/>
        <v/>
      </c>
    </row>
    <row r="139" spans="1:11" s="1" customFormat="1" x14ac:dyDescent="0.35">
      <c r="A139" s="14" t="str">
        <f>IFERROR(IF(ISNUMBER(SEARCH($A$1,input!$A139)),AND(1920&lt;=VALUE(TRIM(MID(input!$A139,SEARCH($A$1,input!$A139)+4,5))),VALUE(TRIM(MID(input!$A139,SEARCH($A$1,input!$A139)+4,5)))&lt;=2002),"X"),"")</f>
        <v>X</v>
      </c>
      <c r="B139" s="14" t="str">
        <f>IFERROR(IF(ISNUMBER(SEARCH($B$1,input!$A139)),AND(2010&lt;=VALUE(TRIM(MID(input!$A139,SEARCH($B$1,input!$A139)+4,5))),VALUE(TRIM(MID(input!$A139,SEARCH($B$1,input!$A139)+4,5)))&lt;=2020),"X"),"")</f>
        <v>X</v>
      </c>
      <c r="C139" s="14" t="b">
        <f>IFERROR(IF(ISNUMBER(SEARCH($C$1,input!$A139)),AND(2020&lt;=VALUE(TRIM(MID(input!$A139,SEARCH($C$1,input!$A139)+4,5))),VALUE(TRIM(MID(input!$A139,SEARCH($C$1,input!$A139)+4,5)))&lt;=2030),"X"),"")</f>
        <v>1</v>
      </c>
      <c r="D139" s="14" t="str">
        <f>IFERROR(IF(ISNUMBER(SEARCH($D$1,input!$A139)),IF(MID(input!$A139,SEARCH($D$1,input!$A139)+7,2)="cm",AND(150&lt;=VALUE(MID(input!$A139,SEARCH($D$1,input!$A139)+4,3)),VALUE(MID(input!$A139,SEARCH($D$1,input!$A139)+4,3))&lt;=193),IF(MID(input!$A139,SEARCH($D$1,input!$A139)+6,2)="in",AND(59&lt;=VALUE(MID(input!$A139,SEARCH($D$1,input!$A139)+4,2)),VALUE(MID(input!$A139,SEARCH($D$1,input!$A139)+4,2))&lt;=76),"")),"X"),"")</f>
        <v>X</v>
      </c>
      <c r="E139" s="14" t="str">
        <f>IFERROR(IF(ISNUMBER(SEARCH($E$1,input!$A139)),IF(AND(MID(input!$A139,SEARCH($E$1,input!$A139)+4,1)="#",
VLOOKUP(MID(input!$A139,SEARCH($E$1,input!$A139)+5,1),'TRUE LIST'!$C$2:$D$17,2,0),
VLOOKUP(MID(input!$A139,SEARCH($E$1,input!$A139)+6,1),'TRUE LIST'!$C$2:$D$17,2,0),
VLOOKUP(MID(input!$A139,SEARCH($E$1,input!$A139)+7,1),'TRUE LIST'!$C$2:$D$17,2,0),
VLOOKUP(MID(input!$A139,SEARCH($E$1,input!$A139)+8,1),'TRUE LIST'!$C$2:$D$17,2,0),
VLOOKUP(MID(input!$A139,SEARCH($E$1,input!$A139)+9,1),'TRUE LIST'!$C$2:$D$17,2,0),
VLOOKUP(MID(input!$A139,SEARCH($E$1,input!$A139)+10,1),'TRUE LIST'!$C$2:$D$17,2,0),
TRIM(MID(input!$A139,SEARCH($E$1,input!$A139)+11,1))=""),TRUE,""),"X"),"")</f>
        <v>X</v>
      </c>
      <c r="F139" s="14" t="str">
        <f>IFERROR(IF(ISNUMBER(SEARCH($F$1,input!$A139)),VLOOKUP(TRIM(MID(input!$A139,SEARCH($F$1,input!$A139)+4,4)),'TRUE LIST'!$A$2:$B$8,2,0),"X"),"")</f>
        <v>X</v>
      </c>
      <c r="G139" s="14" t="str">
        <f>IFERROR(IF(ISNUMBER(SEARCH($G$1,input!$A139)),IF(LEN(TRIM(MID(input!$A139,SEARCH($G$1,input!$A139)+4,10)))=9,TRUE,""),"X"),"")</f>
        <v>X</v>
      </c>
      <c r="H139" s="14" t="str">
        <f t="shared" ca="1" si="4"/>
        <v/>
      </c>
      <c r="I139" s="13" t="str">
        <f>IF(ISBLANK(input!A139),"x","")</f>
        <v/>
      </c>
      <c r="J139" s="13" t="str">
        <f>IFERROR(IF(I139="x",MATCH("x",I140:I959,0),N/A),"")</f>
        <v/>
      </c>
      <c r="K139" s="14" t="str">
        <f t="shared" ca="1" si="5"/>
        <v/>
      </c>
    </row>
    <row r="140" spans="1:11" s="1" customFormat="1" x14ac:dyDescent="0.35">
      <c r="A140" s="14" t="b">
        <f>IFERROR(IF(ISNUMBER(SEARCH($A$1,input!$A140)),AND(1920&lt;=VALUE(TRIM(MID(input!$A140,SEARCH($A$1,input!$A140)+4,5))),VALUE(TRIM(MID(input!$A140,SEARCH($A$1,input!$A140)+4,5)))&lt;=2002),"X"),"")</f>
        <v>1</v>
      </c>
      <c r="B140" s="14" t="str">
        <f>IFERROR(IF(ISNUMBER(SEARCH($B$1,input!$A140)),AND(2010&lt;=VALUE(TRIM(MID(input!$A140,SEARCH($B$1,input!$A140)+4,5))),VALUE(TRIM(MID(input!$A140,SEARCH($B$1,input!$A140)+4,5)))&lt;=2020),"X"),"")</f>
        <v>X</v>
      </c>
      <c r="C140" s="14" t="str">
        <f>IFERROR(IF(ISNUMBER(SEARCH($C$1,input!$A140)),AND(2020&lt;=VALUE(TRIM(MID(input!$A140,SEARCH($C$1,input!$A140)+4,5))),VALUE(TRIM(MID(input!$A140,SEARCH($C$1,input!$A140)+4,5)))&lt;=2030),"X"),"")</f>
        <v>X</v>
      </c>
      <c r="D140" s="14" t="str">
        <f>IFERROR(IF(ISNUMBER(SEARCH($D$1,input!$A140)),IF(MID(input!$A140,SEARCH($D$1,input!$A140)+7,2)="cm",AND(150&lt;=VALUE(MID(input!$A140,SEARCH($D$1,input!$A140)+4,3)),VALUE(MID(input!$A140,SEARCH($D$1,input!$A140)+4,3))&lt;=193),IF(MID(input!$A140,SEARCH($D$1,input!$A140)+6,2)="in",AND(59&lt;=VALUE(MID(input!$A140,SEARCH($D$1,input!$A140)+4,2)),VALUE(MID(input!$A140,SEARCH($D$1,input!$A140)+4,2))&lt;=76),"")),"X"),"")</f>
        <v>X</v>
      </c>
      <c r="E140" s="14" t="str">
        <f>IFERROR(IF(ISNUMBER(SEARCH($E$1,input!$A140)),IF(AND(MID(input!$A140,SEARCH($E$1,input!$A140)+4,1)="#",
VLOOKUP(MID(input!$A140,SEARCH($E$1,input!$A140)+5,1),'TRUE LIST'!$C$2:$D$17,2,0),
VLOOKUP(MID(input!$A140,SEARCH($E$1,input!$A140)+6,1),'TRUE LIST'!$C$2:$D$17,2,0),
VLOOKUP(MID(input!$A140,SEARCH($E$1,input!$A140)+7,1),'TRUE LIST'!$C$2:$D$17,2,0),
VLOOKUP(MID(input!$A140,SEARCH($E$1,input!$A140)+8,1),'TRUE LIST'!$C$2:$D$17,2,0),
VLOOKUP(MID(input!$A140,SEARCH($E$1,input!$A140)+9,1),'TRUE LIST'!$C$2:$D$17,2,0),
VLOOKUP(MID(input!$A140,SEARCH($E$1,input!$A140)+10,1),'TRUE LIST'!$C$2:$D$17,2,0),
TRIM(MID(input!$A140,SEARCH($E$1,input!$A140)+11,1))=""),TRUE,""),"X"),"")</f>
        <v>X</v>
      </c>
      <c r="F140" s="14" t="str">
        <f>IFERROR(IF(ISNUMBER(SEARCH($F$1,input!$A140)),VLOOKUP(TRIM(MID(input!$A140,SEARCH($F$1,input!$A140)+4,4)),'TRUE LIST'!$A$2:$B$8,2,0),"X"),"")</f>
        <v>X</v>
      </c>
      <c r="G140" s="14" t="str">
        <f>IFERROR(IF(ISNUMBER(SEARCH($G$1,input!$A140)),IF(LEN(TRIM(MID(input!$A140,SEARCH($G$1,input!$A140)+4,10)))=9,TRUE,""),"X"),"")</f>
        <v>X</v>
      </c>
      <c r="H140" s="14" t="str">
        <f t="shared" ca="1" si="4"/>
        <v/>
      </c>
      <c r="I140" s="13" t="str">
        <f>IF(ISBLANK(input!A140),"x","")</f>
        <v/>
      </c>
      <c r="J140" s="13" t="str">
        <f>IFERROR(IF(I140="x",MATCH("x",I141:I959,0),N/A),"")</f>
        <v/>
      </c>
      <c r="K140" s="14" t="str">
        <f t="shared" ca="1" si="5"/>
        <v/>
      </c>
    </row>
    <row r="141" spans="1:11" s="1" customFormat="1" x14ac:dyDescent="0.35">
      <c r="A141" s="14" t="str">
        <f>IFERROR(IF(ISNUMBER(SEARCH($A$1,input!$A141)),AND(1920&lt;=VALUE(TRIM(MID(input!$A141,SEARCH($A$1,input!$A141)+4,5))),VALUE(TRIM(MID(input!$A141,SEARCH($A$1,input!$A141)+4,5)))&lt;=2002),"X"),"")</f>
        <v>X</v>
      </c>
      <c r="B141" s="14" t="str">
        <f>IFERROR(IF(ISNUMBER(SEARCH($B$1,input!$A141)),AND(2010&lt;=VALUE(TRIM(MID(input!$A141,SEARCH($B$1,input!$A141)+4,5))),VALUE(TRIM(MID(input!$A141,SEARCH($B$1,input!$A141)+4,5)))&lt;=2020),"X"),"")</f>
        <v>X</v>
      </c>
      <c r="C141" s="14" t="str">
        <f>IFERROR(IF(ISNUMBER(SEARCH($C$1,input!$A141)),AND(2020&lt;=VALUE(TRIM(MID(input!$A141,SEARCH($C$1,input!$A141)+4,5))),VALUE(TRIM(MID(input!$A141,SEARCH($C$1,input!$A141)+4,5)))&lt;=2030),"X"),"")</f>
        <v>X</v>
      </c>
      <c r="D141" s="14" t="str">
        <f>IFERROR(IF(ISNUMBER(SEARCH($D$1,input!$A141)),IF(MID(input!$A141,SEARCH($D$1,input!$A141)+7,2)="cm",AND(150&lt;=VALUE(MID(input!$A141,SEARCH($D$1,input!$A141)+4,3)),VALUE(MID(input!$A141,SEARCH($D$1,input!$A141)+4,3))&lt;=193),IF(MID(input!$A141,SEARCH($D$1,input!$A141)+6,2)="in",AND(59&lt;=VALUE(MID(input!$A141,SEARCH($D$1,input!$A141)+4,2)),VALUE(MID(input!$A141,SEARCH($D$1,input!$A141)+4,2))&lt;=76),"")),"X"),"")</f>
        <v>X</v>
      </c>
      <c r="E141" s="14" t="str">
        <f>IFERROR(IF(ISNUMBER(SEARCH($E$1,input!$A141)),IF(AND(MID(input!$A141,SEARCH($E$1,input!$A141)+4,1)="#",
VLOOKUP(MID(input!$A141,SEARCH($E$1,input!$A141)+5,1),'TRUE LIST'!$C$2:$D$17,2,0),
VLOOKUP(MID(input!$A141,SEARCH($E$1,input!$A141)+6,1),'TRUE LIST'!$C$2:$D$17,2,0),
VLOOKUP(MID(input!$A141,SEARCH($E$1,input!$A141)+7,1),'TRUE LIST'!$C$2:$D$17,2,0),
VLOOKUP(MID(input!$A141,SEARCH($E$1,input!$A141)+8,1),'TRUE LIST'!$C$2:$D$17,2,0),
VLOOKUP(MID(input!$A141,SEARCH($E$1,input!$A141)+9,1),'TRUE LIST'!$C$2:$D$17,2,0),
VLOOKUP(MID(input!$A141,SEARCH($E$1,input!$A141)+10,1),'TRUE LIST'!$C$2:$D$17,2,0),
TRIM(MID(input!$A141,SEARCH($E$1,input!$A141)+11,1))=""),TRUE,""),"X"),"")</f>
        <v>X</v>
      </c>
      <c r="F141" s="14" t="str">
        <f>IFERROR(IF(ISNUMBER(SEARCH($F$1,input!$A141)),VLOOKUP(TRIM(MID(input!$A141,SEARCH($F$1,input!$A141)+4,4)),'TRUE LIST'!$A$2:$B$8,2,0),"X"),"")</f>
        <v>X</v>
      </c>
      <c r="G141" s="14" t="str">
        <f>IFERROR(IF(ISNUMBER(SEARCH($G$1,input!$A141)),IF(LEN(TRIM(MID(input!$A141,SEARCH($G$1,input!$A141)+4,10)))=9,TRUE,""),"X"),"")</f>
        <v/>
      </c>
      <c r="H141" s="14" t="str">
        <f t="shared" ca="1" si="4"/>
        <v/>
      </c>
      <c r="I141" s="13" t="str">
        <f>IF(ISBLANK(input!A141),"x","")</f>
        <v/>
      </c>
      <c r="J141" s="13" t="str">
        <f>IFERROR(IF(I141="x",MATCH("x",I142:I959,0),N/A),"")</f>
        <v/>
      </c>
      <c r="K141" s="14" t="str">
        <f t="shared" ca="1" si="5"/>
        <v/>
      </c>
    </row>
    <row r="142" spans="1:11" s="1" customFormat="1" x14ac:dyDescent="0.35">
      <c r="A142" s="14" t="str">
        <f>IFERROR(IF(ISNUMBER(SEARCH($A$1,input!$A142)),AND(1920&lt;=VALUE(TRIM(MID(input!$A142,SEARCH($A$1,input!$A142)+4,5))),VALUE(TRIM(MID(input!$A142,SEARCH($A$1,input!$A142)+4,5)))&lt;=2002),"X"),"")</f>
        <v>X</v>
      </c>
      <c r="B142" s="14" t="str">
        <f>IFERROR(IF(ISNUMBER(SEARCH($B$1,input!$A142)),AND(2010&lt;=VALUE(TRIM(MID(input!$A142,SEARCH($B$1,input!$A142)+4,5))),VALUE(TRIM(MID(input!$A142,SEARCH($B$1,input!$A142)+4,5)))&lt;=2020),"X"),"")</f>
        <v>X</v>
      </c>
      <c r="C142" s="14" t="str">
        <f>IFERROR(IF(ISNUMBER(SEARCH($C$1,input!$A142)),AND(2020&lt;=VALUE(TRIM(MID(input!$A142,SEARCH($C$1,input!$A142)+4,5))),VALUE(TRIM(MID(input!$A142,SEARCH($C$1,input!$A142)+4,5)))&lt;=2030),"X"),"")</f>
        <v>X</v>
      </c>
      <c r="D142" s="14" t="str">
        <f>IFERROR(IF(ISNUMBER(SEARCH($D$1,input!$A142)),IF(MID(input!$A142,SEARCH($D$1,input!$A142)+7,2)="cm",AND(150&lt;=VALUE(MID(input!$A142,SEARCH($D$1,input!$A142)+4,3)),VALUE(MID(input!$A142,SEARCH($D$1,input!$A142)+4,3))&lt;=193),IF(MID(input!$A142,SEARCH($D$1,input!$A142)+6,2)="in",AND(59&lt;=VALUE(MID(input!$A142,SEARCH($D$1,input!$A142)+4,2)),VALUE(MID(input!$A142,SEARCH($D$1,input!$A142)+4,2))&lt;=76),"")),"X"),"")</f>
        <v>X</v>
      </c>
      <c r="E142" s="14" t="str">
        <f>IFERROR(IF(ISNUMBER(SEARCH($E$1,input!$A142)),IF(AND(MID(input!$A142,SEARCH($E$1,input!$A142)+4,1)="#",
VLOOKUP(MID(input!$A142,SEARCH($E$1,input!$A142)+5,1),'TRUE LIST'!$C$2:$D$17,2,0),
VLOOKUP(MID(input!$A142,SEARCH($E$1,input!$A142)+6,1),'TRUE LIST'!$C$2:$D$17,2,0),
VLOOKUP(MID(input!$A142,SEARCH($E$1,input!$A142)+7,1),'TRUE LIST'!$C$2:$D$17,2,0),
VLOOKUP(MID(input!$A142,SEARCH($E$1,input!$A142)+8,1),'TRUE LIST'!$C$2:$D$17,2,0),
VLOOKUP(MID(input!$A142,SEARCH($E$1,input!$A142)+9,1),'TRUE LIST'!$C$2:$D$17,2,0),
VLOOKUP(MID(input!$A142,SEARCH($E$1,input!$A142)+10,1),'TRUE LIST'!$C$2:$D$17,2,0),
TRIM(MID(input!$A142,SEARCH($E$1,input!$A142)+11,1))=""),TRUE,""),"X"),"")</f>
        <v>X</v>
      </c>
      <c r="F142" s="14" t="str">
        <f>IFERROR(IF(ISNUMBER(SEARCH($F$1,input!$A142)),VLOOKUP(TRIM(MID(input!$A142,SEARCH($F$1,input!$A142)+4,4)),'TRUE LIST'!$A$2:$B$8,2,0),"X"),"")</f>
        <v>X</v>
      </c>
      <c r="G142" s="14" t="str">
        <f>IFERROR(IF(ISNUMBER(SEARCH($G$1,input!$A142)),IF(LEN(TRIM(MID(input!$A142,SEARCH($G$1,input!$A142)+4,10)))=9,TRUE,""),"X"),"")</f>
        <v>X</v>
      </c>
      <c r="H142" s="14" t="str">
        <f t="shared" ca="1" si="4"/>
        <v/>
      </c>
      <c r="I142" s="13" t="str">
        <f>IF(ISBLANK(input!A142),"x","")</f>
        <v>x</v>
      </c>
      <c r="J142" s="13">
        <f>IFERROR(IF(I142="x",MATCH("x",I143:I959,0),N/A),"")</f>
        <v>5</v>
      </c>
      <c r="K142" s="14" t="str">
        <f t="shared" ca="1" si="5"/>
        <v/>
      </c>
    </row>
    <row r="143" spans="1:11" s="1" customFormat="1" x14ac:dyDescent="0.35">
      <c r="A143" s="14" t="str">
        <f>IFERROR(IF(ISNUMBER(SEARCH($A$1,input!$A143)),AND(1920&lt;=VALUE(TRIM(MID(input!$A143,SEARCH($A$1,input!$A143)+4,5))),VALUE(TRIM(MID(input!$A143,SEARCH($A$1,input!$A143)+4,5)))&lt;=2002),"X"),"")</f>
        <v>X</v>
      </c>
      <c r="B143" s="14" t="str">
        <f>IFERROR(IF(ISNUMBER(SEARCH($B$1,input!$A143)),AND(2010&lt;=VALUE(TRIM(MID(input!$A143,SEARCH($B$1,input!$A143)+4,5))),VALUE(TRIM(MID(input!$A143,SEARCH($B$1,input!$A143)+4,5)))&lt;=2020),"X"),"")</f>
        <v>X</v>
      </c>
      <c r="C143" s="14" t="b">
        <f>IFERROR(IF(ISNUMBER(SEARCH($C$1,input!$A143)),AND(2020&lt;=VALUE(TRIM(MID(input!$A143,SEARCH($C$1,input!$A143)+4,5))),VALUE(TRIM(MID(input!$A143,SEARCH($C$1,input!$A143)+4,5)))&lt;=2030),"X"),"")</f>
        <v>1</v>
      </c>
      <c r="D143" s="14" t="str">
        <f>IFERROR(IF(ISNUMBER(SEARCH($D$1,input!$A143)),IF(MID(input!$A143,SEARCH($D$1,input!$A143)+7,2)="cm",AND(150&lt;=VALUE(MID(input!$A143,SEARCH($D$1,input!$A143)+4,3)),VALUE(MID(input!$A143,SEARCH($D$1,input!$A143)+4,3))&lt;=193),IF(MID(input!$A143,SEARCH($D$1,input!$A143)+6,2)="in",AND(59&lt;=VALUE(MID(input!$A143,SEARCH($D$1,input!$A143)+4,2)),VALUE(MID(input!$A143,SEARCH($D$1,input!$A143)+4,2))&lt;=76),"")),"X"),"")</f>
        <v>X</v>
      </c>
      <c r="E143" s="14" t="str">
        <f>IFERROR(IF(ISNUMBER(SEARCH($E$1,input!$A143)),IF(AND(MID(input!$A143,SEARCH($E$1,input!$A143)+4,1)="#",
VLOOKUP(MID(input!$A143,SEARCH($E$1,input!$A143)+5,1),'TRUE LIST'!$C$2:$D$17,2,0),
VLOOKUP(MID(input!$A143,SEARCH($E$1,input!$A143)+6,1),'TRUE LIST'!$C$2:$D$17,2,0),
VLOOKUP(MID(input!$A143,SEARCH($E$1,input!$A143)+7,1),'TRUE LIST'!$C$2:$D$17,2,0),
VLOOKUP(MID(input!$A143,SEARCH($E$1,input!$A143)+8,1),'TRUE LIST'!$C$2:$D$17,2,0),
VLOOKUP(MID(input!$A143,SEARCH($E$1,input!$A143)+9,1),'TRUE LIST'!$C$2:$D$17,2,0),
VLOOKUP(MID(input!$A143,SEARCH($E$1,input!$A143)+10,1),'TRUE LIST'!$C$2:$D$17,2,0),
TRIM(MID(input!$A143,SEARCH($E$1,input!$A143)+11,1))=""),TRUE,""),"X"),"")</f>
        <v>X</v>
      </c>
      <c r="F143" s="14" t="str">
        <f>IFERROR(IF(ISNUMBER(SEARCH($F$1,input!$A143)),VLOOKUP(TRIM(MID(input!$A143,SEARCH($F$1,input!$A143)+4,4)),'TRUE LIST'!$A$2:$B$8,2,0),"X"),"")</f>
        <v>X</v>
      </c>
      <c r="G143" s="14" t="str">
        <f>IFERROR(IF(ISNUMBER(SEARCH($G$1,input!$A143)),IF(LEN(TRIM(MID(input!$A143,SEARCH($G$1,input!$A143)+4,10)))=9,TRUE,""),"X"),"")</f>
        <v>X</v>
      </c>
      <c r="H143" s="14">
        <f t="shared" ca="1" si="4"/>
        <v>6</v>
      </c>
      <c r="I143" s="13" t="str">
        <f>IF(ISBLANK(input!A143),"x","")</f>
        <v/>
      </c>
      <c r="J143" s="13" t="str">
        <f>IFERROR(IF(I143="x",MATCH("x",I144:I959,0),N/A),"")</f>
        <v/>
      </c>
      <c r="K143" s="14">
        <f t="shared" ca="1" si="5"/>
        <v>6</v>
      </c>
    </row>
    <row r="144" spans="1:11" s="1" customFormat="1" x14ac:dyDescent="0.35">
      <c r="A144" s="14" t="str">
        <f>IFERROR(IF(ISNUMBER(SEARCH($A$1,input!$A144)),AND(1920&lt;=VALUE(TRIM(MID(input!$A144,SEARCH($A$1,input!$A144)+4,5))),VALUE(TRIM(MID(input!$A144,SEARCH($A$1,input!$A144)+4,5)))&lt;=2002),"X"),"")</f>
        <v>X</v>
      </c>
      <c r="B144" s="14" t="str">
        <f>IFERROR(IF(ISNUMBER(SEARCH($B$1,input!$A144)),AND(2010&lt;=VALUE(TRIM(MID(input!$A144,SEARCH($B$1,input!$A144)+4,5))),VALUE(TRIM(MID(input!$A144,SEARCH($B$1,input!$A144)+4,5)))&lt;=2020),"X"),"")</f>
        <v>X</v>
      </c>
      <c r="C144" s="14" t="str">
        <f>IFERROR(IF(ISNUMBER(SEARCH($C$1,input!$A144)),AND(2020&lt;=VALUE(TRIM(MID(input!$A144,SEARCH($C$1,input!$A144)+4,5))),VALUE(TRIM(MID(input!$A144,SEARCH($C$1,input!$A144)+4,5)))&lt;=2030),"X"),"")</f>
        <v>X</v>
      </c>
      <c r="D144" s="14" t="str">
        <f>IFERROR(IF(ISNUMBER(SEARCH($D$1,input!$A144)),IF(MID(input!$A144,SEARCH($D$1,input!$A144)+7,2)="cm",AND(150&lt;=VALUE(MID(input!$A144,SEARCH($D$1,input!$A144)+4,3)),VALUE(MID(input!$A144,SEARCH($D$1,input!$A144)+4,3))&lt;=193),IF(MID(input!$A144,SEARCH($D$1,input!$A144)+6,2)="in",AND(59&lt;=VALUE(MID(input!$A144,SEARCH($D$1,input!$A144)+4,2)),VALUE(MID(input!$A144,SEARCH($D$1,input!$A144)+4,2))&lt;=76),"")),"X"),"")</f>
        <v>X</v>
      </c>
      <c r="E144" s="14" t="b">
        <f>IFERROR(IF(ISNUMBER(SEARCH($E$1,input!$A144)),IF(AND(MID(input!$A144,SEARCH($E$1,input!$A144)+4,1)="#",
VLOOKUP(MID(input!$A144,SEARCH($E$1,input!$A144)+5,1),'TRUE LIST'!$C$2:$D$17,2,0),
VLOOKUP(MID(input!$A144,SEARCH($E$1,input!$A144)+6,1),'TRUE LIST'!$C$2:$D$17,2,0),
VLOOKUP(MID(input!$A144,SEARCH($E$1,input!$A144)+7,1),'TRUE LIST'!$C$2:$D$17,2,0),
VLOOKUP(MID(input!$A144,SEARCH($E$1,input!$A144)+8,1),'TRUE LIST'!$C$2:$D$17,2,0),
VLOOKUP(MID(input!$A144,SEARCH($E$1,input!$A144)+9,1),'TRUE LIST'!$C$2:$D$17,2,0),
VLOOKUP(MID(input!$A144,SEARCH($E$1,input!$A144)+10,1),'TRUE LIST'!$C$2:$D$17,2,0),
TRIM(MID(input!$A144,SEARCH($E$1,input!$A144)+11,1))=""),TRUE,""),"X"),"")</f>
        <v>1</v>
      </c>
      <c r="F144" s="14" t="b">
        <f>IFERROR(IF(ISNUMBER(SEARCH($F$1,input!$A144)),VLOOKUP(TRIM(MID(input!$A144,SEARCH($F$1,input!$A144)+4,4)),'TRUE LIST'!$A$2:$B$8,2,0),"X"),"")</f>
        <v>1</v>
      </c>
      <c r="G144" s="14" t="b">
        <f>IFERROR(IF(ISNUMBER(SEARCH($G$1,input!$A144)),IF(LEN(TRIM(MID(input!$A144,SEARCH($G$1,input!$A144)+4,10)))=9,TRUE,""),"X"),"")</f>
        <v>1</v>
      </c>
      <c r="H144" s="14" t="str">
        <f t="shared" ca="1" si="4"/>
        <v/>
      </c>
      <c r="I144" s="13" t="str">
        <f>IF(ISBLANK(input!A144),"x","")</f>
        <v/>
      </c>
      <c r="J144" s="13" t="str">
        <f>IFERROR(IF(I144="x",MATCH("x",I145:I959,0),N/A),"")</f>
        <v/>
      </c>
      <c r="K144" s="14" t="str">
        <f t="shared" ca="1" si="5"/>
        <v/>
      </c>
    </row>
    <row r="145" spans="1:11" s="1" customFormat="1" x14ac:dyDescent="0.35">
      <c r="A145" s="14" t="b">
        <f>IFERROR(IF(ISNUMBER(SEARCH($A$1,input!$A145)),AND(1920&lt;=VALUE(TRIM(MID(input!$A145,SEARCH($A$1,input!$A145)+4,5))),VALUE(TRIM(MID(input!$A145,SEARCH($A$1,input!$A145)+4,5)))&lt;=2002),"X"),"")</f>
        <v>1</v>
      </c>
      <c r="B145" s="14" t="str">
        <f>IFERROR(IF(ISNUMBER(SEARCH($B$1,input!$A145)),AND(2010&lt;=VALUE(TRIM(MID(input!$A145,SEARCH($B$1,input!$A145)+4,5))),VALUE(TRIM(MID(input!$A145,SEARCH($B$1,input!$A145)+4,5)))&lt;=2020),"X"),"")</f>
        <v>X</v>
      </c>
      <c r="C145" s="14" t="str">
        <f>IFERROR(IF(ISNUMBER(SEARCH($C$1,input!$A145)),AND(2020&lt;=VALUE(TRIM(MID(input!$A145,SEARCH($C$1,input!$A145)+4,5))),VALUE(TRIM(MID(input!$A145,SEARCH($C$1,input!$A145)+4,5)))&lt;=2030),"X"),"")</f>
        <v>X</v>
      </c>
      <c r="D145" s="14" t="str">
        <f>IFERROR(IF(ISNUMBER(SEARCH($D$1,input!$A145)),IF(MID(input!$A145,SEARCH($D$1,input!$A145)+7,2)="cm",AND(150&lt;=VALUE(MID(input!$A145,SEARCH($D$1,input!$A145)+4,3)),VALUE(MID(input!$A145,SEARCH($D$1,input!$A145)+4,3))&lt;=193),IF(MID(input!$A145,SEARCH($D$1,input!$A145)+6,2)="in",AND(59&lt;=VALUE(MID(input!$A145,SEARCH($D$1,input!$A145)+4,2)),VALUE(MID(input!$A145,SEARCH($D$1,input!$A145)+4,2))&lt;=76),"")),"X"),"")</f>
        <v>X</v>
      </c>
      <c r="E145" s="14" t="str">
        <f>IFERROR(IF(ISNUMBER(SEARCH($E$1,input!$A145)),IF(AND(MID(input!$A145,SEARCH($E$1,input!$A145)+4,1)="#",
VLOOKUP(MID(input!$A145,SEARCH($E$1,input!$A145)+5,1),'TRUE LIST'!$C$2:$D$17,2,0),
VLOOKUP(MID(input!$A145,SEARCH($E$1,input!$A145)+6,1),'TRUE LIST'!$C$2:$D$17,2,0),
VLOOKUP(MID(input!$A145,SEARCH($E$1,input!$A145)+7,1),'TRUE LIST'!$C$2:$D$17,2,0),
VLOOKUP(MID(input!$A145,SEARCH($E$1,input!$A145)+8,1),'TRUE LIST'!$C$2:$D$17,2,0),
VLOOKUP(MID(input!$A145,SEARCH($E$1,input!$A145)+9,1),'TRUE LIST'!$C$2:$D$17,2,0),
VLOOKUP(MID(input!$A145,SEARCH($E$1,input!$A145)+10,1),'TRUE LIST'!$C$2:$D$17,2,0),
TRIM(MID(input!$A145,SEARCH($E$1,input!$A145)+11,1))=""),TRUE,""),"X"),"")</f>
        <v>X</v>
      </c>
      <c r="F145" s="14" t="str">
        <f>IFERROR(IF(ISNUMBER(SEARCH($F$1,input!$A145)),VLOOKUP(TRIM(MID(input!$A145,SEARCH($F$1,input!$A145)+4,4)),'TRUE LIST'!$A$2:$B$8,2,0),"X"),"")</f>
        <v>X</v>
      </c>
      <c r="G145" s="14" t="str">
        <f>IFERROR(IF(ISNUMBER(SEARCH($G$1,input!$A145)),IF(LEN(TRIM(MID(input!$A145,SEARCH($G$1,input!$A145)+4,10)))=9,TRUE,""),"X"),"")</f>
        <v>X</v>
      </c>
      <c r="H145" s="14" t="str">
        <f t="shared" ca="1" si="4"/>
        <v/>
      </c>
      <c r="I145" s="13" t="str">
        <f>IF(ISBLANK(input!A145),"x","")</f>
        <v/>
      </c>
      <c r="J145" s="13" t="str">
        <f>IFERROR(IF(I145="x",MATCH("x",I146:I959,0),N/A),"")</f>
        <v/>
      </c>
      <c r="K145" s="14" t="str">
        <f t="shared" ca="1" si="5"/>
        <v/>
      </c>
    </row>
    <row r="146" spans="1:11" s="1" customFormat="1" x14ac:dyDescent="0.35">
      <c r="A146" s="14" t="str">
        <f>IFERROR(IF(ISNUMBER(SEARCH($A$1,input!$A146)),AND(1920&lt;=VALUE(TRIM(MID(input!$A146,SEARCH($A$1,input!$A146)+4,5))),VALUE(TRIM(MID(input!$A146,SEARCH($A$1,input!$A146)+4,5)))&lt;=2002),"X"),"")</f>
        <v>X</v>
      </c>
      <c r="B146" s="14" t="str">
        <f>IFERROR(IF(ISNUMBER(SEARCH($B$1,input!$A146)),AND(2010&lt;=VALUE(TRIM(MID(input!$A146,SEARCH($B$1,input!$A146)+4,5))),VALUE(TRIM(MID(input!$A146,SEARCH($B$1,input!$A146)+4,5)))&lt;=2020),"X"),"")</f>
        <v>X</v>
      </c>
      <c r="C146" s="14" t="str">
        <f>IFERROR(IF(ISNUMBER(SEARCH($C$1,input!$A146)),AND(2020&lt;=VALUE(TRIM(MID(input!$A146,SEARCH($C$1,input!$A146)+4,5))),VALUE(TRIM(MID(input!$A146,SEARCH($C$1,input!$A146)+4,5)))&lt;=2030),"X"),"")</f>
        <v>X</v>
      </c>
      <c r="D146" s="14" t="b">
        <f>IFERROR(IF(ISNUMBER(SEARCH($D$1,input!$A146)),IF(MID(input!$A146,SEARCH($D$1,input!$A146)+7,2)="cm",AND(150&lt;=VALUE(MID(input!$A146,SEARCH($D$1,input!$A146)+4,3)),VALUE(MID(input!$A146,SEARCH($D$1,input!$A146)+4,3))&lt;=193),IF(MID(input!$A146,SEARCH($D$1,input!$A146)+6,2)="in",AND(59&lt;=VALUE(MID(input!$A146,SEARCH($D$1,input!$A146)+4,2)),VALUE(MID(input!$A146,SEARCH($D$1,input!$A146)+4,2))&lt;=76),"")),"X"),"")</f>
        <v>1</v>
      </c>
      <c r="E146" s="14" t="str">
        <f>IFERROR(IF(ISNUMBER(SEARCH($E$1,input!$A146)),IF(AND(MID(input!$A146,SEARCH($E$1,input!$A146)+4,1)="#",
VLOOKUP(MID(input!$A146,SEARCH($E$1,input!$A146)+5,1),'TRUE LIST'!$C$2:$D$17,2,0),
VLOOKUP(MID(input!$A146,SEARCH($E$1,input!$A146)+6,1),'TRUE LIST'!$C$2:$D$17,2,0),
VLOOKUP(MID(input!$A146,SEARCH($E$1,input!$A146)+7,1),'TRUE LIST'!$C$2:$D$17,2,0),
VLOOKUP(MID(input!$A146,SEARCH($E$1,input!$A146)+8,1),'TRUE LIST'!$C$2:$D$17,2,0),
VLOOKUP(MID(input!$A146,SEARCH($E$1,input!$A146)+9,1),'TRUE LIST'!$C$2:$D$17,2,0),
VLOOKUP(MID(input!$A146,SEARCH($E$1,input!$A146)+10,1),'TRUE LIST'!$C$2:$D$17,2,0),
TRIM(MID(input!$A146,SEARCH($E$1,input!$A146)+11,1))=""),TRUE,""),"X"),"")</f>
        <v>X</v>
      </c>
      <c r="F146" s="14" t="str">
        <f>IFERROR(IF(ISNUMBER(SEARCH($F$1,input!$A146)),VLOOKUP(TRIM(MID(input!$A146,SEARCH($F$1,input!$A146)+4,4)),'TRUE LIST'!$A$2:$B$8,2,0),"X"),"")</f>
        <v>X</v>
      </c>
      <c r="G146" s="14" t="str">
        <f>IFERROR(IF(ISNUMBER(SEARCH($G$1,input!$A146)),IF(LEN(TRIM(MID(input!$A146,SEARCH($G$1,input!$A146)+4,10)))=9,TRUE,""),"X"),"")</f>
        <v>X</v>
      </c>
      <c r="H146" s="14" t="str">
        <f t="shared" ca="1" si="4"/>
        <v/>
      </c>
      <c r="I146" s="13" t="str">
        <f>IF(ISBLANK(input!A146),"x","")</f>
        <v/>
      </c>
      <c r="J146" s="13" t="str">
        <f>IFERROR(IF(I146="x",MATCH("x",I147:I959,0),N/A),"")</f>
        <v/>
      </c>
      <c r="K146" s="14" t="str">
        <f t="shared" ca="1" si="5"/>
        <v/>
      </c>
    </row>
    <row r="147" spans="1:11" s="1" customFormat="1" x14ac:dyDescent="0.35">
      <c r="A147" s="14" t="str">
        <f>IFERROR(IF(ISNUMBER(SEARCH($A$1,input!$A147)),AND(1920&lt;=VALUE(TRIM(MID(input!$A147,SEARCH($A$1,input!$A147)+4,5))),VALUE(TRIM(MID(input!$A147,SEARCH($A$1,input!$A147)+4,5)))&lt;=2002),"X"),"")</f>
        <v>X</v>
      </c>
      <c r="B147" s="14" t="str">
        <f>IFERROR(IF(ISNUMBER(SEARCH($B$1,input!$A147)),AND(2010&lt;=VALUE(TRIM(MID(input!$A147,SEARCH($B$1,input!$A147)+4,5))),VALUE(TRIM(MID(input!$A147,SEARCH($B$1,input!$A147)+4,5)))&lt;=2020),"X"),"")</f>
        <v>X</v>
      </c>
      <c r="C147" s="14" t="str">
        <f>IFERROR(IF(ISNUMBER(SEARCH($C$1,input!$A147)),AND(2020&lt;=VALUE(TRIM(MID(input!$A147,SEARCH($C$1,input!$A147)+4,5))),VALUE(TRIM(MID(input!$A147,SEARCH($C$1,input!$A147)+4,5)))&lt;=2030),"X"),"")</f>
        <v>X</v>
      </c>
      <c r="D147" s="14" t="str">
        <f>IFERROR(IF(ISNUMBER(SEARCH($D$1,input!$A147)),IF(MID(input!$A147,SEARCH($D$1,input!$A147)+7,2)="cm",AND(150&lt;=VALUE(MID(input!$A147,SEARCH($D$1,input!$A147)+4,3)),VALUE(MID(input!$A147,SEARCH($D$1,input!$A147)+4,3))&lt;=193),IF(MID(input!$A147,SEARCH($D$1,input!$A147)+6,2)="in",AND(59&lt;=VALUE(MID(input!$A147,SEARCH($D$1,input!$A147)+4,2)),VALUE(MID(input!$A147,SEARCH($D$1,input!$A147)+4,2))&lt;=76),"")),"X"),"")</f>
        <v>X</v>
      </c>
      <c r="E147" s="14" t="str">
        <f>IFERROR(IF(ISNUMBER(SEARCH($E$1,input!$A147)),IF(AND(MID(input!$A147,SEARCH($E$1,input!$A147)+4,1)="#",
VLOOKUP(MID(input!$A147,SEARCH($E$1,input!$A147)+5,1),'TRUE LIST'!$C$2:$D$17,2,0),
VLOOKUP(MID(input!$A147,SEARCH($E$1,input!$A147)+6,1),'TRUE LIST'!$C$2:$D$17,2,0),
VLOOKUP(MID(input!$A147,SEARCH($E$1,input!$A147)+7,1),'TRUE LIST'!$C$2:$D$17,2,0),
VLOOKUP(MID(input!$A147,SEARCH($E$1,input!$A147)+8,1),'TRUE LIST'!$C$2:$D$17,2,0),
VLOOKUP(MID(input!$A147,SEARCH($E$1,input!$A147)+9,1),'TRUE LIST'!$C$2:$D$17,2,0),
VLOOKUP(MID(input!$A147,SEARCH($E$1,input!$A147)+10,1),'TRUE LIST'!$C$2:$D$17,2,0),
TRIM(MID(input!$A147,SEARCH($E$1,input!$A147)+11,1))=""),TRUE,""),"X"),"")</f>
        <v>X</v>
      </c>
      <c r="F147" s="14" t="str">
        <f>IFERROR(IF(ISNUMBER(SEARCH($F$1,input!$A147)),VLOOKUP(TRIM(MID(input!$A147,SEARCH($F$1,input!$A147)+4,4)),'TRUE LIST'!$A$2:$B$8,2,0),"X"),"")</f>
        <v>X</v>
      </c>
      <c r="G147" s="14" t="str">
        <f>IFERROR(IF(ISNUMBER(SEARCH($G$1,input!$A147)),IF(LEN(TRIM(MID(input!$A147,SEARCH($G$1,input!$A147)+4,10)))=9,TRUE,""),"X"),"")</f>
        <v>X</v>
      </c>
      <c r="H147" s="14" t="str">
        <f t="shared" ca="1" si="4"/>
        <v/>
      </c>
      <c r="I147" s="13" t="str">
        <f>IF(ISBLANK(input!A147),"x","")</f>
        <v>x</v>
      </c>
      <c r="J147" s="13">
        <f>IFERROR(IF(I147="x",MATCH("x",I148:I959,0),N/A),"")</f>
        <v>3</v>
      </c>
      <c r="K147" s="14" t="str">
        <f t="shared" ca="1" si="5"/>
        <v/>
      </c>
    </row>
    <row r="148" spans="1:11" s="1" customFormat="1" x14ac:dyDescent="0.35">
      <c r="A148" s="14" t="str">
        <f>IFERROR(IF(ISNUMBER(SEARCH($A$1,input!$A148)),AND(1920&lt;=VALUE(TRIM(MID(input!$A148,SEARCH($A$1,input!$A148)+4,5))),VALUE(TRIM(MID(input!$A148,SEARCH($A$1,input!$A148)+4,5)))&lt;=2002),"X"),"")</f>
        <v>X</v>
      </c>
      <c r="B148" s="14" t="str">
        <f>IFERROR(IF(ISNUMBER(SEARCH($B$1,input!$A148)),AND(2010&lt;=VALUE(TRIM(MID(input!$A148,SEARCH($B$1,input!$A148)+4,5))),VALUE(TRIM(MID(input!$A148,SEARCH($B$1,input!$A148)+4,5)))&lt;=2020),"X"),"")</f>
        <v>X</v>
      </c>
      <c r="C148" s="14" t="str">
        <f>IFERROR(IF(ISNUMBER(SEARCH($C$1,input!$A148)),AND(2020&lt;=VALUE(TRIM(MID(input!$A148,SEARCH($C$1,input!$A148)+4,5))),VALUE(TRIM(MID(input!$A148,SEARCH($C$1,input!$A148)+4,5)))&lt;=2030),"X"),"")</f>
        <v>X</v>
      </c>
      <c r="D148" s="14" t="str">
        <f>IFERROR(IF(ISNUMBER(SEARCH($D$1,input!$A148)),IF(MID(input!$A148,SEARCH($D$1,input!$A148)+7,2)="cm",AND(150&lt;=VALUE(MID(input!$A148,SEARCH($D$1,input!$A148)+4,3)),VALUE(MID(input!$A148,SEARCH($D$1,input!$A148)+4,3))&lt;=193),IF(MID(input!$A148,SEARCH($D$1,input!$A148)+6,2)="in",AND(59&lt;=VALUE(MID(input!$A148,SEARCH($D$1,input!$A148)+4,2)),VALUE(MID(input!$A148,SEARCH($D$1,input!$A148)+4,2))&lt;=76),"")),"X"),"")</f>
        <v>X</v>
      </c>
      <c r="E148" s="14" t="str">
        <f>IFERROR(IF(ISNUMBER(SEARCH($E$1,input!$A148)),IF(AND(MID(input!$A148,SEARCH($E$1,input!$A148)+4,1)="#",
VLOOKUP(MID(input!$A148,SEARCH($E$1,input!$A148)+5,1),'TRUE LIST'!$C$2:$D$17,2,0),
VLOOKUP(MID(input!$A148,SEARCH($E$1,input!$A148)+6,1),'TRUE LIST'!$C$2:$D$17,2,0),
VLOOKUP(MID(input!$A148,SEARCH($E$1,input!$A148)+7,1),'TRUE LIST'!$C$2:$D$17,2,0),
VLOOKUP(MID(input!$A148,SEARCH($E$1,input!$A148)+8,1),'TRUE LIST'!$C$2:$D$17,2,0),
VLOOKUP(MID(input!$A148,SEARCH($E$1,input!$A148)+9,1),'TRUE LIST'!$C$2:$D$17,2,0),
VLOOKUP(MID(input!$A148,SEARCH($E$1,input!$A148)+10,1),'TRUE LIST'!$C$2:$D$17,2,0),
TRIM(MID(input!$A148,SEARCH($E$1,input!$A148)+11,1))=""),TRUE,""),"X"),"")</f>
        <v>X</v>
      </c>
      <c r="F148" s="14" t="b">
        <f>IFERROR(IF(ISNUMBER(SEARCH($F$1,input!$A148)),VLOOKUP(TRIM(MID(input!$A148,SEARCH($F$1,input!$A148)+4,4)),'TRUE LIST'!$A$2:$B$8,2,0),"X"),"")</f>
        <v>1</v>
      </c>
      <c r="G148" s="14" t="str">
        <f>IFERROR(IF(ISNUMBER(SEARCH($G$1,input!$A148)),IF(LEN(TRIM(MID(input!$A148,SEARCH($G$1,input!$A148)+4,10)))=9,TRUE,""),"X"),"")</f>
        <v>X</v>
      </c>
      <c r="H148" s="14">
        <f t="shared" ca="1" si="4"/>
        <v>6</v>
      </c>
      <c r="I148" s="13" t="str">
        <f>IF(ISBLANK(input!A148),"x","")</f>
        <v/>
      </c>
      <c r="J148" s="13" t="str">
        <f>IFERROR(IF(I148="x",MATCH("x",I149:I959,0),N/A),"")</f>
        <v/>
      </c>
      <c r="K148" s="14">
        <f t="shared" ca="1" si="5"/>
        <v>6</v>
      </c>
    </row>
    <row r="149" spans="1:11" s="1" customFormat="1" x14ac:dyDescent="0.35">
      <c r="A149" s="14" t="b">
        <f>IFERROR(IF(ISNUMBER(SEARCH($A$1,input!$A149)),AND(1920&lt;=VALUE(TRIM(MID(input!$A149,SEARCH($A$1,input!$A149)+4,5))),VALUE(TRIM(MID(input!$A149,SEARCH($A$1,input!$A149)+4,5)))&lt;=2002),"X"),"")</f>
        <v>1</v>
      </c>
      <c r="B149" s="14" t="b">
        <f>IFERROR(IF(ISNUMBER(SEARCH($B$1,input!$A149)),AND(2010&lt;=VALUE(TRIM(MID(input!$A149,SEARCH($B$1,input!$A149)+4,5))),VALUE(TRIM(MID(input!$A149,SEARCH($B$1,input!$A149)+4,5)))&lt;=2020),"X"),"")</f>
        <v>1</v>
      </c>
      <c r="C149" s="14" t="b">
        <f>IFERROR(IF(ISNUMBER(SEARCH($C$1,input!$A149)),AND(2020&lt;=VALUE(TRIM(MID(input!$A149,SEARCH($C$1,input!$A149)+4,5))),VALUE(TRIM(MID(input!$A149,SEARCH($C$1,input!$A149)+4,5)))&lt;=2030),"X"),"")</f>
        <v>1</v>
      </c>
      <c r="D149" s="14" t="b">
        <f>IFERROR(IF(ISNUMBER(SEARCH($D$1,input!$A149)),IF(MID(input!$A149,SEARCH($D$1,input!$A149)+7,2)="cm",AND(150&lt;=VALUE(MID(input!$A149,SEARCH($D$1,input!$A149)+4,3)),VALUE(MID(input!$A149,SEARCH($D$1,input!$A149)+4,3))&lt;=193),IF(MID(input!$A149,SEARCH($D$1,input!$A149)+6,2)="in",AND(59&lt;=VALUE(MID(input!$A149,SEARCH($D$1,input!$A149)+4,2)),VALUE(MID(input!$A149,SEARCH($D$1,input!$A149)+4,2))&lt;=76),"")),"X"),"")</f>
        <v>1</v>
      </c>
      <c r="E149" s="14" t="b">
        <f>IFERROR(IF(ISNUMBER(SEARCH($E$1,input!$A149)),IF(AND(MID(input!$A149,SEARCH($E$1,input!$A149)+4,1)="#",
VLOOKUP(MID(input!$A149,SEARCH($E$1,input!$A149)+5,1),'TRUE LIST'!$C$2:$D$17,2,0),
VLOOKUP(MID(input!$A149,SEARCH($E$1,input!$A149)+6,1),'TRUE LIST'!$C$2:$D$17,2,0),
VLOOKUP(MID(input!$A149,SEARCH($E$1,input!$A149)+7,1),'TRUE LIST'!$C$2:$D$17,2,0),
VLOOKUP(MID(input!$A149,SEARCH($E$1,input!$A149)+8,1),'TRUE LIST'!$C$2:$D$17,2,0),
VLOOKUP(MID(input!$A149,SEARCH($E$1,input!$A149)+9,1),'TRUE LIST'!$C$2:$D$17,2,0),
VLOOKUP(MID(input!$A149,SEARCH($E$1,input!$A149)+10,1),'TRUE LIST'!$C$2:$D$17,2,0),
TRIM(MID(input!$A149,SEARCH($E$1,input!$A149)+11,1))=""),TRUE,""),"X"),"")</f>
        <v>1</v>
      </c>
      <c r="F149" s="14" t="str">
        <f>IFERROR(IF(ISNUMBER(SEARCH($F$1,input!$A149)),VLOOKUP(TRIM(MID(input!$A149,SEARCH($F$1,input!$A149)+4,4)),'TRUE LIST'!$A$2:$B$8,2,0),"X"),"")</f>
        <v>X</v>
      </c>
      <c r="G149" s="14" t="b">
        <f>IFERROR(IF(ISNUMBER(SEARCH($G$1,input!$A149)),IF(LEN(TRIM(MID(input!$A149,SEARCH($G$1,input!$A149)+4,10)))=9,TRUE,""),"X"),"")</f>
        <v>1</v>
      </c>
      <c r="H149" s="14" t="str">
        <f t="shared" ca="1" si="4"/>
        <v/>
      </c>
      <c r="I149" s="13" t="str">
        <f>IF(ISBLANK(input!A149),"x","")</f>
        <v/>
      </c>
      <c r="J149" s="13" t="str">
        <f>IFERROR(IF(I149="x",MATCH("x",I150:I959,0),N/A),"")</f>
        <v/>
      </c>
      <c r="K149" s="14" t="str">
        <f t="shared" ca="1" si="5"/>
        <v/>
      </c>
    </row>
    <row r="150" spans="1:11" s="1" customFormat="1" x14ac:dyDescent="0.35">
      <c r="A150" s="14" t="str">
        <f>IFERROR(IF(ISNUMBER(SEARCH($A$1,input!$A150)),AND(1920&lt;=VALUE(TRIM(MID(input!$A150,SEARCH($A$1,input!$A150)+4,5))),VALUE(TRIM(MID(input!$A150,SEARCH($A$1,input!$A150)+4,5)))&lt;=2002),"X"),"")</f>
        <v>X</v>
      </c>
      <c r="B150" s="14" t="str">
        <f>IFERROR(IF(ISNUMBER(SEARCH($B$1,input!$A150)),AND(2010&lt;=VALUE(TRIM(MID(input!$A150,SEARCH($B$1,input!$A150)+4,5))),VALUE(TRIM(MID(input!$A150,SEARCH($B$1,input!$A150)+4,5)))&lt;=2020),"X"),"")</f>
        <v>X</v>
      </c>
      <c r="C150" s="14" t="str">
        <f>IFERROR(IF(ISNUMBER(SEARCH($C$1,input!$A150)),AND(2020&lt;=VALUE(TRIM(MID(input!$A150,SEARCH($C$1,input!$A150)+4,5))),VALUE(TRIM(MID(input!$A150,SEARCH($C$1,input!$A150)+4,5)))&lt;=2030),"X"),"")</f>
        <v>X</v>
      </c>
      <c r="D150" s="14" t="str">
        <f>IFERROR(IF(ISNUMBER(SEARCH($D$1,input!$A150)),IF(MID(input!$A150,SEARCH($D$1,input!$A150)+7,2)="cm",AND(150&lt;=VALUE(MID(input!$A150,SEARCH($D$1,input!$A150)+4,3)),VALUE(MID(input!$A150,SEARCH($D$1,input!$A150)+4,3))&lt;=193),IF(MID(input!$A150,SEARCH($D$1,input!$A150)+6,2)="in",AND(59&lt;=VALUE(MID(input!$A150,SEARCH($D$1,input!$A150)+4,2)),VALUE(MID(input!$A150,SEARCH($D$1,input!$A150)+4,2))&lt;=76),"")),"X"),"")</f>
        <v>X</v>
      </c>
      <c r="E150" s="14" t="str">
        <f>IFERROR(IF(ISNUMBER(SEARCH($E$1,input!$A150)),IF(AND(MID(input!$A150,SEARCH($E$1,input!$A150)+4,1)="#",
VLOOKUP(MID(input!$A150,SEARCH($E$1,input!$A150)+5,1),'TRUE LIST'!$C$2:$D$17,2,0),
VLOOKUP(MID(input!$A150,SEARCH($E$1,input!$A150)+6,1),'TRUE LIST'!$C$2:$D$17,2,0),
VLOOKUP(MID(input!$A150,SEARCH($E$1,input!$A150)+7,1),'TRUE LIST'!$C$2:$D$17,2,0),
VLOOKUP(MID(input!$A150,SEARCH($E$1,input!$A150)+8,1),'TRUE LIST'!$C$2:$D$17,2,0),
VLOOKUP(MID(input!$A150,SEARCH($E$1,input!$A150)+9,1),'TRUE LIST'!$C$2:$D$17,2,0),
VLOOKUP(MID(input!$A150,SEARCH($E$1,input!$A150)+10,1),'TRUE LIST'!$C$2:$D$17,2,0),
TRIM(MID(input!$A150,SEARCH($E$1,input!$A150)+11,1))=""),TRUE,""),"X"),"")</f>
        <v>X</v>
      </c>
      <c r="F150" s="14" t="str">
        <f>IFERROR(IF(ISNUMBER(SEARCH($F$1,input!$A150)),VLOOKUP(TRIM(MID(input!$A150,SEARCH($F$1,input!$A150)+4,4)),'TRUE LIST'!$A$2:$B$8,2,0),"X"),"")</f>
        <v>X</v>
      </c>
      <c r="G150" s="14" t="str">
        <f>IFERROR(IF(ISNUMBER(SEARCH($G$1,input!$A150)),IF(LEN(TRIM(MID(input!$A150,SEARCH($G$1,input!$A150)+4,10)))=9,TRUE,""),"X"),"")</f>
        <v>X</v>
      </c>
      <c r="H150" s="14" t="str">
        <f t="shared" ca="1" si="4"/>
        <v/>
      </c>
      <c r="I150" s="13" t="str">
        <f>IF(ISBLANK(input!A150),"x","")</f>
        <v>x</v>
      </c>
      <c r="J150" s="13">
        <f>IFERROR(IF(I150="x",MATCH("x",I151:I959,0),N/A),"")</f>
        <v>2</v>
      </c>
      <c r="K150" s="14" t="str">
        <f t="shared" ca="1" si="5"/>
        <v/>
      </c>
    </row>
    <row r="151" spans="1:11" s="1" customFormat="1" x14ac:dyDescent="0.35">
      <c r="A151" s="14" t="b">
        <f>IFERROR(IF(ISNUMBER(SEARCH($A$1,input!$A151)),AND(1920&lt;=VALUE(TRIM(MID(input!$A151,SEARCH($A$1,input!$A151)+4,5))),VALUE(TRIM(MID(input!$A151,SEARCH($A$1,input!$A151)+4,5)))&lt;=2002),"X"),"")</f>
        <v>1</v>
      </c>
      <c r="B151" s="14" t="b">
        <f>IFERROR(IF(ISNUMBER(SEARCH($B$1,input!$A151)),AND(2010&lt;=VALUE(TRIM(MID(input!$A151,SEARCH($B$1,input!$A151)+4,5))),VALUE(TRIM(MID(input!$A151,SEARCH($B$1,input!$A151)+4,5)))&lt;=2020),"X"),"")</f>
        <v>0</v>
      </c>
      <c r="C151" s="14" t="b">
        <f>IFERROR(IF(ISNUMBER(SEARCH($C$1,input!$A151)),AND(2020&lt;=VALUE(TRIM(MID(input!$A151,SEARCH($C$1,input!$A151)+4,5))),VALUE(TRIM(MID(input!$A151,SEARCH($C$1,input!$A151)+4,5)))&lt;=2030),"X"),"")</f>
        <v>1</v>
      </c>
      <c r="D151" s="14" t="str">
        <f>IFERROR(IF(ISNUMBER(SEARCH($D$1,input!$A151)),IF(MID(input!$A151,SEARCH($D$1,input!$A151)+7,2)="cm",AND(150&lt;=VALUE(MID(input!$A151,SEARCH($D$1,input!$A151)+4,3)),VALUE(MID(input!$A151,SEARCH($D$1,input!$A151)+4,3))&lt;=193),IF(MID(input!$A151,SEARCH($D$1,input!$A151)+6,2)="in",AND(59&lt;=VALUE(MID(input!$A151,SEARCH($D$1,input!$A151)+4,2)),VALUE(MID(input!$A151,SEARCH($D$1,input!$A151)+4,2))&lt;=76),"")),"X"),"")</f>
        <v/>
      </c>
      <c r="E151" s="14" t="str">
        <f>IFERROR(IF(ISNUMBER(SEARCH($E$1,input!$A151)),IF(AND(MID(input!$A151,SEARCH($E$1,input!$A151)+4,1)="#",
VLOOKUP(MID(input!$A151,SEARCH($E$1,input!$A151)+5,1),'TRUE LIST'!$C$2:$D$17,2,0),
VLOOKUP(MID(input!$A151,SEARCH($E$1,input!$A151)+6,1),'TRUE LIST'!$C$2:$D$17,2,0),
VLOOKUP(MID(input!$A151,SEARCH($E$1,input!$A151)+7,1),'TRUE LIST'!$C$2:$D$17,2,0),
VLOOKUP(MID(input!$A151,SEARCH($E$1,input!$A151)+8,1),'TRUE LIST'!$C$2:$D$17,2,0),
VLOOKUP(MID(input!$A151,SEARCH($E$1,input!$A151)+9,1),'TRUE LIST'!$C$2:$D$17,2,0),
VLOOKUP(MID(input!$A151,SEARCH($E$1,input!$A151)+10,1),'TRUE LIST'!$C$2:$D$17,2,0),
TRIM(MID(input!$A151,SEARCH($E$1,input!$A151)+11,1))=""),TRUE,""),"X"),"")</f>
        <v/>
      </c>
      <c r="F151" s="14" t="str">
        <f>IFERROR(IF(ISNUMBER(SEARCH($F$1,input!$A151)),VLOOKUP(TRIM(MID(input!$A151,SEARCH($F$1,input!$A151)+4,4)),'TRUE LIST'!$A$2:$B$8,2,0),"X"),"")</f>
        <v/>
      </c>
      <c r="G151" s="14" t="str">
        <f>IFERROR(IF(ISNUMBER(SEARCH($G$1,input!$A151)),IF(LEN(TRIM(MID(input!$A151,SEARCH($G$1,input!$A151)+4,10)))=9,TRUE,""),"X"),"")</f>
        <v/>
      </c>
      <c r="H151" s="14">
        <f t="shared" ca="1" si="4"/>
        <v>6</v>
      </c>
      <c r="I151" s="13" t="str">
        <f>IF(ISBLANK(input!A151),"x","")</f>
        <v/>
      </c>
      <c r="J151" s="13" t="str">
        <f>IFERROR(IF(I151="x",MATCH("x",I152:I959,0),N/A),"")</f>
        <v/>
      </c>
      <c r="K151" s="14">
        <f t="shared" ca="1" si="5"/>
        <v>6</v>
      </c>
    </row>
    <row r="152" spans="1:11" s="1" customFormat="1" x14ac:dyDescent="0.35">
      <c r="A152" s="14" t="str">
        <f>IFERROR(IF(ISNUMBER(SEARCH($A$1,input!$A152)),AND(1920&lt;=VALUE(TRIM(MID(input!$A152,SEARCH($A$1,input!$A152)+4,5))),VALUE(TRIM(MID(input!$A152,SEARCH($A$1,input!$A152)+4,5)))&lt;=2002),"X"),"")</f>
        <v>X</v>
      </c>
      <c r="B152" s="14" t="str">
        <f>IFERROR(IF(ISNUMBER(SEARCH($B$1,input!$A152)),AND(2010&lt;=VALUE(TRIM(MID(input!$A152,SEARCH($B$1,input!$A152)+4,5))),VALUE(TRIM(MID(input!$A152,SEARCH($B$1,input!$A152)+4,5)))&lt;=2020),"X"),"")</f>
        <v>X</v>
      </c>
      <c r="C152" s="14" t="str">
        <f>IFERROR(IF(ISNUMBER(SEARCH($C$1,input!$A152)),AND(2020&lt;=VALUE(TRIM(MID(input!$A152,SEARCH($C$1,input!$A152)+4,5))),VALUE(TRIM(MID(input!$A152,SEARCH($C$1,input!$A152)+4,5)))&lt;=2030),"X"),"")</f>
        <v>X</v>
      </c>
      <c r="D152" s="14" t="str">
        <f>IFERROR(IF(ISNUMBER(SEARCH($D$1,input!$A152)),IF(MID(input!$A152,SEARCH($D$1,input!$A152)+7,2)="cm",AND(150&lt;=VALUE(MID(input!$A152,SEARCH($D$1,input!$A152)+4,3)),VALUE(MID(input!$A152,SEARCH($D$1,input!$A152)+4,3))&lt;=193),IF(MID(input!$A152,SEARCH($D$1,input!$A152)+6,2)="in",AND(59&lt;=VALUE(MID(input!$A152,SEARCH($D$1,input!$A152)+4,2)),VALUE(MID(input!$A152,SEARCH($D$1,input!$A152)+4,2))&lt;=76),"")),"X"),"")</f>
        <v>X</v>
      </c>
      <c r="E152" s="14" t="str">
        <f>IFERROR(IF(ISNUMBER(SEARCH($E$1,input!$A152)),IF(AND(MID(input!$A152,SEARCH($E$1,input!$A152)+4,1)="#",
VLOOKUP(MID(input!$A152,SEARCH($E$1,input!$A152)+5,1),'TRUE LIST'!$C$2:$D$17,2,0),
VLOOKUP(MID(input!$A152,SEARCH($E$1,input!$A152)+6,1),'TRUE LIST'!$C$2:$D$17,2,0),
VLOOKUP(MID(input!$A152,SEARCH($E$1,input!$A152)+7,1),'TRUE LIST'!$C$2:$D$17,2,0),
VLOOKUP(MID(input!$A152,SEARCH($E$1,input!$A152)+8,1),'TRUE LIST'!$C$2:$D$17,2,0),
VLOOKUP(MID(input!$A152,SEARCH($E$1,input!$A152)+9,1),'TRUE LIST'!$C$2:$D$17,2,0),
VLOOKUP(MID(input!$A152,SEARCH($E$1,input!$A152)+10,1),'TRUE LIST'!$C$2:$D$17,2,0),
TRIM(MID(input!$A152,SEARCH($E$1,input!$A152)+11,1))=""),TRUE,""),"X"),"")</f>
        <v>X</v>
      </c>
      <c r="F152" s="14" t="str">
        <f>IFERROR(IF(ISNUMBER(SEARCH($F$1,input!$A152)),VLOOKUP(TRIM(MID(input!$A152,SEARCH($F$1,input!$A152)+4,4)),'TRUE LIST'!$A$2:$B$8,2,0),"X"),"")</f>
        <v>X</v>
      </c>
      <c r="G152" s="14" t="str">
        <f>IFERROR(IF(ISNUMBER(SEARCH($G$1,input!$A152)),IF(LEN(TRIM(MID(input!$A152,SEARCH($G$1,input!$A152)+4,10)))=9,TRUE,""),"X"),"")</f>
        <v>X</v>
      </c>
      <c r="H152" s="14" t="str">
        <f t="shared" ca="1" si="4"/>
        <v/>
      </c>
      <c r="I152" s="13" t="str">
        <f>IF(ISBLANK(input!A152),"x","")</f>
        <v>x</v>
      </c>
      <c r="J152" s="13">
        <f>IFERROR(IF(I152="x",MATCH("x",I153:I959,0),N/A),"")</f>
        <v>3</v>
      </c>
      <c r="K152" s="14" t="str">
        <f t="shared" ca="1" si="5"/>
        <v/>
      </c>
    </row>
    <row r="153" spans="1:11" s="1" customFormat="1" x14ac:dyDescent="0.35">
      <c r="A153" s="14" t="str">
        <f>IFERROR(IF(ISNUMBER(SEARCH($A$1,input!$A153)),AND(1920&lt;=VALUE(TRIM(MID(input!$A153,SEARCH($A$1,input!$A153)+4,5))),VALUE(TRIM(MID(input!$A153,SEARCH($A$1,input!$A153)+4,5)))&lt;=2002),"X"),"")</f>
        <v>X</v>
      </c>
      <c r="B153" s="14" t="str">
        <f>IFERROR(IF(ISNUMBER(SEARCH($B$1,input!$A153)),AND(2010&lt;=VALUE(TRIM(MID(input!$A153,SEARCH($B$1,input!$A153)+4,5))),VALUE(TRIM(MID(input!$A153,SEARCH($B$1,input!$A153)+4,5)))&lt;=2020),"X"),"")</f>
        <v>X</v>
      </c>
      <c r="C153" s="14" t="str">
        <f>IFERROR(IF(ISNUMBER(SEARCH($C$1,input!$A153)),AND(2020&lt;=VALUE(TRIM(MID(input!$A153,SEARCH($C$1,input!$A153)+4,5))),VALUE(TRIM(MID(input!$A153,SEARCH($C$1,input!$A153)+4,5)))&lt;=2030),"X"),"")</f>
        <v>X</v>
      </c>
      <c r="D153" s="14" t="str">
        <f>IFERROR(IF(ISNUMBER(SEARCH($D$1,input!$A153)),IF(MID(input!$A153,SEARCH($D$1,input!$A153)+7,2)="cm",AND(150&lt;=VALUE(MID(input!$A153,SEARCH($D$1,input!$A153)+4,3)),VALUE(MID(input!$A153,SEARCH($D$1,input!$A153)+4,3))&lt;=193),IF(MID(input!$A153,SEARCH($D$1,input!$A153)+6,2)="in",AND(59&lt;=VALUE(MID(input!$A153,SEARCH($D$1,input!$A153)+4,2)),VALUE(MID(input!$A153,SEARCH($D$1,input!$A153)+4,2))&lt;=76),"")),"X"),"")</f>
        <v>X</v>
      </c>
      <c r="E153" s="14" t="b">
        <f>IFERROR(IF(ISNUMBER(SEARCH($E$1,input!$A153)),IF(AND(MID(input!$A153,SEARCH($E$1,input!$A153)+4,1)="#",
VLOOKUP(MID(input!$A153,SEARCH($E$1,input!$A153)+5,1),'TRUE LIST'!$C$2:$D$17,2,0),
VLOOKUP(MID(input!$A153,SEARCH($E$1,input!$A153)+6,1),'TRUE LIST'!$C$2:$D$17,2,0),
VLOOKUP(MID(input!$A153,SEARCH($E$1,input!$A153)+7,1),'TRUE LIST'!$C$2:$D$17,2,0),
VLOOKUP(MID(input!$A153,SEARCH($E$1,input!$A153)+8,1),'TRUE LIST'!$C$2:$D$17,2,0),
VLOOKUP(MID(input!$A153,SEARCH($E$1,input!$A153)+9,1),'TRUE LIST'!$C$2:$D$17,2,0),
VLOOKUP(MID(input!$A153,SEARCH($E$1,input!$A153)+10,1),'TRUE LIST'!$C$2:$D$17,2,0),
TRIM(MID(input!$A153,SEARCH($E$1,input!$A153)+11,1))=""),TRUE,""),"X"),"")</f>
        <v>1</v>
      </c>
      <c r="F153" s="14" t="b">
        <f>IFERROR(IF(ISNUMBER(SEARCH($F$1,input!$A153)),VLOOKUP(TRIM(MID(input!$A153,SEARCH($F$1,input!$A153)+4,4)),'TRUE LIST'!$A$2:$B$8,2,0),"X"),"")</f>
        <v>1</v>
      </c>
      <c r="G153" s="14" t="str">
        <f>IFERROR(IF(ISNUMBER(SEARCH($G$1,input!$A153)),IF(LEN(TRIM(MID(input!$A153,SEARCH($G$1,input!$A153)+4,10)))=9,TRUE,""),"X"),"")</f>
        <v>X</v>
      </c>
      <c r="H153" s="14">
        <f t="shared" ca="1" si="4"/>
        <v>6</v>
      </c>
      <c r="I153" s="13" t="str">
        <f>IF(ISBLANK(input!A153),"x","")</f>
        <v/>
      </c>
      <c r="J153" s="13" t="str">
        <f>IFERROR(IF(I153="x",MATCH("x",I154:I959,0),N/A),"")</f>
        <v/>
      </c>
      <c r="K153" s="14">
        <f t="shared" ca="1" si="5"/>
        <v>6</v>
      </c>
    </row>
    <row r="154" spans="1:11" s="1" customFormat="1" x14ac:dyDescent="0.35">
      <c r="A154" s="14" t="b">
        <f>IFERROR(IF(ISNUMBER(SEARCH($A$1,input!$A154)),AND(1920&lt;=VALUE(TRIM(MID(input!$A154,SEARCH($A$1,input!$A154)+4,5))),VALUE(TRIM(MID(input!$A154,SEARCH($A$1,input!$A154)+4,5)))&lt;=2002),"X"),"")</f>
        <v>1</v>
      </c>
      <c r="B154" s="14" t="b">
        <f>IFERROR(IF(ISNUMBER(SEARCH($B$1,input!$A154)),AND(2010&lt;=VALUE(TRIM(MID(input!$A154,SEARCH($B$1,input!$A154)+4,5))),VALUE(TRIM(MID(input!$A154,SEARCH($B$1,input!$A154)+4,5)))&lt;=2020),"X"),"")</f>
        <v>1</v>
      </c>
      <c r="C154" s="14" t="b">
        <f>IFERROR(IF(ISNUMBER(SEARCH($C$1,input!$A154)),AND(2020&lt;=VALUE(TRIM(MID(input!$A154,SEARCH($C$1,input!$A154)+4,5))),VALUE(TRIM(MID(input!$A154,SEARCH($C$1,input!$A154)+4,5)))&lt;=2030),"X"),"")</f>
        <v>0</v>
      </c>
      <c r="D154" s="14" t="b">
        <f>IFERROR(IF(ISNUMBER(SEARCH($D$1,input!$A154)),IF(MID(input!$A154,SEARCH($D$1,input!$A154)+7,2)="cm",AND(150&lt;=VALUE(MID(input!$A154,SEARCH($D$1,input!$A154)+4,3)),VALUE(MID(input!$A154,SEARCH($D$1,input!$A154)+4,3))&lt;=193),IF(MID(input!$A154,SEARCH($D$1,input!$A154)+6,2)="in",AND(59&lt;=VALUE(MID(input!$A154,SEARCH($D$1,input!$A154)+4,2)),VALUE(MID(input!$A154,SEARCH($D$1,input!$A154)+4,2))&lt;=76),"")),"X"),"")</f>
        <v>1</v>
      </c>
      <c r="E154" s="14" t="str">
        <f>IFERROR(IF(ISNUMBER(SEARCH($E$1,input!$A154)),IF(AND(MID(input!$A154,SEARCH($E$1,input!$A154)+4,1)="#",
VLOOKUP(MID(input!$A154,SEARCH($E$1,input!$A154)+5,1),'TRUE LIST'!$C$2:$D$17,2,0),
VLOOKUP(MID(input!$A154,SEARCH($E$1,input!$A154)+6,1),'TRUE LIST'!$C$2:$D$17,2,0),
VLOOKUP(MID(input!$A154,SEARCH($E$1,input!$A154)+7,1),'TRUE LIST'!$C$2:$D$17,2,0),
VLOOKUP(MID(input!$A154,SEARCH($E$1,input!$A154)+8,1),'TRUE LIST'!$C$2:$D$17,2,0),
VLOOKUP(MID(input!$A154,SEARCH($E$1,input!$A154)+9,1),'TRUE LIST'!$C$2:$D$17,2,0),
VLOOKUP(MID(input!$A154,SEARCH($E$1,input!$A154)+10,1),'TRUE LIST'!$C$2:$D$17,2,0),
TRIM(MID(input!$A154,SEARCH($E$1,input!$A154)+11,1))=""),TRUE,""),"X"),"")</f>
        <v>X</v>
      </c>
      <c r="F154" s="14" t="str">
        <f>IFERROR(IF(ISNUMBER(SEARCH($F$1,input!$A154)),VLOOKUP(TRIM(MID(input!$A154,SEARCH($F$1,input!$A154)+4,4)),'TRUE LIST'!$A$2:$B$8,2,0),"X"),"")</f>
        <v>X</v>
      </c>
      <c r="G154" s="14" t="b">
        <f>IFERROR(IF(ISNUMBER(SEARCH($G$1,input!$A154)),IF(LEN(TRIM(MID(input!$A154,SEARCH($G$1,input!$A154)+4,10)))=9,TRUE,""),"X"),"")</f>
        <v>1</v>
      </c>
      <c r="H154" s="14" t="str">
        <f t="shared" ca="1" si="4"/>
        <v/>
      </c>
      <c r="I154" s="13" t="str">
        <f>IF(ISBLANK(input!A154),"x","")</f>
        <v/>
      </c>
      <c r="J154" s="13" t="str">
        <f>IFERROR(IF(I154="x",MATCH("x",I155:I959,0),N/A),"")</f>
        <v/>
      </c>
      <c r="K154" s="14" t="str">
        <f t="shared" ca="1" si="5"/>
        <v/>
      </c>
    </row>
    <row r="155" spans="1:11" s="1" customFormat="1" x14ac:dyDescent="0.35">
      <c r="A155" s="14" t="str">
        <f>IFERROR(IF(ISNUMBER(SEARCH($A$1,input!$A155)),AND(1920&lt;=VALUE(TRIM(MID(input!$A155,SEARCH($A$1,input!$A155)+4,5))),VALUE(TRIM(MID(input!$A155,SEARCH($A$1,input!$A155)+4,5)))&lt;=2002),"X"),"")</f>
        <v>X</v>
      </c>
      <c r="B155" s="14" t="str">
        <f>IFERROR(IF(ISNUMBER(SEARCH($B$1,input!$A155)),AND(2010&lt;=VALUE(TRIM(MID(input!$A155,SEARCH($B$1,input!$A155)+4,5))),VALUE(TRIM(MID(input!$A155,SEARCH($B$1,input!$A155)+4,5)))&lt;=2020),"X"),"")</f>
        <v>X</v>
      </c>
      <c r="C155" s="14" t="str">
        <f>IFERROR(IF(ISNUMBER(SEARCH($C$1,input!$A155)),AND(2020&lt;=VALUE(TRIM(MID(input!$A155,SEARCH($C$1,input!$A155)+4,5))),VALUE(TRIM(MID(input!$A155,SEARCH($C$1,input!$A155)+4,5)))&lt;=2030),"X"),"")</f>
        <v>X</v>
      </c>
      <c r="D155" s="14" t="str">
        <f>IFERROR(IF(ISNUMBER(SEARCH($D$1,input!$A155)),IF(MID(input!$A155,SEARCH($D$1,input!$A155)+7,2)="cm",AND(150&lt;=VALUE(MID(input!$A155,SEARCH($D$1,input!$A155)+4,3)),VALUE(MID(input!$A155,SEARCH($D$1,input!$A155)+4,3))&lt;=193),IF(MID(input!$A155,SEARCH($D$1,input!$A155)+6,2)="in",AND(59&lt;=VALUE(MID(input!$A155,SEARCH($D$1,input!$A155)+4,2)),VALUE(MID(input!$A155,SEARCH($D$1,input!$A155)+4,2))&lt;=76),"")),"X"),"")</f>
        <v>X</v>
      </c>
      <c r="E155" s="14" t="str">
        <f>IFERROR(IF(ISNUMBER(SEARCH($E$1,input!$A155)),IF(AND(MID(input!$A155,SEARCH($E$1,input!$A155)+4,1)="#",
VLOOKUP(MID(input!$A155,SEARCH($E$1,input!$A155)+5,1),'TRUE LIST'!$C$2:$D$17,2,0),
VLOOKUP(MID(input!$A155,SEARCH($E$1,input!$A155)+6,1),'TRUE LIST'!$C$2:$D$17,2,0),
VLOOKUP(MID(input!$A155,SEARCH($E$1,input!$A155)+7,1),'TRUE LIST'!$C$2:$D$17,2,0),
VLOOKUP(MID(input!$A155,SEARCH($E$1,input!$A155)+8,1),'TRUE LIST'!$C$2:$D$17,2,0),
VLOOKUP(MID(input!$A155,SEARCH($E$1,input!$A155)+9,1),'TRUE LIST'!$C$2:$D$17,2,0),
VLOOKUP(MID(input!$A155,SEARCH($E$1,input!$A155)+10,1),'TRUE LIST'!$C$2:$D$17,2,0),
TRIM(MID(input!$A155,SEARCH($E$1,input!$A155)+11,1))=""),TRUE,""),"X"),"")</f>
        <v>X</v>
      </c>
      <c r="F155" s="14" t="str">
        <f>IFERROR(IF(ISNUMBER(SEARCH($F$1,input!$A155)),VLOOKUP(TRIM(MID(input!$A155,SEARCH($F$1,input!$A155)+4,4)),'TRUE LIST'!$A$2:$B$8,2,0),"X"),"")</f>
        <v>X</v>
      </c>
      <c r="G155" s="14" t="str">
        <f>IFERROR(IF(ISNUMBER(SEARCH($G$1,input!$A155)),IF(LEN(TRIM(MID(input!$A155,SEARCH($G$1,input!$A155)+4,10)))=9,TRUE,""),"X"),"")</f>
        <v>X</v>
      </c>
      <c r="H155" s="14" t="str">
        <f t="shared" ca="1" si="4"/>
        <v/>
      </c>
      <c r="I155" s="13" t="str">
        <f>IF(ISBLANK(input!A155),"x","")</f>
        <v>x</v>
      </c>
      <c r="J155" s="13">
        <f>IFERROR(IF(I155="x",MATCH("x",I156:I959,0),N/A),"")</f>
        <v>3</v>
      </c>
      <c r="K155" s="14" t="str">
        <f t="shared" ca="1" si="5"/>
        <v/>
      </c>
    </row>
    <row r="156" spans="1:11" s="1" customFormat="1" x14ac:dyDescent="0.35">
      <c r="A156" s="14" t="str">
        <f>IFERROR(IF(ISNUMBER(SEARCH($A$1,input!$A156)),AND(1920&lt;=VALUE(TRIM(MID(input!$A156,SEARCH($A$1,input!$A156)+4,5))),VALUE(TRIM(MID(input!$A156,SEARCH($A$1,input!$A156)+4,5)))&lt;=2002),"X"),"")</f>
        <v>X</v>
      </c>
      <c r="B156" s="14" t="b">
        <f>IFERROR(IF(ISNUMBER(SEARCH($B$1,input!$A156)),AND(2010&lt;=VALUE(TRIM(MID(input!$A156,SEARCH($B$1,input!$A156)+4,5))),VALUE(TRIM(MID(input!$A156,SEARCH($B$1,input!$A156)+4,5)))&lt;=2020),"X"),"")</f>
        <v>0</v>
      </c>
      <c r="C156" s="14" t="b">
        <f>IFERROR(IF(ISNUMBER(SEARCH($C$1,input!$A156)),AND(2020&lt;=VALUE(TRIM(MID(input!$A156,SEARCH($C$1,input!$A156)+4,5))),VALUE(TRIM(MID(input!$A156,SEARCH($C$1,input!$A156)+4,5)))&lt;=2030),"X"),"")</f>
        <v>0</v>
      </c>
      <c r="D156" s="14" t="str">
        <f>IFERROR(IF(ISNUMBER(SEARCH($D$1,input!$A156)),IF(MID(input!$A156,SEARCH($D$1,input!$A156)+7,2)="cm",AND(150&lt;=VALUE(MID(input!$A156,SEARCH($D$1,input!$A156)+4,3)),VALUE(MID(input!$A156,SEARCH($D$1,input!$A156)+4,3))&lt;=193),IF(MID(input!$A156,SEARCH($D$1,input!$A156)+6,2)="in",AND(59&lt;=VALUE(MID(input!$A156,SEARCH($D$1,input!$A156)+4,2)),VALUE(MID(input!$A156,SEARCH($D$1,input!$A156)+4,2))&lt;=76),"")),"X"),"")</f>
        <v>X</v>
      </c>
      <c r="E156" s="14" t="str">
        <f>IFERROR(IF(ISNUMBER(SEARCH($E$1,input!$A156)),IF(AND(MID(input!$A156,SEARCH($E$1,input!$A156)+4,1)="#",
VLOOKUP(MID(input!$A156,SEARCH($E$1,input!$A156)+5,1),'TRUE LIST'!$C$2:$D$17,2,0),
VLOOKUP(MID(input!$A156,SEARCH($E$1,input!$A156)+6,1),'TRUE LIST'!$C$2:$D$17,2,0),
VLOOKUP(MID(input!$A156,SEARCH($E$1,input!$A156)+7,1),'TRUE LIST'!$C$2:$D$17,2,0),
VLOOKUP(MID(input!$A156,SEARCH($E$1,input!$A156)+8,1),'TRUE LIST'!$C$2:$D$17,2,0),
VLOOKUP(MID(input!$A156,SEARCH($E$1,input!$A156)+9,1),'TRUE LIST'!$C$2:$D$17,2,0),
VLOOKUP(MID(input!$A156,SEARCH($E$1,input!$A156)+10,1),'TRUE LIST'!$C$2:$D$17,2,0),
TRIM(MID(input!$A156,SEARCH($E$1,input!$A156)+11,1))=""),TRUE,""),"X"),"")</f>
        <v/>
      </c>
      <c r="F156" s="14" t="str">
        <f>IFERROR(IF(ISNUMBER(SEARCH($F$1,input!$A156)),VLOOKUP(TRIM(MID(input!$A156,SEARCH($F$1,input!$A156)+4,4)),'TRUE LIST'!$A$2:$B$8,2,0),"X"),"")</f>
        <v>X</v>
      </c>
      <c r="G156" s="14" t="str">
        <f>IFERROR(IF(ISNUMBER(SEARCH($G$1,input!$A156)),IF(LEN(TRIM(MID(input!$A156,SEARCH($G$1,input!$A156)+4,10)))=9,TRUE,""),"X"),"")</f>
        <v/>
      </c>
      <c r="H156" s="14">
        <f t="shared" ca="1" si="4"/>
        <v>6</v>
      </c>
      <c r="I156" s="13" t="str">
        <f>IF(ISBLANK(input!A156),"x","")</f>
        <v/>
      </c>
      <c r="J156" s="13" t="str">
        <f>IFERROR(IF(I156="x",MATCH("x",I157:I959,0),N/A),"")</f>
        <v/>
      </c>
      <c r="K156" s="14">
        <f t="shared" ca="1" si="5"/>
        <v>6</v>
      </c>
    </row>
    <row r="157" spans="1:11" s="1" customFormat="1" x14ac:dyDescent="0.35">
      <c r="A157" s="14" t="b">
        <f>IFERROR(IF(ISNUMBER(SEARCH($A$1,input!$A157)),AND(1920&lt;=VALUE(TRIM(MID(input!$A157,SEARCH($A$1,input!$A157)+4,5))),VALUE(TRIM(MID(input!$A157,SEARCH($A$1,input!$A157)+4,5)))&lt;=2002),"X"),"")</f>
        <v>0</v>
      </c>
      <c r="B157" s="14" t="str">
        <f>IFERROR(IF(ISNUMBER(SEARCH($B$1,input!$A157)),AND(2010&lt;=VALUE(TRIM(MID(input!$A157,SEARCH($B$1,input!$A157)+4,5))),VALUE(TRIM(MID(input!$A157,SEARCH($B$1,input!$A157)+4,5)))&lt;=2020),"X"),"")</f>
        <v>X</v>
      </c>
      <c r="C157" s="14" t="str">
        <f>IFERROR(IF(ISNUMBER(SEARCH($C$1,input!$A157)),AND(2020&lt;=VALUE(TRIM(MID(input!$A157,SEARCH($C$1,input!$A157)+4,5))),VALUE(TRIM(MID(input!$A157,SEARCH($C$1,input!$A157)+4,5)))&lt;=2030),"X"),"")</f>
        <v>X</v>
      </c>
      <c r="D157" s="14" t="str">
        <f>IFERROR(IF(ISNUMBER(SEARCH($D$1,input!$A157)),IF(MID(input!$A157,SEARCH($D$1,input!$A157)+7,2)="cm",AND(150&lt;=VALUE(MID(input!$A157,SEARCH($D$1,input!$A157)+4,3)),VALUE(MID(input!$A157,SEARCH($D$1,input!$A157)+4,3))&lt;=193),IF(MID(input!$A157,SEARCH($D$1,input!$A157)+6,2)="in",AND(59&lt;=VALUE(MID(input!$A157,SEARCH($D$1,input!$A157)+4,2)),VALUE(MID(input!$A157,SEARCH($D$1,input!$A157)+4,2))&lt;=76),"")),"X"),"")</f>
        <v/>
      </c>
      <c r="E157" s="14" t="str">
        <f>IFERROR(IF(ISNUMBER(SEARCH($E$1,input!$A157)),IF(AND(MID(input!$A157,SEARCH($E$1,input!$A157)+4,1)="#",
VLOOKUP(MID(input!$A157,SEARCH($E$1,input!$A157)+5,1),'TRUE LIST'!$C$2:$D$17,2,0),
VLOOKUP(MID(input!$A157,SEARCH($E$1,input!$A157)+6,1),'TRUE LIST'!$C$2:$D$17,2,0),
VLOOKUP(MID(input!$A157,SEARCH($E$1,input!$A157)+7,1),'TRUE LIST'!$C$2:$D$17,2,0),
VLOOKUP(MID(input!$A157,SEARCH($E$1,input!$A157)+8,1),'TRUE LIST'!$C$2:$D$17,2,0),
VLOOKUP(MID(input!$A157,SEARCH($E$1,input!$A157)+9,1),'TRUE LIST'!$C$2:$D$17,2,0),
VLOOKUP(MID(input!$A157,SEARCH($E$1,input!$A157)+10,1),'TRUE LIST'!$C$2:$D$17,2,0),
TRIM(MID(input!$A157,SEARCH($E$1,input!$A157)+11,1))=""),TRUE,""),"X"),"")</f>
        <v>X</v>
      </c>
      <c r="F157" s="14" t="str">
        <f>IFERROR(IF(ISNUMBER(SEARCH($F$1,input!$A157)),VLOOKUP(TRIM(MID(input!$A157,SEARCH($F$1,input!$A157)+4,4)),'TRUE LIST'!$A$2:$B$8,2,0),"X"),"")</f>
        <v/>
      </c>
      <c r="G157" s="14" t="str">
        <f>IFERROR(IF(ISNUMBER(SEARCH($G$1,input!$A157)),IF(LEN(TRIM(MID(input!$A157,SEARCH($G$1,input!$A157)+4,10)))=9,TRUE,""),"X"),"")</f>
        <v>X</v>
      </c>
      <c r="H157" s="14" t="str">
        <f t="shared" ca="1" si="4"/>
        <v/>
      </c>
      <c r="I157" s="13" t="str">
        <f>IF(ISBLANK(input!A157),"x","")</f>
        <v/>
      </c>
      <c r="J157" s="13" t="str">
        <f>IFERROR(IF(I157="x",MATCH("x",I158:I959,0),N/A),"")</f>
        <v/>
      </c>
      <c r="K157" s="14" t="str">
        <f t="shared" ca="1" si="5"/>
        <v/>
      </c>
    </row>
    <row r="158" spans="1:11" s="1" customFormat="1" x14ac:dyDescent="0.35">
      <c r="A158" s="14" t="str">
        <f>IFERROR(IF(ISNUMBER(SEARCH($A$1,input!$A158)),AND(1920&lt;=VALUE(TRIM(MID(input!$A158,SEARCH($A$1,input!$A158)+4,5))),VALUE(TRIM(MID(input!$A158,SEARCH($A$1,input!$A158)+4,5)))&lt;=2002),"X"),"")</f>
        <v>X</v>
      </c>
      <c r="B158" s="14" t="str">
        <f>IFERROR(IF(ISNUMBER(SEARCH($B$1,input!$A158)),AND(2010&lt;=VALUE(TRIM(MID(input!$A158,SEARCH($B$1,input!$A158)+4,5))),VALUE(TRIM(MID(input!$A158,SEARCH($B$1,input!$A158)+4,5)))&lt;=2020),"X"),"")</f>
        <v>X</v>
      </c>
      <c r="C158" s="14" t="str">
        <f>IFERROR(IF(ISNUMBER(SEARCH($C$1,input!$A158)),AND(2020&lt;=VALUE(TRIM(MID(input!$A158,SEARCH($C$1,input!$A158)+4,5))),VALUE(TRIM(MID(input!$A158,SEARCH($C$1,input!$A158)+4,5)))&lt;=2030),"X"),"")</f>
        <v>X</v>
      </c>
      <c r="D158" s="14" t="str">
        <f>IFERROR(IF(ISNUMBER(SEARCH($D$1,input!$A158)),IF(MID(input!$A158,SEARCH($D$1,input!$A158)+7,2)="cm",AND(150&lt;=VALUE(MID(input!$A158,SEARCH($D$1,input!$A158)+4,3)),VALUE(MID(input!$A158,SEARCH($D$1,input!$A158)+4,3))&lt;=193),IF(MID(input!$A158,SEARCH($D$1,input!$A158)+6,2)="in",AND(59&lt;=VALUE(MID(input!$A158,SEARCH($D$1,input!$A158)+4,2)),VALUE(MID(input!$A158,SEARCH($D$1,input!$A158)+4,2))&lt;=76),"")),"X"),"")</f>
        <v>X</v>
      </c>
      <c r="E158" s="14" t="str">
        <f>IFERROR(IF(ISNUMBER(SEARCH($E$1,input!$A158)),IF(AND(MID(input!$A158,SEARCH($E$1,input!$A158)+4,1)="#",
VLOOKUP(MID(input!$A158,SEARCH($E$1,input!$A158)+5,1),'TRUE LIST'!$C$2:$D$17,2,0),
VLOOKUP(MID(input!$A158,SEARCH($E$1,input!$A158)+6,1),'TRUE LIST'!$C$2:$D$17,2,0),
VLOOKUP(MID(input!$A158,SEARCH($E$1,input!$A158)+7,1),'TRUE LIST'!$C$2:$D$17,2,0),
VLOOKUP(MID(input!$A158,SEARCH($E$1,input!$A158)+8,1),'TRUE LIST'!$C$2:$D$17,2,0),
VLOOKUP(MID(input!$A158,SEARCH($E$1,input!$A158)+9,1),'TRUE LIST'!$C$2:$D$17,2,0),
VLOOKUP(MID(input!$A158,SEARCH($E$1,input!$A158)+10,1),'TRUE LIST'!$C$2:$D$17,2,0),
TRIM(MID(input!$A158,SEARCH($E$1,input!$A158)+11,1))=""),TRUE,""),"X"),"")</f>
        <v>X</v>
      </c>
      <c r="F158" s="14" t="str">
        <f>IFERROR(IF(ISNUMBER(SEARCH($F$1,input!$A158)),VLOOKUP(TRIM(MID(input!$A158,SEARCH($F$1,input!$A158)+4,4)),'TRUE LIST'!$A$2:$B$8,2,0),"X"),"")</f>
        <v>X</v>
      </c>
      <c r="G158" s="14" t="str">
        <f>IFERROR(IF(ISNUMBER(SEARCH($G$1,input!$A158)),IF(LEN(TRIM(MID(input!$A158,SEARCH($G$1,input!$A158)+4,10)))=9,TRUE,""),"X"),"")</f>
        <v>X</v>
      </c>
      <c r="H158" s="14" t="str">
        <f t="shared" ca="1" si="4"/>
        <v/>
      </c>
      <c r="I158" s="13" t="str">
        <f>IF(ISBLANK(input!A158),"x","")</f>
        <v>x</v>
      </c>
      <c r="J158" s="13">
        <f>IFERROR(IF(I158="x",MATCH("x",I159:I959,0),N/A),"")</f>
        <v>5</v>
      </c>
      <c r="K158" s="14" t="str">
        <f t="shared" ca="1" si="5"/>
        <v/>
      </c>
    </row>
    <row r="159" spans="1:11" s="1" customFormat="1" x14ac:dyDescent="0.35">
      <c r="A159" s="14" t="b">
        <f>IFERROR(IF(ISNUMBER(SEARCH($A$1,input!$A159)),AND(1920&lt;=VALUE(TRIM(MID(input!$A159,SEARCH($A$1,input!$A159)+4,5))),VALUE(TRIM(MID(input!$A159,SEARCH($A$1,input!$A159)+4,5)))&lt;=2002),"X"),"")</f>
        <v>1</v>
      </c>
      <c r="B159" s="14" t="str">
        <f>IFERROR(IF(ISNUMBER(SEARCH($B$1,input!$A159)),AND(2010&lt;=VALUE(TRIM(MID(input!$A159,SEARCH($B$1,input!$A159)+4,5))),VALUE(TRIM(MID(input!$A159,SEARCH($B$1,input!$A159)+4,5)))&lt;=2020),"X"),"")</f>
        <v>X</v>
      </c>
      <c r="C159" s="14" t="b">
        <f>IFERROR(IF(ISNUMBER(SEARCH($C$1,input!$A159)),AND(2020&lt;=VALUE(TRIM(MID(input!$A159,SEARCH($C$1,input!$A159)+4,5))),VALUE(TRIM(MID(input!$A159,SEARCH($C$1,input!$A159)+4,5)))&lt;=2030),"X"),"")</f>
        <v>1</v>
      </c>
      <c r="D159" s="14" t="str">
        <f>IFERROR(IF(ISNUMBER(SEARCH($D$1,input!$A159)),IF(MID(input!$A159,SEARCH($D$1,input!$A159)+7,2)="cm",AND(150&lt;=VALUE(MID(input!$A159,SEARCH($D$1,input!$A159)+4,3)),VALUE(MID(input!$A159,SEARCH($D$1,input!$A159)+4,3))&lt;=193),IF(MID(input!$A159,SEARCH($D$1,input!$A159)+6,2)="in",AND(59&lt;=VALUE(MID(input!$A159,SEARCH($D$1,input!$A159)+4,2)),VALUE(MID(input!$A159,SEARCH($D$1,input!$A159)+4,2))&lt;=76),"")),"X"),"")</f>
        <v>X</v>
      </c>
      <c r="E159" s="14" t="str">
        <f>IFERROR(IF(ISNUMBER(SEARCH($E$1,input!$A159)),IF(AND(MID(input!$A159,SEARCH($E$1,input!$A159)+4,1)="#",
VLOOKUP(MID(input!$A159,SEARCH($E$1,input!$A159)+5,1),'TRUE LIST'!$C$2:$D$17,2,0),
VLOOKUP(MID(input!$A159,SEARCH($E$1,input!$A159)+6,1),'TRUE LIST'!$C$2:$D$17,2,0),
VLOOKUP(MID(input!$A159,SEARCH($E$1,input!$A159)+7,1),'TRUE LIST'!$C$2:$D$17,2,0),
VLOOKUP(MID(input!$A159,SEARCH($E$1,input!$A159)+8,1),'TRUE LIST'!$C$2:$D$17,2,0),
VLOOKUP(MID(input!$A159,SEARCH($E$1,input!$A159)+9,1),'TRUE LIST'!$C$2:$D$17,2,0),
VLOOKUP(MID(input!$A159,SEARCH($E$1,input!$A159)+10,1),'TRUE LIST'!$C$2:$D$17,2,0),
TRIM(MID(input!$A159,SEARCH($E$1,input!$A159)+11,1))=""),TRUE,""),"X"),"")</f>
        <v>X</v>
      </c>
      <c r="F159" s="14" t="str">
        <f>IFERROR(IF(ISNUMBER(SEARCH($F$1,input!$A159)),VLOOKUP(TRIM(MID(input!$A159,SEARCH($F$1,input!$A159)+4,4)),'TRUE LIST'!$A$2:$B$8,2,0),"X"),"")</f>
        <v>X</v>
      </c>
      <c r="G159" s="14" t="str">
        <f>IFERROR(IF(ISNUMBER(SEARCH($G$1,input!$A159)),IF(LEN(TRIM(MID(input!$A159,SEARCH($G$1,input!$A159)+4,10)))=9,TRUE,""),"X"),"")</f>
        <v>X</v>
      </c>
      <c r="H159" s="14">
        <f t="shared" ca="1" si="4"/>
        <v>6</v>
      </c>
      <c r="I159" s="13" t="str">
        <f>IF(ISBLANK(input!A159),"x","")</f>
        <v/>
      </c>
      <c r="J159" s="13" t="str">
        <f>IFERROR(IF(I159="x",MATCH("x",I160:I959,0),N/A),"")</f>
        <v/>
      </c>
      <c r="K159" s="14">
        <f t="shared" ca="1" si="5"/>
        <v>6</v>
      </c>
    </row>
    <row r="160" spans="1:11" s="1" customFormat="1" x14ac:dyDescent="0.35">
      <c r="A160" s="14" t="str">
        <f>IFERROR(IF(ISNUMBER(SEARCH($A$1,input!$A160)),AND(1920&lt;=VALUE(TRIM(MID(input!$A160,SEARCH($A$1,input!$A160)+4,5))),VALUE(TRIM(MID(input!$A160,SEARCH($A$1,input!$A160)+4,5)))&lt;=2002),"X"),"")</f>
        <v>X</v>
      </c>
      <c r="B160" s="14" t="b">
        <f>IFERROR(IF(ISNUMBER(SEARCH($B$1,input!$A160)),AND(2010&lt;=VALUE(TRIM(MID(input!$A160,SEARCH($B$1,input!$A160)+4,5))),VALUE(TRIM(MID(input!$A160,SEARCH($B$1,input!$A160)+4,5)))&lt;=2020),"X"),"")</f>
        <v>1</v>
      </c>
      <c r="C160" s="14" t="str">
        <f>IFERROR(IF(ISNUMBER(SEARCH($C$1,input!$A160)),AND(2020&lt;=VALUE(TRIM(MID(input!$A160,SEARCH($C$1,input!$A160)+4,5))),VALUE(TRIM(MID(input!$A160,SEARCH($C$1,input!$A160)+4,5)))&lt;=2030),"X"),"")</f>
        <v>X</v>
      </c>
      <c r="D160" s="14" t="str">
        <f>IFERROR(IF(ISNUMBER(SEARCH($D$1,input!$A160)),IF(MID(input!$A160,SEARCH($D$1,input!$A160)+7,2)="cm",AND(150&lt;=VALUE(MID(input!$A160,SEARCH($D$1,input!$A160)+4,3)),VALUE(MID(input!$A160,SEARCH($D$1,input!$A160)+4,3))&lt;=193),IF(MID(input!$A160,SEARCH($D$1,input!$A160)+6,2)="in",AND(59&lt;=VALUE(MID(input!$A160,SEARCH($D$1,input!$A160)+4,2)),VALUE(MID(input!$A160,SEARCH($D$1,input!$A160)+4,2))&lt;=76),"")),"X"),"")</f>
        <v>X</v>
      </c>
      <c r="E160" s="14" t="b">
        <f>IFERROR(IF(ISNUMBER(SEARCH($E$1,input!$A160)),IF(AND(MID(input!$A160,SEARCH($E$1,input!$A160)+4,1)="#",
VLOOKUP(MID(input!$A160,SEARCH($E$1,input!$A160)+5,1),'TRUE LIST'!$C$2:$D$17,2,0),
VLOOKUP(MID(input!$A160,SEARCH($E$1,input!$A160)+6,1),'TRUE LIST'!$C$2:$D$17,2,0),
VLOOKUP(MID(input!$A160,SEARCH($E$1,input!$A160)+7,1),'TRUE LIST'!$C$2:$D$17,2,0),
VLOOKUP(MID(input!$A160,SEARCH($E$1,input!$A160)+8,1),'TRUE LIST'!$C$2:$D$17,2,0),
VLOOKUP(MID(input!$A160,SEARCH($E$1,input!$A160)+9,1),'TRUE LIST'!$C$2:$D$17,2,0),
VLOOKUP(MID(input!$A160,SEARCH($E$1,input!$A160)+10,1),'TRUE LIST'!$C$2:$D$17,2,0),
TRIM(MID(input!$A160,SEARCH($E$1,input!$A160)+11,1))=""),TRUE,""),"X"),"")</f>
        <v>1</v>
      </c>
      <c r="F160" s="14" t="str">
        <f>IFERROR(IF(ISNUMBER(SEARCH($F$1,input!$A160)),VLOOKUP(TRIM(MID(input!$A160,SEARCH($F$1,input!$A160)+4,4)),'TRUE LIST'!$A$2:$B$8,2,0),"X"),"")</f>
        <v>X</v>
      </c>
      <c r="G160" s="14" t="b">
        <f>IFERROR(IF(ISNUMBER(SEARCH($G$1,input!$A160)),IF(LEN(TRIM(MID(input!$A160,SEARCH($G$1,input!$A160)+4,10)))=9,TRUE,""),"X"),"")</f>
        <v>1</v>
      </c>
      <c r="H160" s="14" t="str">
        <f t="shared" ca="1" si="4"/>
        <v/>
      </c>
      <c r="I160" s="13" t="str">
        <f>IF(ISBLANK(input!A160),"x","")</f>
        <v/>
      </c>
      <c r="J160" s="13" t="str">
        <f>IFERROR(IF(I160="x",MATCH("x",I161:I959,0),N/A),"")</f>
        <v/>
      </c>
      <c r="K160" s="14" t="str">
        <f t="shared" ca="1" si="5"/>
        <v/>
      </c>
    </row>
    <row r="161" spans="1:11" s="1" customFormat="1" x14ac:dyDescent="0.35">
      <c r="A161" s="14" t="str">
        <f>IFERROR(IF(ISNUMBER(SEARCH($A$1,input!$A161)),AND(1920&lt;=VALUE(TRIM(MID(input!$A161,SEARCH($A$1,input!$A161)+4,5))),VALUE(TRIM(MID(input!$A161,SEARCH($A$1,input!$A161)+4,5)))&lt;=2002),"X"),"")</f>
        <v>X</v>
      </c>
      <c r="B161" s="14" t="str">
        <f>IFERROR(IF(ISNUMBER(SEARCH($B$1,input!$A161)),AND(2010&lt;=VALUE(TRIM(MID(input!$A161,SEARCH($B$1,input!$A161)+4,5))),VALUE(TRIM(MID(input!$A161,SEARCH($B$1,input!$A161)+4,5)))&lt;=2020),"X"),"")</f>
        <v>X</v>
      </c>
      <c r="C161" s="14" t="str">
        <f>IFERROR(IF(ISNUMBER(SEARCH($C$1,input!$A161)),AND(2020&lt;=VALUE(TRIM(MID(input!$A161,SEARCH($C$1,input!$A161)+4,5))),VALUE(TRIM(MID(input!$A161,SEARCH($C$1,input!$A161)+4,5)))&lt;=2030),"X"),"")</f>
        <v>X</v>
      </c>
      <c r="D161" s="14" t="b">
        <f>IFERROR(IF(ISNUMBER(SEARCH($D$1,input!$A161)),IF(MID(input!$A161,SEARCH($D$1,input!$A161)+7,2)="cm",AND(150&lt;=VALUE(MID(input!$A161,SEARCH($D$1,input!$A161)+4,3)),VALUE(MID(input!$A161,SEARCH($D$1,input!$A161)+4,3))&lt;=193),IF(MID(input!$A161,SEARCH($D$1,input!$A161)+6,2)="in",AND(59&lt;=VALUE(MID(input!$A161,SEARCH($D$1,input!$A161)+4,2)),VALUE(MID(input!$A161,SEARCH($D$1,input!$A161)+4,2))&lt;=76),"")),"X"),"")</f>
        <v>1</v>
      </c>
      <c r="E161" s="14" t="str">
        <f>IFERROR(IF(ISNUMBER(SEARCH($E$1,input!$A161)),IF(AND(MID(input!$A161,SEARCH($E$1,input!$A161)+4,1)="#",
VLOOKUP(MID(input!$A161,SEARCH($E$1,input!$A161)+5,1),'TRUE LIST'!$C$2:$D$17,2,0),
VLOOKUP(MID(input!$A161,SEARCH($E$1,input!$A161)+6,1),'TRUE LIST'!$C$2:$D$17,2,0),
VLOOKUP(MID(input!$A161,SEARCH($E$1,input!$A161)+7,1),'TRUE LIST'!$C$2:$D$17,2,0),
VLOOKUP(MID(input!$A161,SEARCH($E$1,input!$A161)+8,1),'TRUE LIST'!$C$2:$D$17,2,0),
VLOOKUP(MID(input!$A161,SEARCH($E$1,input!$A161)+9,1),'TRUE LIST'!$C$2:$D$17,2,0),
VLOOKUP(MID(input!$A161,SEARCH($E$1,input!$A161)+10,1),'TRUE LIST'!$C$2:$D$17,2,0),
TRIM(MID(input!$A161,SEARCH($E$1,input!$A161)+11,1))=""),TRUE,""),"X"),"")</f>
        <v>X</v>
      </c>
      <c r="F161" s="14" t="str">
        <f>IFERROR(IF(ISNUMBER(SEARCH($F$1,input!$A161)),VLOOKUP(TRIM(MID(input!$A161,SEARCH($F$1,input!$A161)+4,4)),'TRUE LIST'!$A$2:$B$8,2,0),"X"),"")</f>
        <v>X</v>
      </c>
      <c r="G161" s="14" t="str">
        <f>IFERROR(IF(ISNUMBER(SEARCH($G$1,input!$A161)),IF(LEN(TRIM(MID(input!$A161,SEARCH($G$1,input!$A161)+4,10)))=9,TRUE,""),"X"),"")</f>
        <v>X</v>
      </c>
      <c r="H161" s="14" t="str">
        <f t="shared" ca="1" si="4"/>
        <v/>
      </c>
      <c r="I161" s="13" t="str">
        <f>IF(ISBLANK(input!A161),"x","")</f>
        <v/>
      </c>
      <c r="J161" s="13" t="str">
        <f>IFERROR(IF(I161="x",MATCH("x",I162:I959,0),N/A),"")</f>
        <v/>
      </c>
      <c r="K161" s="14" t="str">
        <f t="shared" ca="1" si="5"/>
        <v/>
      </c>
    </row>
    <row r="162" spans="1:11" s="1" customFormat="1" x14ac:dyDescent="0.35">
      <c r="A162" s="14" t="str">
        <f>IFERROR(IF(ISNUMBER(SEARCH($A$1,input!$A162)),AND(1920&lt;=VALUE(TRIM(MID(input!$A162,SEARCH($A$1,input!$A162)+4,5))),VALUE(TRIM(MID(input!$A162,SEARCH($A$1,input!$A162)+4,5)))&lt;=2002),"X"),"")</f>
        <v>X</v>
      </c>
      <c r="B162" s="14" t="str">
        <f>IFERROR(IF(ISNUMBER(SEARCH($B$1,input!$A162)),AND(2010&lt;=VALUE(TRIM(MID(input!$A162,SEARCH($B$1,input!$A162)+4,5))),VALUE(TRIM(MID(input!$A162,SEARCH($B$1,input!$A162)+4,5)))&lt;=2020),"X"),"")</f>
        <v>X</v>
      </c>
      <c r="C162" s="14" t="str">
        <f>IFERROR(IF(ISNUMBER(SEARCH($C$1,input!$A162)),AND(2020&lt;=VALUE(TRIM(MID(input!$A162,SEARCH($C$1,input!$A162)+4,5))),VALUE(TRIM(MID(input!$A162,SEARCH($C$1,input!$A162)+4,5)))&lt;=2030),"X"),"")</f>
        <v>X</v>
      </c>
      <c r="D162" s="14" t="str">
        <f>IFERROR(IF(ISNUMBER(SEARCH($D$1,input!$A162)),IF(MID(input!$A162,SEARCH($D$1,input!$A162)+7,2)="cm",AND(150&lt;=VALUE(MID(input!$A162,SEARCH($D$1,input!$A162)+4,3)),VALUE(MID(input!$A162,SEARCH($D$1,input!$A162)+4,3))&lt;=193),IF(MID(input!$A162,SEARCH($D$1,input!$A162)+6,2)="in",AND(59&lt;=VALUE(MID(input!$A162,SEARCH($D$1,input!$A162)+4,2)),VALUE(MID(input!$A162,SEARCH($D$1,input!$A162)+4,2))&lt;=76),"")),"X"),"")</f>
        <v>X</v>
      </c>
      <c r="E162" s="14" t="str">
        <f>IFERROR(IF(ISNUMBER(SEARCH($E$1,input!$A162)),IF(AND(MID(input!$A162,SEARCH($E$1,input!$A162)+4,1)="#",
VLOOKUP(MID(input!$A162,SEARCH($E$1,input!$A162)+5,1),'TRUE LIST'!$C$2:$D$17,2,0),
VLOOKUP(MID(input!$A162,SEARCH($E$1,input!$A162)+6,1),'TRUE LIST'!$C$2:$D$17,2,0),
VLOOKUP(MID(input!$A162,SEARCH($E$1,input!$A162)+7,1),'TRUE LIST'!$C$2:$D$17,2,0),
VLOOKUP(MID(input!$A162,SEARCH($E$1,input!$A162)+8,1),'TRUE LIST'!$C$2:$D$17,2,0),
VLOOKUP(MID(input!$A162,SEARCH($E$1,input!$A162)+9,1),'TRUE LIST'!$C$2:$D$17,2,0),
VLOOKUP(MID(input!$A162,SEARCH($E$1,input!$A162)+10,1),'TRUE LIST'!$C$2:$D$17,2,0),
TRIM(MID(input!$A162,SEARCH($E$1,input!$A162)+11,1))=""),TRUE,""),"X"),"")</f>
        <v>X</v>
      </c>
      <c r="F162" s="14" t="b">
        <f>IFERROR(IF(ISNUMBER(SEARCH($F$1,input!$A162)),VLOOKUP(TRIM(MID(input!$A162,SEARCH($F$1,input!$A162)+4,4)),'TRUE LIST'!$A$2:$B$8,2,0),"X"),"")</f>
        <v>1</v>
      </c>
      <c r="G162" s="14" t="str">
        <f>IFERROR(IF(ISNUMBER(SEARCH($G$1,input!$A162)),IF(LEN(TRIM(MID(input!$A162,SEARCH($G$1,input!$A162)+4,10)))=9,TRUE,""),"X"),"")</f>
        <v>X</v>
      </c>
      <c r="H162" s="14" t="str">
        <f t="shared" ca="1" si="4"/>
        <v/>
      </c>
      <c r="I162" s="13" t="str">
        <f>IF(ISBLANK(input!A162),"x","")</f>
        <v/>
      </c>
      <c r="J162" s="13" t="str">
        <f>IFERROR(IF(I162="x",MATCH("x",I163:I959,0),N/A),"")</f>
        <v/>
      </c>
      <c r="K162" s="14" t="str">
        <f t="shared" ca="1" si="5"/>
        <v/>
      </c>
    </row>
    <row r="163" spans="1:11" s="1" customFormat="1" x14ac:dyDescent="0.35">
      <c r="A163" s="14" t="str">
        <f>IFERROR(IF(ISNUMBER(SEARCH($A$1,input!$A163)),AND(1920&lt;=VALUE(TRIM(MID(input!$A163,SEARCH($A$1,input!$A163)+4,5))),VALUE(TRIM(MID(input!$A163,SEARCH($A$1,input!$A163)+4,5)))&lt;=2002),"X"),"")</f>
        <v>X</v>
      </c>
      <c r="B163" s="14" t="str">
        <f>IFERROR(IF(ISNUMBER(SEARCH($B$1,input!$A163)),AND(2010&lt;=VALUE(TRIM(MID(input!$A163,SEARCH($B$1,input!$A163)+4,5))),VALUE(TRIM(MID(input!$A163,SEARCH($B$1,input!$A163)+4,5)))&lt;=2020),"X"),"")</f>
        <v>X</v>
      </c>
      <c r="C163" s="14" t="str">
        <f>IFERROR(IF(ISNUMBER(SEARCH($C$1,input!$A163)),AND(2020&lt;=VALUE(TRIM(MID(input!$A163,SEARCH($C$1,input!$A163)+4,5))),VALUE(TRIM(MID(input!$A163,SEARCH($C$1,input!$A163)+4,5)))&lt;=2030),"X"),"")</f>
        <v>X</v>
      </c>
      <c r="D163" s="14" t="str">
        <f>IFERROR(IF(ISNUMBER(SEARCH($D$1,input!$A163)),IF(MID(input!$A163,SEARCH($D$1,input!$A163)+7,2)="cm",AND(150&lt;=VALUE(MID(input!$A163,SEARCH($D$1,input!$A163)+4,3)),VALUE(MID(input!$A163,SEARCH($D$1,input!$A163)+4,3))&lt;=193),IF(MID(input!$A163,SEARCH($D$1,input!$A163)+6,2)="in",AND(59&lt;=VALUE(MID(input!$A163,SEARCH($D$1,input!$A163)+4,2)),VALUE(MID(input!$A163,SEARCH($D$1,input!$A163)+4,2))&lt;=76),"")),"X"),"")</f>
        <v>X</v>
      </c>
      <c r="E163" s="14" t="str">
        <f>IFERROR(IF(ISNUMBER(SEARCH($E$1,input!$A163)),IF(AND(MID(input!$A163,SEARCH($E$1,input!$A163)+4,1)="#",
VLOOKUP(MID(input!$A163,SEARCH($E$1,input!$A163)+5,1),'TRUE LIST'!$C$2:$D$17,2,0),
VLOOKUP(MID(input!$A163,SEARCH($E$1,input!$A163)+6,1),'TRUE LIST'!$C$2:$D$17,2,0),
VLOOKUP(MID(input!$A163,SEARCH($E$1,input!$A163)+7,1),'TRUE LIST'!$C$2:$D$17,2,0),
VLOOKUP(MID(input!$A163,SEARCH($E$1,input!$A163)+8,1),'TRUE LIST'!$C$2:$D$17,2,0),
VLOOKUP(MID(input!$A163,SEARCH($E$1,input!$A163)+9,1),'TRUE LIST'!$C$2:$D$17,2,0),
VLOOKUP(MID(input!$A163,SEARCH($E$1,input!$A163)+10,1),'TRUE LIST'!$C$2:$D$17,2,0),
TRIM(MID(input!$A163,SEARCH($E$1,input!$A163)+11,1))=""),TRUE,""),"X"),"")</f>
        <v>X</v>
      </c>
      <c r="F163" s="14" t="str">
        <f>IFERROR(IF(ISNUMBER(SEARCH($F$1,input!$A163)),VLOOKUP(TRIM(MID(input!$A163,SEARCH($F$1,input!$A163)+4,4)),'TRUE LIST'!$A$2:$B$8,2,0),"X"),"")</f>
        <v>X</v>
      </c>
      <c r="G163" s="14" t="str">
        <f>IFERROR(IF(ISNUMBER(SEARCH($G$1,input!$A163)),IF(LEN(TRIM(MID(input!$A163,SEARCH($G$1,input!$A163)+4,10)))=9,TRUE,""),"X"),"")</f>
        <v>X</v>
      </c>
      <c r="H163" s="14" t="str">
        <f t="shared" ca="1" si="4"/>
        <v/>
      </c>
      <c r="I163" s="13" t="str">
        <f>IF(ISBLANK(input!A163),"x","")</f>
        <v>x</v>
      </c>
      <c r="J163" s="13">
        <f>IFERROR(IF(I163="x",MATCH("x",I164:I959,0),N/A),"")</f>
        <v>3</v>
      </c>
      <c r="K163" s="14" t="str">
        <f t="shared" ca="1" si="5"/>
        <v/>
      </c>
    </row>
    <row r="164" spans="1:11" s="1" customFormat="1" x14ac:dyDescent="0.35">
      <c r="A164" s="14" t="b">
        <f>IFERROR(IF(ISNUMBER(SEARCH($A$1,input!$A164)),AND(1920&lt;=VALUE(TRIM(MID(input!$A164,SEARCH($A$1,input!$A164)+4,5))),VALUE(TRIM(MID(input!$A164,SEARCH($A$1,input!$A164)+4,5)))&lt;=2002),"X"),"")</f>
        <v>1</v>
      </c>
      <c r="B164" s="14" t="b">
        <f>IFERROR(IF(ISNUMBER(SEARCH($B$1,input!$A164)),AND(2010&lt;=VALUE(TRIM(MID(input!$A164,SEARCH($B$1,input!$A164)+4,5))),VALUE(TRIM(MID(input!$A164,SEARCH($B$1,input!$A164)+4,5)))&lt;=2020),"X"),"")</f>
        <v>1</v>
      </c>
      <c r="C164" s="14" t="b">
        <f>IFERROR(IF(ISNUMBER(SEARCH($C$1,input!$A164)),AND(2020&lt;=VALUE(TRIM(MID(input!$A164,SEARCH($C$1,input!$A164)+4,5))),VALUE(TRIM(MID(input!$A164,SEARCH($C$1,input!$A164)+4,5)))&lt;=2030),"X"),"")</f>
        <v>1</v>
      </c>
      <c r="D164" s="14" t="b">
        <f>IFERROR(IF(ISNUMBER(SEARCH($D$1,input!$A164)),IF(MID(input!$A164,SEARCH($D$1,input!$A164)+7,2)="cm",AND(150&lt;=VALUE(MID(input!$A164,SEARCH($D$1,input!$A164)+4,3)),VALUE(MID(input!$A164,SEARCH($D$1,input!$A164)+4,3))&lt;=193),IF(MID(input!$A164,SEARCH($D$1,input!$A164)+6,2)="in",AND(59&lt;=VALUE(MID(input!$A164,SEARCH($D$1,input!$A164)+4,2)),VALUE(MID(input!$A164,SEARCH($D$1,input!$A164)+4,2))&lt;=76),"")),"X"),"")</f>
        <v>1</v>
      </c>
      <c r="E164" s="14" t="str">
        <f>IFERROR(IF(ISNUMBER(SEARCH($E$1,input!$A164)),IF(AND(MID(input!$A164,SEARCH($E$1,input!$A164)+4,1)="#",
VLOOKUP(MID(input!$A164,SEARCH($E$1,input!$A164)+5,1),'TRUE LIST'!$C$2:$D$17,2,0),
VLOOKUP(MID(input!$A164,SEARCH($E$1,input!$A164)+6,1),'TRUE LIST'!$C$2:$D$17,2,0),
VLOOKUP(MID(input!$A164,SEARCH($E$1,input!$A164)+7,1),'TRUE LIST'!$C$2:$D$17,2,0),
VLOOKUP(MID(input!$A164,SEARCH($E$1,input!$A164)+8,1),'TRUE LIST'!$C$2:$D$17,2,0),
VLOOKUP(MID(input!$A164,SEARCH($E$1,input!$A164)+9,1),'TRUE LIST'!$C$2:$D$17,2,0),
VLOOKUP(MID(input!$A164,SEARCH($E$1,input!$A164)+10,1),'TRUE LIST'!$C$2:$D$17,2,0),
TRIM(MID(input!$A164,SEARCH($E$1,input!$A164)+11,1))=""),TRUE,""),"X"),"")</f>
        <v>X</v>
      </c>
      <c r="F164" s="14" t="str">
        <f>IFERROR(IF(ISNUMBER(SEARCH($F$1,input!$A164)),VLOOKUP(TRIM(MID(input!$A164,SEARCH($F$1,input!$A164)+4,4)),'TRUE LIST'!$A$2:$B$8,2,0),"X"),"")</f>
        <v>X</v>
      </c>
      <c r="G164" s="14" t="str">
        <f>IFERROR(IF(ISNUMBER(SEARCH($G$1,input!$A164)),IF(LEN(TRIM(MID(input!$A164,SEARCH($G$1,input!$A164)+4,10)))=9,TRUE,""),"X"),"")</f>
        <v>X</v>
      </c>
      <c r="H164" s="14">
        <f t="shared" ca="1" si="4"/>
        <v>6</v>
      </c>
      <c r="I164" s="13" t="str">
        <f>IF(ISBLANK(input!A164),"x","")</f>
        <v/>
      </c>
      <c r="J164" s="13" t="str">
        <f>IFERROR(IF(I164="x",MATCH("x",I165:I959,0),N/A),"")</f>
        <v/>
      </c>
      <c r="K164" s="14">
        <f t="shared" ca="1" si="5"/>
        <v>6</v>
      </c>
    </row>
    <row r="165" spans="1:11" s="1" customFormat="1" x14ac:dyDescent="0.35">
      <c r="A165" s="14" t="str">
        <f>IFERROR(IF(ISNUMBER(SEARCH($A$1,input!$A165)),AND(1920&lt;=VALUE(TRIM(MID(input!$A165,SEARCH($A$1,input!$A165)+4,5))),VALUE(TRIM(MID(input!$A165,SEARCH($A$1,input!$A165)+4,5)))&lt;=2002),"X"),"")</f>
        <v>X</v>
      </c>
      <c r="B165" s="14" t="str">
        <f>IFERROR(IF(ISNUMBER(SEARCH($B$1,input!$A165)),AND(2010&lt;=VALUE(TRIM(MID(input!$A165,SEARCH($B$1,input!$A165)+4,5))),VALUE(TRIM(MID(input!$A165,SEARCH($B$1,input!$A165)+4,5)))&lt;=2020),"X"),"")</f>
        <v>X</v>
      </c>
      <c r="C165" s="14" t="str">
        <f>IFERROR(IF(ISNUMBER(SEARCH($C$1,input!$A165)),AND(2020&lt;=VALUE(TRIM(MID(input!$A165,SEARCH($C$1,input!$A165)+4,5))),VALUE(TRIM(MID(input!$A165,SEARCH($C$1,input!$A165)+4,5)))&lt;=2030),"X"),"")</f>
        <v>X</v>
      </c>
      <c r="D165" s="14" t="str">
        <f>IFERROR(IF(ISNUMBER(SEARCH($D$1,input!$A165)),IF(MID(input!$A165,SEARCH($D$1,input!$A165)+7,2)="cm",AND(150&lt;=VALUE(MID(input!$A165,SEARCH($D$1,input!$A165)+4,3)),VALUE(MID(input!$A165,SEARCH($D$1,input!$A165)+4,3))&lt;=193),IF(MID(input!$A165,SEARCH($D$1,input!$A165)+6,2)="in",AND(59&lt;=VALUE(MID(input!$A165,SEARCH($D$1,input!$A165)+4,2)),VALUE(MID(input!$A165,SEARCH($D$1,input!$A165)+4,2))&lt;=76),"")),"X"),"")</f>
        <v>X</v>
      </c>
      <c r="E165" s="14" t="b">
        <f>IFERROR(IF(ISNUMBER(SEARCH($E$1,input!$A165)),IF(AND(MID(input!$A165,SEARCH($E$1,input!$A165)+4,1)="#",
VLOOKUP(MID(input!$A165,SEARCH($E$1,input!$A165)+5,1),'TRUE LIST'!$C$2:$D$17,2,0),
VLOOKUP(MID(input!$A165,SEARCH($E$1,input!$A165)+6,1),'TRUE LIST'!$C$2:$D$17,2,0),
VLOOKUP(MID(input!$A165,SEARCH($E$1,input!$A165)+7,1),'TRUE LIST'!$C$2:$D$17,2,0),
VLOOKUP(MID(input!$A165,SEARCH($E$1,input!$A165)+8,1),'TRUE LIST'!$C$2:$D$17,2,0),
VLOOKUP(MID(input!$A165,SEARCH($E$1,input!$A165)+9,1),'TRUE LIST'!$C$2:$D$17,2,0),
VLOOKUP(MID(input!$A165,SEARCH($E$1,input!$A165)+10,1),'TRUE LIST'!$C$2:$D$17,2,0),
TRIM(MID(input!$A165,SEARCH($E$1,input!$A165)+11,1))=""),TRUE,""),"X"),"")</f>
        <v>1</v>
      </c>
      <c r="F165" s="14" t="b">
        <f>IFERROR(IF(ISNUMBER(SEARCH($F$1,input!$A165)),VLOOKUP(TRIM(MID(input!$A165,SEARCH($F$1,input!$A165)+4,4)),'TRUE LIST'!$A$2:$B$8,2,0),"X"),"")</f>
        <v>1</v>
      </c>
      <c r="G165" s="14" t="str">
        <f>IFERROR(IF(ISNUMBER(SEARCH($G$1,input!$A165)),IF(LEN(TRIM(MID(input!$A165,SEARCH($G$1,input!$A165)+4,10)))=9,TRUE,""),"X"),"")</f>
        <v>X</v>
      </c>
      <c r="H165" s="14" t="str">
        <f t="shared" ca="1" si="4"/>
        <v/>
      </c>
      <c r="I165" s="13" t="str">
        <f>IF(ISBLANK(input!A165),"x","")</f>
        <v/>
      </c>
      <c r="J165" s="13" t="str">
        <f>IFERROR(IF(I165="x",MATCH("x",I166:I959,0),N/A),"")</f>
        <v/>
      </c>
      <c r="K165" s="14" t="str">
        <f t="shared" ca="1" si="5"/>
        <v/>
      </c>
    </row>
    <row r="166" spans="1:11" s="1" customFormat="1" x14ac:dyDescent="0.35">
      <c r="A166" s="14" t="str">
        <f>IFERROR(IF(ISNUMBER(SEARCH($A$1,input!$A166)),AND(1920&lt;=VALUE(TRIM(MID(input!$A166,SEARCH($A$1,input!$A166)+4,5))),VALUE(TRIM(MID(input!$A166,SEARCH($A$1,input!$A166)+4,5)))&lt;=2002),"X"),"")</f>
        <v>X</v>
      </c>
      <c r="B166" s="14" t="str">
        <f>IFERROR(IF(ISNUMBER(SEARCH($B$1,input!$A166)),AND(2010&lt;=VALUE(TRIM(MID(input!$A166,SEARCH($B$1,input!$A166)+4,5))),VALUE(TRIM(MID(input!$A166,SEARCH($B$1,input!$A166)+4,5)))&lt;=2020),"X"),"")</f>
        <v>X</v>
      </c>
      <c r="C166" s="14" t="str">
        <f>IFERROR(IF(ISNUMBER(SEARCH($C$1,input!$A166)),AND(2020&lt;=VALUE(TRIM(MID(input!$A166,SEARCH($C$1,input!$A166)+4,5))),VALUE(TRIM(MID(input!$A166,SEARCH($C$1,input!$A166)+4,5)))&lt;=2030),"X"),"")</f>
        <v>X</v>
      </c>
      <c r="D166" s="14" t="str">
        <f>IFERROR(IF(ISNUMBER(SEARCH($D$1,input!$A166)),IF(MID(input!$A166,SEARCH($D$1,input!$A166)+7,2)="cm",AND(150&lt;=VALUE(MID(input!$A166,SEARCH($D$1,input!$A166)+4,3)),VALUE(MID(input!$A166,SEARCH($D$1,input!$A166)+4,3))&lt;=193),IF(MID(input!$A166,SEARCH($D$1,input!$A166)+6,2)="in",AND(59&lt;=VALUE(MID(input!$A166,SEARCH($D$1,input!$A166)+4,2)),VALUE(MID(input!$A166,SEARCH($D$1,input!$A166)+4,2))&lt;=76),"")),"X"),"")</f>
        <v>X</v>
      </c>
      <c r="E166" s="14" t="str">
        <f>IFERROR(IF(ISNUMBER(SEARCH($E$1,input!$A166)),IF(AND(MID(input!$A166,SEARCH($E$1,input!$A166)+4,1)="#",
VLOOKUP(MID(input!$A166,SEARCH($E$1,input!$A166)+5,1),'TRUE LIST'!$C$2:$D$17,2,0),
VLOOKUP(MID(input!$A166,SEARCH($E$1,input!$A166)+6,1),'TRUE LIST'!$C$2:$D$17,2,0),
VLOOKUP(MID(input!$A166,SEARCH($E$1,input!$A166)+7,1),'TRUE LIST'!$C$2:$D$17,2,0),
VLOOKUP(MID(input!$A166,SEARCH($E$1,input!$A166)+8,1),'TRUE LIST'!$C$2:$D$17,2,0),
VLOOKUP(MID(input!$A166,SEARCH($E$1,input!$A166)+9,1),'TRUE LIST'!$C$2:$D$17,2,0),
VLOOKUP(MID(input!$A166,SEARCH($E$1,input!$A166)+10,1),'TRUE LIST'!$C$2:$D$17,2,0),
TRIM(MID(input!$A166,SEARCH($E$1,input!$A166)+11,1))=""),TRUE,""),"X"),"")</f>
        <v>X</v>
      </c>
      <c r="F166" s="14" t="str">
        <f>IFERROR(IF(ISNUMBER(SEARCH($F$1,input!$A166)),VLOOKUP(TRIM(MID(input!$A166,SEARCH($F$1,input!$A166)+4,4)),'TRUE LIST'!$A$2:$B$8,2,0),"X"),"")</f>
        <v>X</v>
      </c>
      <c r="G166" s="14" t="str">
        <f>IFERROR(IF(ISNUMBER(SEARCH($G$1,input!$A166)),IF(LEN(TRIM(MID(input!$A166,SEARCH($G$1,input!$A166)+4,10)))=9,TRUE,""),"X"),"")</f>
        <v>X</v>
      </c>
      <c r="H166" s="14" t="str">
        <f t="shared" ca="1" si="4"/>
        <v/>
      </c>
      <c r="I166" s="13" t="str">
        <f>IF(ISBLANK(input!A166),"x","")</f>
        <v>x</v>
      </c>
      <c r="J166" s="13">
        <f>IFERROR(IF(I166="x",MATCH("x",I167:I959,0),N/A),"")</f>
        <v>3</v>
      </c>
      <c r="K166" s="14" t="str">
        <f t="shared" ca="1" si="5"/>
        <v/>
      </c>
    </row>
    <row r="167" spans="1:11" s="1" customFormat="1" x14ac:dyDescent="0.35">
      <c r="A167" s="14" t="str">
        <f>IFERROR(IF(ISNUMBER(SEARCH($A$1,input!$A167)),AND(1920&lt;=VALUE(TRIM(MID(input!$A167,SEARCH($A$1,input!$A167)+4,5))),VALUE(TRIM(MID(input!$A167,SEARCH($A$1,input!$A167)+4,5)))&lt;=2002),"X"),"")</f>
        <v>X</v>
      </c>
      <c r="B167" s="14" t="str">
        <f>IFERROR(IF(ISNUMBER(SEARCH($B$1,input!$A167)),AND(2010&lt;=VALUE(TRIM(MID(input!$A167,SEARCH($B$1,input!$A167)+4,5))),VALUE(TRIM(MID(input!$A167,SEARCH($B$1,input!$A167)+4,5)))&lt;=2020),"X"),"")</f>
        <v>X</v>
      </c>
      <c r="C167" s="14" t="b">
        <f>IFERROR(IF(ISNUMBER(SEARCH($C$1,input!$A167)),AND(2020&lt;=VALUE(TRIM(MID(input!$A167,SEARCH($C$1,input!$A167)+4,5))),VALUE(TRIM(MID(input!$A167,SEARCH($C$1,input!$A167)+4,5)))&lt;=2030),"X"),"")</f>
        <v>1</v>
      </c>
      <c r="D167" s="14" t="str">
        <f>IFERROR(IF(ISNUMBER(SEARCH($D$1,input!$A167)),IF(MID(input!$A167,SEARCH($D$1,input!$A167)+7,2)="cm",AND(150&lt;=VALUE(MID(input!$A167,SEARCH($D$1,input!$A167)+4,3)),VALUE(MID(input!$A167,SEARCH($D$1,input!$A167)+4,3))&lt;=193),IF(MID(input!$A167,SEARCH($D$1,input!$A167)+6,2)="in",AND(59&lt;=VALUE(MID(input!$A167,SEARCH($D$1,input!$A167)+4,2)),VALUE(MID(input!$A167,SEARCH($D$1,input!$A167)+4,2))&lt;=76),"")),"X"),"")</f>
        <v>X</v>
      </c>
      <c r="E167" s="14" t="str">
        <f>IFERROR(IF(ISNUMBER(SEARCH($E$1,input!$A167)),IF(AND(MID(input!$A167,SEARCH($E$1,input!$A167)+4,1)="#",
VLOOKUP(MID(input!$A167,SEARCH($E$1,input!$A167)+5,1),'TRUE LIST'!$C$2:$D$17,2,0),
VLOOKUP(MID(input!$A167,SEARCH($E$1,input!$A167)+6,1),'TRUE LIST'!$C$2:$D$17,2,0),
VLOOKUP(MID(input!$A167,SEARCH($E$1,input!$A167)+7,1),'TRUE LIST'!$C$2:$D$17,2,0),
VLOOKUP(MID(input!$A167,SEARCH($E$1,input!$A167)+8,1),'TRUE LIST'!$C$2:$D$17,2,0),
VLOOKUP(MID(input!$A167,SEARCH($E$1,input!$A167)+9,1),'TRUE LIST'!$C$2:$D$17,2,0),
VLOOKUP(MID(input!$A167,SEARCH($E$1,input!$A167)+10,1),'TRUE LIST'!$C$2:$D$17,2,0),
TRIM(MID(input!$A167,SEARCH($E$1,input!$A167)+11,1))=""),TRUE,""),"X"),"")</f>
        <v>X</v>
      </c>
      <c r="F167" s="14" t="str">
        <f>IFERROR(IF(ISNUMBER(SEARCH($F$1,input!$A167)),VLOOKUP(TRIM(MID(input!$A167,SEARCH($F$1,input!$A167)+4,4)),'TRUE LIST'!$A$2:$B$8,2,0),"X"),"")</f>
        <v>X</v>
      </c>
      <c r="G167" s="14" t="str">
        <f>IFERROR(IF(ISNUMBER(SEARCH($G$1,input!$A167)),IF(LEN(TRIM(MID(input!$A167,SEARCH($G$1,input!$A167)+4,10)))=9,TRUE,""),"X"),"")</f>
        <v>X</v>
      </c>
      <c r="H167" s="14">
        <f t="shared" ca="1" si="4"/>
        <v>6</v>
      </c>
      <c r="I167" s="13" t="str">
        <f>IF(ISBLANK(input!A167),"x","")</f>
        <v/>
      </c>
      <c r="J167" s="13" t="str">
        <f>IFERROR(IF(I167="x",MATCH("x",I168:I959,0),N/A),"")</f>
        <v/>
      </c>
      <c r="K167" s="14">
        <f t="shared" ca="1" si="5"/>
        <v>6</v>
      </c>
    </row>
    <row r="168" spans="1:11" s="1" customFormat="1" x14ac:dyDescent="0.35">
      <c r="A168" s="14" t="b">
        <f>IFERROR(IF(ISNUMBER(SEARCH($A$1,input!$A168)),AND(1920&lt;=VALUE(TRIM(MID(input!$A168,SEARCH($A$1,input!$A168)+4,5))),VALUE(TRIM(MID(input!$A168,SEARCH($A$1,input!$A168)+4,5)))&lt;=2002),"X"),"")</f>
        <v>1</v>
      </c>
      <c r="B168" s="14" t="b">
        <f>IFERROR(IF(ISNUMBER(SEARCH($B$1,input!$A168)),AND(2010&lt;=VALUE(TRIM(MID(input!$A168,SEARCH($B$1,input!$A168)+4,5))),VALUE(TRIM(MID(input!$A168,SEARCH($B$1,input!$A168)+4,5)))&lt;=2020),"X"),"")</f>
        <v>1</v>
      </c>
      <c r="C168" s="14" t="str">
        <f>IFERROR(IF(ISNUMBER(SEARCH($C$1,input!$A168)),AND(2020&lt;=VALUE(TRIM(MID(input!$A168,SEARCH($C$1,input!$A168)+4,5))),VALUE(TRIM(MID(input!$A168,SEARCH($C$1,input!$A168)+4,5)))&lt;=2030),"X"),"")</f>
        <v>X</v>
      </c>
      <c r="D168" s="14" t="b">
        <f>IFERROR(IF(ISNUMBER(SEARCH($D$1,input!$A168)),IF(MID(input!$A168,SEARCH($D$1,input!$A168)+7,2)="cm",AND(150&lt;=VALUE(MID(input!$A168,SEARCH($D$1,input!$A168)+4,3)),VALUE(MID(input!$A168,SEARCH($D$1,input!$A168)+4,3))&lt;=193),IF(MID(input!$A168,SEARCH($D$1,input!$A168)+6,2)="in",AND(59&lt;=VALUE(MID(input!$A168,SEARCH($D$1,input!$A168)+4,2)),VALUE(MID(input!$A168,SEARCH($D$1,input!$A168)+4,2))&lt;=76),"")),"X"),"")</f>
        <v>1</v>
      </c>
      <c r="E168" s="14" t="b">
        <f>IFERROR(IF(ISNUMBER(SEARCH($E$1,input!$A168)),IF(AND(MID(input!$A168,SEARCH($E$1,input!$A168)+4,1)="#",
VLOOKUP(MID(input!$A168,SEARCH($E$1,input!$A168)+5,1),'TRUE LIST'!$C$2:$D$17,2,0),
VLOOKUP(MID(input!$A168,SEARCH($E$1,input!$A168)+6,1),'TRUE LIST'!$C$2:$D$17,2,0),
VLOOKUP(MID(input!$A168,SEARCH($E$1,input!$A168)+7,1),'TRUE LIST'!$C$2:$D$17,2,0),
VLOOKUP(MID(input!$A168,SEARCH($E$1,input!$A168)+8,1),'TRUE LIST'!$C$2:$D$17,2,0),
VLOOKUP(MID(input!$A168,SEARCH($E$1,input!$A168)+9,1),'TRUE LIST'!$C$2:$D$17,2,0),
VLOOKUP(MID(input!$A168,SEARCH($E$1,input!$A168)+10,1),'TRUE LIST'!$C$2:$D$17,2,0),
TRIM(MID(input!$A168,SEARCH($E$1,input!$A168)+11,1))=""),TRUE,""),"X"),"")</f>
        <v>1</v>
      </c>
      <c r="F168" s="14" t="b">
        <f>IFERROR(IF(ISNUMBER(SEARCH($F$1,input!$A168)),VLOOKUP(TRIM(MID(input!$A168,SEARCH($F$1,input!$A168)+4,4)),'TRUE LIST'!$A$2:$B$8,2,0),"X"),"")</f>
        <v>1</v>
      </c>
      <c r="G168" s="14" t="b">
        <f>IFERROR(IF(ISNUMBER(SEARCH($G$1,input!$A168)),IF(LEN(TRIM(MID(input!$A168,SEARCH($G$1,input!$A168)+4,10)))=9,TRUE,""),"X"),"")</f>
        <v>1</v>
      </c>
      <c r="H168" s="14" t="str">
        <f t="shared" ca="1" si="4"/>
        <v/>
      </c>
      <c r="I168" s="13" t="str">
        <f>IF(ISBLANK(input!A168),"x","")</f>
        <v/>
      </c>
      <c r="J168" s="13" t="str">
        <f>IFERROR(IF(I168="x",MATCH("x",I169:I959,0),N/A),"")</f>
        <v/>
      </c>
      <c r="K168" s="14" t="str">
        <f t="shared" ca="1" si="5"/>
        <v/>
      </c>
    </row>
    <row r="169" spans="1:11" s="1" customFormat="1" x14ac:dyDescent="0.35">
      <c r="A169" s="14" t="str">
        <f>IFERROR(IF(ISNUMBER(SEARCH($A$1,input!$A169)),AND(1920&lt;=VALUE(TRIM(MID(input!$A169,SEARCH($A$1,input!$A169)+4,5))),VALUE(TRIM(MID(input!$A169,SEARCH($A$1,input!$A169)+4,5)))&lt;=2002),"X"),"")</f>
        <v>X</v>
      </c>
      <c r="B169" s="14" t="str">
        <f>IFERROR(IF(ISNUMBER(SEARCH($B$1,input!$A169)),AND(2010&lt;=VALUE(TRIM(MID(input!$A169,SEARCH($B$1,input!$A169)+4,5))),VALUE(TRIM(MID(input!$A169,SEARCH($B$1,input!$A169)+4,5)))&lt;=2020),"X"),"")</f>
        <v>X</v>
      </c>
      <c r="C169" s="14" t="str">
        <f>IFERROR(IF(ISNUMBER(SEARCH($C$1,input!$A169)),AND(2020&lt;=VALUE(TRIM(MID(input!$A169,SEARCH($C$1,input!$A169)+4,5))),VALUE(TRIM(MID(input!$A169,SEARCH($C$1,input!$A169)+4,5)))&lt;=2030),"X"),"")</f>
        <v>X</v>
      </c>
      <c r="D169" s="14" t="str">
        <f>IFERROR(IF(ISNUMBER(SEARCH($D$1,input!$A169)),IF(MID(input!$A169,SEARCH($D$1,input!$A169)+7,2)="cm",AND(150&lt;=VALUE(MID(input!$A169,SEARCH($D$1,input!$A169)+4,3)),VALUE(MID(input!$A169,SEARCH($D$1,input!$A169)+4,3))&lt;=193),IF(MID(input!$A169,SEARCH($D$1,input!$A169)+6,2)="in",AND(59&lt;=VALUE(MID(input!$A169,SEARCH($D$1,input!$A169)+4,2)),VALUE(MID(input!$A169,SEARCH($D$1,input!$A169)+4,2))&lt;=76),"")),"X"),"")</f>
        <v>X</v>
      </c>
      <c r="E169" s="14" t="str">
        <f>IFERROR(IF(ISNUMBER(SEARCH($E$1,input!$A169)),IF(AND(MID(input!$A169,SEARCH($E$1,input!$A169)+4,1)="#",
VLOOKUP(MID(input!$A169,SEARCH($E$1,input!$A169)+5,1),'TRUE LIST'!$C$2:$D$17,2,0),
VLOOKUP(MID(input!$A169,SEARCH($E$1,input!$A169)+6,1),'TRUE LIST'!$C$2:$D$17,2,0),
VLOOKUP(MID(input!$A169,SEARCH($E$1,input!$A169)+7,1),'TRUE LIST'!$C$2:$D$17,2,0),
VLOOKUP(MID(input!$A169,SEARCH($E$1,input!$A169)+8,1),'TRUE LIST'!$C$2:$D$17,2,0),
VLOOKUP(MID(input!$A169,SEARCH($E$1,input!$A169)+9,1),'TRUE LIST'!$C$2:$D$17,2,0),
VLOOKUP(MID(input!$A169,SEARCH($E$1,input!$A169)+10,1),'TRUE LIST'!$C$2:$D$17,2,0),
TRIM(MID(input!$A169,SEARCH($E$1,input!$A169)+11,1))=""),TRUE,""),"X"),"")</f>
        <v>X</v>
      </c>
      <c r="F169" s="14" t="str">
        <f>IFERROR(IF(ISNUMBER(SEARCH($F$1,input!$A169)),VLOOKUP(TRIM(MID(input!$A169,SEARCH($F$1,input!$A169)+4,4)),'TRUE LIST'!$A$2:$B$8,2,0),"X"),"")</f>
        <v>X</v>
      </c>
      <c r="G169" s="14" t="str">
        <f>IFERROR(IF(ISNUMBER(SEARCH($G$1,input!$A169)),IF(LEN(TRIM(MID(input!$A169,SEARCH($G$1,input!$A169)+4,10)))=9,TRUE,""),"X"),"")</f>
        <v>X</v>
      </c>
      <c r="H169" s="14" t="str">
        <f t="shared" ca="1" si="4"/>
        <v/>
      </c>
      <c r="I169" s="13" t="str">
        <f>IF(ISBLANK(input!A169),"x","")</f>
        <v>x</v>
      </c>
      <c r="J169" s="13">
        <f>IFERROR(IF(I169="x",MATCH("x",I170:I959,0),N/A),"")</f>
        <v>3</v>
      </c>
      <c r="K169" s="14" t="str">
        <f t="shared" ca="1" si="5"/>
        <v/>
      </c>
    </row>
    <row r="170" spans="1:11" s="1" customFormat="1" x14ac:dyDescent="0.35">
      <c r="A170" s="14" t="b">
        <f>IFERROR(IF(ISNUMBER(SEARCH($A$1,input!$A170)),AND(1920&lt;=VALUE(TRIM(MID(input!$A170,SEARCH($A$1,input!$A170)+4,5))),VALUE(TRIM(MID(input!$A170,SEARCH($A$1,input!$A170)+4,5)))&lt;=2002),"X"),"")</f>
        <v>1</v>
      </c>
      <c r="B170" s="14" t="b">
        <f>IFERROR(IF(ISNUMBER(SEARCH($B$1,input!$A170)),AND(2010&lt;=VALUE(TRIM(MID(input!$A170,SEARCH($B$1,input!$A170)+4,5))),VALUE(TRIM(MID(input!$A170,SEARCH($B$1,input!$A170)+4,5)))&lt;=2020),"X"),"")</f>
        <v>1</v>
      </c>
      <c r="C170" s="14" t="str">
        <f>IFERROR(IF(ISNUMBER(SEARCH($C$1,input!$A170)),AND(2020&lt;=VALUE(TRIM(MID(input!$A170,SEARCH($C$1,input!$A170)+4,5))),VALUE(TRIM(MID(input!$A170,SEARCH($C$1,input!$A170)+4,5)))&lt;=2030),"X"),"")</f>
        <v>X</v>
      </c>
      <c r="D170" s="14" t="str">
        <f>IFERROR(IF(ISNUMBER(SEARCH($D$1,input!$A170)),IF(MID(input!$A170,SEARCH($D$1,input!$A170)+7,2)="cm",AND(150&lt;=VALUE(MID(input!$A170,SEARCH($D$1,input!$A170)+4,3)),VALUE(MID(input!$A170,SEARCH($D$1,input!$A170)+4,3))&lt;=193),IF(MID(input!$A170,SEARCH($D$1,input!$A170)+6,2)="in",AND(59&lt;=VALUE(MID(input!$A170,SEARCH($D$1,input!$A170)+4,2)),VALUE(MID(input!$A170,SEARCH($D$1,input!$A170)+4,2))&lt;=76),"")),"X"),"")</f>
        <v>X</v>
      </c>
      <c r="E170" s="14" t="str">
        <f>IFERROR(IF(ISNUMBER(SEARCH($E$1,input!$A170)),IF(AND(MID(input!$A170,SEARCH($E$1,input!$A170)+4,1)="#",
VLOOKUP(MID(input!$A170,SEARCH($E$1,input!$A170)+5,1),'TRUE LIST'!$C$2:$D$17,2,0),
VLOOKUP(MID(input!$A170,SEARCH($E$1,input!$A170)+6,1),'TRUE LIST'!$C$2:$D$17,2,0),
VLOOKUP(MID(input!$A170,SEARCH($E$1,input!$A170)+7,1),'TRUE LIST'!$C$2:$D$17,2,0),
VLOOKUP(MID(input!$A170,SEARCH($E$1,input!$A170)+8,1),'TRUE LIST'!$C$2:$D$17,2,0),
VLOOKUP(MID(input!$A170,SEARCH($E$1,input!$A170)+9,1),'TRUE LIST'!$C$2:$D$17,2,0),
VLOOKUP(MID(input!$A170,SEARCH($E$1,input!$A170)+10,1),'TRUE LIST'!$C$2:$D$17,2,0),
TRIM(MID(input!$A170,SEARCH($E$1,input!$A170)+11,1))=""),TRUE,""),"X"),"")</f>
        <v>X</v>
      </c>
      <c r="F170" s="14" t="str">
        <f>IFERROR(IF(ISNUMBER(SEARCH($F$1,input!$A170)),VLOOKUP(TRIM(MID(input!$A170,SEARCH($F$1,input!$A170)+4,4)),'TRUE LIST'!$A$2:$B$8,2,0),"X"),"")</f>
        <v>X</v>
      </c>
      <c r="G170" s="14" t="b">
        <f>IFERROR(IF(ISNUMBER(SEARCH($G$1,input!$A170)),IF(LEN(TRIM(MID(input!$A170,SEARCH($G$1,input!$A170)+4,10)))=9,TRUE,""),"X"),"")</f>
        <v>1</v>
      </c>
      <c r="H170" s="14">
        <f t="shared" ca="1" si="4"/>
        <v>6</v>
      </c>
      <c r="I170" s="13" t="str">
        <f>IF(ISBLANK(input!A170),"x","")</f>
        <v/>
      </c>
      <c r="J170" s="13" t="str">
        <f>IFERROR(IF(I170="x",MATCH("x",I171:I959,0),N/A),"")</f>
        <v/>
      </c>
      <c r="K170" s="14">
        <f t="shared" ca="1" si="5"/>
        <v>6</v>
      </c>
    </row>
    <row r="171" spans="1:11" s="1" customFormat="1" x14ac:dyDescent="0.35">
      <c r="A171" s="14" t="str">
        <f>IFERROR(IF(ISNUMBER(SEARCH($A$1,input!$A171)),AND(1920&lt;=VALUE(TRIM(MID(input!$A171,SEARCH($A$1,input!$A171)+4,5))),VALUE(TRIM(MID(input!$A171,SEARCH($A$1,input!$A171)+4,5)))&lt;=2002),"X"),"")</f>
        <v>X</v>
      </c>
      <c r="B171" s="14" t="str">
        <f>IFERROR(IF(ISNUMBER(SEARCH($B$1,input!$A171)),AND(2010&lt;=VALUE(TRIM(MID(input!$A171,SEARCH($B$1,input!$A171)+4,5))),VALUE(TRIM(MID(input!$A171,SEARCH($B$1,input!$A171)+4,5)))&lt;=2020),"X"),"")</f>
        <v>X</v>
      </c>
      <c r="C171" s="14" t="b">
        <f>IFERROR(IF(ISNUMBER(SEARCH($C$1,input!$A171)),AND(2020&lt;=VALUE(TRIM(MID(input!$A171,SEARCH($C$1,input!$A171)+4,5))),VALUE(TRIM(MID(input!$A171,SEARCH($C$1,input!$A171)+4,5)))&lt;=2030),"X"),"")</f>
        <v>1</v>
      </c>
      <c r="D171" s="14" t="b">
        <f>IFERROR(IF(ISNUMBER(SEARCH($D$1,input!$A171)),IF(MID(input!$A171,SEARCH($D$1,input!$A171)+7,2)="cm",AND(150&lt;=VALUE(MID(input!$A171,SEARCH($D$1,input!$A171)+4,3)),VALUE(MID(input!$A171,SEARCH($D$1,input!$A171)+4,3))&lt;=193),IF(MID(input!$A171,SEARCH($D$1,input!$A171)+6,2)="in",AND(59&lt;=VALUE(MID(input!$A171,SEARCH($D$1,input!$A171)+4,2)),VALUE(MID(input!$A171,SEARCH($D$1,input!$A171)+4,2))&lt;=76),"")),"X"),"")</f>
        <v>1</v>
      </c>
      <c r="E171" s="14" t="b">
        <f>IFERROR(IF(ISNUMBER(SEARCH($E$1,input!$A171)),IF(AND(MID(input!$A171,SEARCH($E$1,input!$A171)+4,1)="#",
VLOOKUP(MID(input!$A171,SEARCH($E$1,input!$A171)+5,1),'TRUE LIST'!$C$2:$D$17,2,0),
VLOOKUP(MID(input!$A171,SEARCH($E$1,input!$A171)+6,1),'TRUE LIST'!$C$2:$D$17,2,0),
VLOOKUP(MID(input!$A171,SEARCH($E$1,input!$A171)+7,1),'TRUE LIST'!$C$2:$D$17,2,0),
VLOOKUP(MID(input!$A171,SEARCH($E$1,input!$A171)+8,1),'TRUE LIST'!$C$2:$D$17,2,0),
VLOOKUP(MID(input!$A171,SEARCH($E$1,input!$A171)+9,1),'TRUE LIST'!$C$2:$D$17,2,0),
VLOOKUP(MID(input!$A171,SEARCH($E$1,input!$A171)+10,1),'TRUE LIST'!$C$2:$D$17,2,0),
TRIM(MID(input!$A171,SEARCH($E$1,input!$A171)+11,1))=""),TRUE,""),"X"),"")</f>
        <v>1</v>
      </c>
      <c r="F171" s="14" t="b">
        <f>IFERROR(IF(ISNUMBER(SEARCH($F$1,input!$A171)),VLOOKUP(TRIM(MID(input!$A171,SEARCH($F$1,input!$A171)+4,4)),'TRUE LIST'!$A$2:$B$8,2,0),"X"),"")</f>
        <v>1</v>
      </c>
      <c r="G171" s="14" t="str">
        <f>IFERROR(IF(ISNUMBER(SEARCH($G$1,input!$A171)),IF(LEN(TRIM(MID(input!$A171,SEARCH($G$1,input!$A171)+4,10)))=9,TRUE,""),"X"),"")</f>
        <v>X</v>
      </c>
      <c r="H171" s="14" t="str">
        <f t="shared" ca="1" si="4"/>
        <v/>
      </c>
      <c r="I171" s="13" t="str">
        <f>IF(ISBLANK(input!A171),"x","")</f>
        <v/>
      </c>
      <c r="J171" s="13" t="str">
        <f>IFERROR(IF(I171="x",MATCH("x",I172:I959,0),N/A),"")</f>
        <v/>
      </c>
      <c r="K171" s="14" t="str">
        <f t="shared" ca="1" si="5"/>
        <v/>
      </c>
    </row>
    <row r="172" spans="1:11" s="1" customFormat="1" x14ac:dyDescent="0.35">
      <c r="A172" s="14" t="str">
        <f>IFERROR(IF(ISNUMBER(SEARCH($A$1,input!$A172)),AND(1920&lt;=VALUE(TRIM(MID(input!$A172,SEARCH($A$1,input!$A172)+4,5))),VALUE(TRIM(MID(input!$A172,SEARCH($A$1,input!$A172)+4,5)))&lt;=2002),"X"),"")</f>
        <v>X</v>
      </c>
      <c r="B172" s="14" t="str">
        <f>IFERROR(IF(ISNUMBER(SEARCH($B$1,input!$A172)),AND(2010&lt;=VALUE(TRIM(MID(input!$A172,SEARCH($B$1,input!$A172)+4,5))),VALUE(TRIM(MID(input!$A172,SEARCH($B$1,input!$A172)+4,5)))&lt;=2020),"X"),"")</f>
        <v>X</v>
      </c>
      <c r="C172" s="14" t="str">
        <f>IFERROR(IF(ISNUMBER(SEARCH($C$1,input!$A172)),AND(2020&lt;=VALUE(TRIM(MID(input!$A172,SEARCH($C$1,input!$A172)+4,5))),VALUE(TRIM(MID(input!$A172,SEARCH($C$1,input!$A172)+4,5)))&lt;=2030),"X"),"")</f>
        <v>X</v>
      </c>
      <c r="D172" s="14" t="str">
        <f>IFERROR(IF(ISNUMBER(SEARCH($D$1,input!$A172)),IF(MID(input!$A172,SEARCH($D$1,input!$A172)+7,2)="cm",AND(150&lt;=VALUE(MID(input!$A172,SEARCH($D$1,input!$A172)+4,3)),VALUE(MID(input!$A172,SEARCH($D$1,input!$A172)+4,3))&lt;=193),IF(MID(input!$A172,SEARCH($D$1,input!$A172)+6,2)="in",AND(59&lt;=VALUE(MID(input!$A172,SEARCH($D$1,input!$A172)+4,2)),VALUE(MID(input!$A172,SEARCH($D$1,input!$A172)+4,2))&lt;=76),"")),"X"),"")</f>
        <v>X</v>
      </c>
      <c r="E172" s="14" t="str">
        <f>IFERROR(IF(ISNUMBER(SEARCH($E$1,input!$A172)),IF(AND(MID(input!$A172,SEARCH($E$1,input!$A172)+4,1)="#",
VLOOKUP(MID(input!$A172,SEARCH($E$1,input!$A172)+5,1),'TRUE LIST'!$C$2:$D$17,2,0),
VLOOKUP(MID(input!$A172,SEARCH($E$1,input!$A172)+6,1),'TRUE LIST'!$C$2:$D$17,2,0),
VLOOKUP(MID(input!$A172,SEARCH($E$1,input!$A172)+7,1),'TRUE LIST'!$C$2:$D$17,2,0),
VLOOKUP(MID(input!$A172,SEARCH($E$1,input!$A172)+8,1),'TRUE LIST'!$C$2:$D$17,2,0),
VLOOKUP(MID(input!$A172,SEARCH($E$1,input!$A172)+9,1),'TRUE LIST'!$C$2:$D$17,2,0),
VLOOKUP(MID(input!$A172,SEARCH($E$1,input!$A172)+10,1),'TRUE LIST'!$C$2:$D$17,2,0),
TRIM(MID(input!$A172,SEARCH($E$1,input!$A172)+11,1))=""),TRUE,""),"X"),"")</f>
        <v>X</v>
      </c>
      <c r="F172" s="14" t="str">
        <f>IFERROR(IF(ISNUMBER(SEARCH($F$1,input!$A172)),VLOOKUP(TRIM(MID(input!$A172,SEARCH($F$1,input!$A172)+4,4)),'TRUE LIST'!$A$2:$B$8,2,0),"X"),"")</f>
        <v>X</v>
      </c>
      <c r="G172" s="14" t="str">
        <f>IFERROR(IF(ISNUMBER(SEARCH($G$1,input!$A172)),IF(LEN(TRIM(MID(input!$A172,SEARCH($G$1,input!$A172)+4,10)))=9,TRUE,""),"X"),"")</f>
        <v>X</v>
      </c>
      <c r="H172" s="14" t="str">
        <f t="shared" ca="1" si="4"/>
        <v/>
      </c>
      <c r="I172" s="13" t="str">
        <f>IF(ISBLANK(input!A172),"x","")</f>
        <v>x</v>
      </c>
      <c r="J172" s="13">
        <f>IFERROR(IF(I172="x",MATCH("x",I173:I959,0),N/A),"")</f>
        <v>3</v>
      </c>
      <c r="K172" s="14" t="str">
        <f t="shared" ca="1" si="5"/>
        <v/>
      </c>
    </row>
    <row r="173" spans="1:11" s="1" customFormat="1" x14ac:dyDescent="0.35">
      <c r="A173" s="14" t="b">
        <f>IFERROR(IF(ISNUMBER(SEARCH($A$1,input!$A173)),AND(1920&lt;=VALUE(TRIM(MID(input!$A173,SEARCH($A$1,input!$A173)+4,5))),VALUE(TRIM(MID(input!$A173,SEARCH($A$1,input!$A173)+4,5)))&lt;=2002),"X"),"")</f>
        <v>1</v>
      </c>
      <c r="B173" s="14" t="b">
        <f>IFERROR(IF(ISNUMBER(SEARCH($B$1,input!$A173)),AND(2010&lt;=VALUE(TRIM(MID(input!$A173,SEARCH($B$1,input!$A173)+4,5))),VALUE(TRIM(MID(input!$A173,SEARCH($B$1,input!$A173)+4,5)))&lt;=2020),"X"),"")</f>
        <v>1</v>
      </c>
      <c r="C173" s="14" t="b">
        <f>IFERROR(IF(ISNUMBER(SEARCH($C$1,input!$A173)),AND(2020&lt;=VALUE(TRIM(MID(input!$A173,SEARCH($C$1,input!$A173)+4,5))),VALUE(TRIM(MID(input!$A173,SEARCH($C$1,input!$A173)+4,5)))&lt;=2030),"X"),"")</f>
        <v>1</v>
      </c>
      <c r="D173" s="14" t="b">
        <f>IFERROR(IF(ISNUMBER(SEARCH($D$1,input!$A173)),IF(MID(input!$A173,SEARCH($D$1,input!$A173)+7,2)="cm",AND(150&lt;=VALUE(MID(input!$A173,SEARCH($D$1,input!$A173)+4,3)),VALUE(MID(input!$A173,SEARCH($D$1,input!$A173)+4,3))&lt;=193),IF(MID(input!$A173,SEARCH($D$1,input!$A173)+6,2)="in",AND(59&lt;=VALUE(MID(input!$A173,SEARCH($D$1,input!$A173)+4,2)),VALUE(MID(input!$A173,SEARCH($D$1,input!$A173)+4,2))&lt;=76),"")),"X"),"")</f>
        <v>1</v>
      </c>
      <c r="E173" s="14" t="str">
        <f>IFERROR(IF(ISNUMBER(SEARCH($E$1,input!$A173)),IF(AND(MID(input!$A173,SEARCH($E$1,input!$A173)+4,1)="#",
VLOOKUP(MID(input!$A173,SEARCH($E$1,input!$A173)+5,1),'TRUE LIST'!$C$2:$D$17,2,0),
VLOOKUP(MID(input!$A173,SEARCH($E$1,input!$A173)+6,1),'TRUE LIST'!$C$2:$D$17,2,0),
VLOOKUP(MID(input!$A173,SEARCH($E$1,input!$A173)+7,1),'TRUE LIST'!$C$2:$D$17,2,0),
VLOOKUP(MID(input!$A173,SEARCH($E$1,input!$A173)+8,1),'TRUE LIST'!$C$2:$D$17,2,0),
VLOOKUP(MID(input!$A173,SEARCH($E$1,input!$A173)+9,1),'TRUE LIST'!$C$2:$D$17,2,0),
VLOOKUP(MID(input!$A173,SEARCH($E$1,input!$A173)+10,1),'TRUE LIST'!$C$2:$D$17,2,0),
TRIM(MID(input!$A173,SEARCH($E$1,input!$A173)+11,1))=""),TRUE,""),"X"),"")</f>
        <v>X</v>
      </c>
      <c r="F173" s="14" t="b">
        <f>IFERROR(IF(ISNUMBER(SEARCH($F$1,input!$A173)),VLOOKUP(TRIM(MID(input!$A173,SEARCH($F$1,input!$A173)+4,4)),'TRUE LIST'!$A$2:$B$8,2,0),"X"),"")</f>
        <v>1</v>
      </c>
      <c r="G173" s="14" t="b">
        <f>IFERROR(IF(ISNUMBER(SEARCH($G$1,input!$A173)),IF(LEN(TRIM(MID(input!$A173,SEARCH($G$1,input!$A173)+4,10)))=9,TRUE,""),"X"),"")</f>
        <v>1</v>
      </c>
      <c r="H173" s="14">
        <f t="shared" ca="1" si="4"/>
        <v>6</v>
      </c>
      <c r="I173" s="13" t="str">
        <f>IF(ISBLANK(input!A173),"x","")</f>
        <v/>
      </c>
      <c r="J173" s="13" t="str">
        <f>IFERROR(IF(I173="x",MATCH("x",I174:I959,0),N/A),"")</f>
        <v/>
      </c>
      <c r="K173" s="14">
        <f t="shared" ca="1" si="5"/>
        <v>6</v>
      </c>
    </row>
    <row r="174" spans="1:11" s="1" customFormat="1" x14ac:dyDescent="0.35">
      <c r="A174" s="14" t="str">
        <f>IFERROR(IF(ISNUMBER(SEARCH($A$1,input!$A174)),AND(1920&lt;=VALUE(TRIM(MID(input!$A174,SEARCH($A$1,input!$A174)+4,5))),VALUE(TRIM(MID(input!$A174,SEARCH($A$1,input!$A174)+4,5)))&lt;=2002),"X"),"")</f>
        <v>X</v>
      </c>
      <c r="B174" s="14" t="str">
        <f>IFERROR(IF(ISNUMBER(SEARCH($B$1,input!$A174)),AND(2010&lt;=VALUE(TRIM(MID(input!$A174,SEARCH($B$1,input!$A174)+4,5))),VALUE(TRIM(MID(input!$A174,SEARCH($B$1,input!$A174)+4,5)))&lt;=2020),"X"),"")</f>
        <v>X</v>
      </c>
      <c r="C174" s="14" t="str">
        <f>IFERROR(IF(ISNUMBER(SEARCH($C$1,input!$A174)),AND(2020&lt;=VALUE(TRIM(MID(input!$A174,SEARCH($C$1,input!$A174)+4,5))),VALUE(TRIM(MID(input!$A174,SEARCH($C$1,input!$A174)+4,5)))&lt;=2030),"X"),"")</f>
        <v>X</v>
      </c>
      <c r="D174" s="14" t="str">
        <f>IFERROR(IF(ISNUMBER(SEARCH($D$1,input!$A174)),IF(MID(input!$A174,SEARCH($D$1,input!$A174)+7,2)="cm",AND(150&lt;=VALUE(MID(input!$A174,SEARCH($D$1,input!$A174)+4,3)),VALUE(MID(input!$A174,SEARCH($D$1,input!$A174)+4,3))&lt;=193),IF(MID(input!$A174,SEARCH($D$1,input!$A174)+6,2)="in",AND(59&lt;=VALUE(MID(input!$A174,SEARCH($D$1,input!$A174)+4,2)),VALUE(MID(input!$A174,SEARCH($D$1,input!$A174)+4,2))&lt;=76),"")),"X"),"")</f>
        <v>X</v>
      </c>
      <c r="E174" s="14" t="b">
        <f>IFERROR(IF(ISNUMBER(SEARCH($E$1,input!$A174)),IF(AND(MID(input!$A174,SEARCH($E$1,input!$A174)+4,1)="#",
VLOOKUP(MID(input!$A174,SEARCH($E$1,input!$A174)+5,1),'TRUE LIST'!$C$2:$D$17,2,0),
VLOOKUP(MID(input!$A174,SEARCH($E$1,input!$A174)+6,1),'TRUE LIST'!$C$2:$D$17,2,0),
VLOOKUP(MID(input!$A174,SEARCH($E$1,input!$A174)+7,1),'TRUE LIST'!$C$2:$D$17,2,0),
VLOOKUP(MID(input!$A174,SEARCH($E$1,input!$A174)+8,1),'TRUE LIST'!$C$2:$D$17,2,0),
VLOOKUP(MID(input!$A174,SEARCH($E$1,input!$A174)+9,1),'TRUE LIST'!$C$2:$D$17,2,0),
VLOOKUP(MID(input!$A174,SEARCH($E$1,input!$A174)+10,1),'TRUE LIST'!$C$2:$D$17,2,0),
TRIM(MID(input!$A174,SEARCH($E$1,input!$A174)+11,1))=""),TRUE,""),"X"),"")</f>
        <v>1</v>
      </c>
      <c r="F174" s="14" t="str">
        <f>IFERROR(IF(ISNUMBER(SEARCH($F$1,input!$A174)),VLOOKUP(TRIM(MID(input!$A174,SEARCH($F$1,input!$A174)+4,4)),'TRUE LIST'!$A$2:$B$8,2,0),"X"),"")</f>
        <v>X</v>
      </c>
      <c r="G174" s="14" t="str">
        <f>IFERROR(IF(ISNUMBER(SEARCH($G$1,input!$A174)),IF(LEN(TRIM(MID(input!$A174,SEARCH($G$1,input!$A174)+4,10)))=9,TRUE,""),"X"),"")</f>
        <v>X</v>
      </c>
      <c r="H174" s="14" t="str">
        <f t="shared" ca="1" si="4"/>
        <v/>
      </c>
      <c r="I174" s="13" t="str">
        <f>IF(ISBLANK(input!A174),"x","")</f>
        <v/>
      </c>
      <c r="J174" s="13" t="str">
        <f>IFERROR(IF(I174="x",MATCH("x",I175:I959,0),N/A),"")</f>
        <v/>
      </c>
      <c r="K174" s="14" t="str">
        <f t="shared" ca="1" si="5"/>
        <v/>
      </c>
    </row>
    <row r="175" spans="1:11" s="1" customFormat="1" x14ac:dyDescent="0.35">
      <c r="A175" s="14" t="str">
        <f>IFERROR(IF(ISNUMBER(SEARCH($A$1,input!$A175)),AND(1920&lt;=VALUE(TRIM(MID(input!$A175,SEARCH($A$1,input!$A175)+4,5))),VALUE(TRIM(MID(input!$A175,SEARCH($A$1,input!$A175)+4,5)))&lt;=2002),"X"),"")</f>
        <v>X</v>
      </c>
      <c r="B175" s="14" t="str">
        <f>IFERROR(IF(ISNUMBER(SEARCH($B$1,input!$A175)),AND(2010&lt;=VALUE(TRIM(MID(input!$A175,SEARCH($B$1,input!$A175)+4,5))),VALUE(TRIM(MID(input!$A175,SEARCH($B$1,input!$A175)+4,5)))&lt;=2020),"X"),"")</f>
        <v>X</v>
      </c>
      <c r="C175" s="14" t="str">
        <f>IFERROR(IF(ISNUMBER(SEARCH($C$1,input!$A175)),AND(2020&lt;=VALUE(TRIM(MID(input!$A175,SEARCH($C$1,input!$A175)+4,5))),VALUE(TRIM(MID(input!$A175,SEARCH($C$1,input!$A175)+4,5)))&lt;=2030),"X"),"")</f>
        <v>X</v>
      </c>
      <c r="D175" s="14" t="str">
        <f>IFERROR(IF(ISNUMBER(SEARCH($D$1,input!$A175)),IF(MID(input!$A175,SEARCH($D$1,input!$A175)+7,2)="cm",AND(150&lt;=VALUE(MID(input!$A175,SEARCH($D$1,input!$A175)+4,3)),VALUE(MID(input!$A175,SEARCH($D$1,input!$A175)+4,3))&lt;=193),IF(MID(input!$A175,SEARCH($D$1,input!$A175)+6,2)="in",AND(59&lt;=VALUE(MID(input!$A175,SEARCH($D$1,input!$A175)+4,2)),VALUE(MID(input!$A175,SEARCH($D$1,input!$A175)+4,2))&lt;=76),"")),"X"),"")</f>
        <v>X</v>
      </c>
      <c r="E175" s="14" t="str">
        <f>IFERROR(IF(ISNUMBER(SEARCH($E$1,input!$A175)),IF(AND(MID(input!$A175,SEARCH($E$1,input!$A175)+4,1)="#",
VLOOKUP(MID(input!$A175,SEARCH($E$1,input!$A175)+5,1),'TRUE LIST'!$C$2:$D$17,2,0),
VLOOKUP(MID(input!$A175,SEARCH($E$1,input!$A175)+6,1),'TRUE LIST'!$C$2:$D$17,2,0),
VLOOKUP(MID(input!$A175,SEARCH($E$1,input!$A175)+7,1),'TRUE LIST'!$C$2:$D$17,2,0),
VLOOKUP(MID(input!$A175,SEARCH($E$1,input!$A175)+8,1),'TRUE LIST'!$C$2:$D$17,2,0),
VLOOKUP(MID(input!$A175,SEARCH($E$1,input!$A175)+9,1),'TRUE LIST'!$C$2:$D$17,2,0),
VLOOKUP(MID(input!$A175,SEARCH($E$1,input!$A175)+10,1),'TRUE LIST'!$C$2:$D$17,2,0),
TRIM(MID(input!$A175,SEARCH($E$1,input!$A175)+11,1))=""),TRUE,""),"X"),"")</f>
        <v>X</v>
      </c>
      <c r="F175" s="14" t="str">
        <f>IFERROR(IF(ISNUMBER(SEARCH($F$1,input!$A175)),VLOOKUP(TRIM(MID(input!$A175,SEARCH($F$1,input!$A175)+4,4)),'TRUE LIST'!$A$2:$B$8,2,0),"X"),"")</f>
        <v>X</v>
      </c>
      <c r="G175" s="14" t="str">
        <f>IFERROR(IF(ISNUMBER(SEARCH($G$1,input!$A175)),IF(LEN(TRIM(MID(input!$A175,SEARCH($G$1,input!$A175)+4,10)))=9,TRUE,""),"X"),"")</f>
        <v>X</v>
      </c>
      <c r="H175" s="14" t="str">
        <f t="shared" ca="1" si="4"/>
        <v/>
      </c>
      <c r="I175" s="13" t="str">
        <f>IF(ISBLANK(input!A175),"x","")</f>
        <v>x</v>
      </c>
      <c r="J175" s="13">
        <f>IFERROR(IF(I175="x",MATCH("x",I176:I959,0),N/A),"")</f>
        <v>3</v>
      </c>
      <c r="K175" s="14" t="str">
        <f t="shared" ca="1" si="5"/>
        <v/>
      </c>
    </row>
    <row r="176" spans="1:11" s="1" customFormat="1" x14ac:dyDescent="0.35">
      <c r="A176" s="14" t="b">
        <f>IFERROR(IF(ISNUMBER(SEARCH($A$1,input!$A176)),AND(1920&lt;=VALUE(TRIM(MID(input!$A176,SEARCH($A$1,input!$A176)+4,5))),VALUE(TRIM(MID(input!$A176,SEARCH($A$1,input!$A176)+4,5)))&lt;=2002),"X"),"")</f>
        <v>1</v>
      </c>
      <c r="B176" s="14" t="b">
        <f>IFERROR(IF(ISNUMBER(SEARCH($B$1,input!$A176)),AND(2010&lt;=VALUE(TRIM(MID(input!$A176,SEARCH($B$1,input!$A176)+4,5))),VALUE(TRIM(MID(input!$A176,SEARCH($B$1,input!$A176)+4,5)))&lt;=2020),"X"),"")</f>
        <v>1</v>
      </c>
      <c r="C176" s="14" t="b">
        <f>IFERROR(IF(ISNUMBER(SEARCH($C$1,input!$A176)),AND(2020&lt;=VALUE(TRIM(MID(input!$A176,SEARCH($C$1,input!$A176)+4,5))),VALUE(TRIM(MID(input!$A176,SEARCH($C$1,input!$A176)+4,5)))&lt;=2030),"X"),"")</f>
        <v>1</v>
      </c>
      <c r="D176" s="14" t="str">
        <f>IFERROR(IF(ISNUMBER(SEARCH($D$1,input!$A176)),IF(MID(input!$A176,SEARCH($D$1,input!$A176)+7,2)="cm",AND(150&lt;=VALUE(MID(input!$A176,SEARCH($D$1,input!$A176)+4,3)),VALUE(MID(input!$A176,SEARCH($D$1,input!$A176)+4,3))&lt;=193),IF(MID(input!$A176,SEARCH($D$1,input!$A176)+6,2)="in",AND(59&lt;=VALUE(MID(input!$A176,SEARCH($D$1,input!$A176)+4,2)),VALUE(MID(input!$A176,SEARCH($D$1,input!$A176)+4,2))&lt;=76),"")),"X"),"")</f>
        <v>X</v>
      </c>
      <c r="E176" s="14" t="b">
        <f>IFERROR(IF(ISNUMBER(SEARCH($E$1,input!$A176)),IF(AND(MID(input!$A176,SEARCH($E$1,input!$A176)+4,1)="#",
VLOOKUP(MID(input!$A176,SEARCH($E$1,input!$A176)+5,1),'TRUE LIST'!$C$2:$D$17,2,0),
VLOOKUP(MID(input!$A176,SEARCH($E$1,input!$A176)+6,1),'TRUE LIST'!$C$2:$D$17,2,0),
VLOOKUP(MID(input!$A176,SEARCH($E$1,input!$A176)+7,1),'TRUE LIST'!$C$2:$D$17,2,0),
VLOOKUP(MID(input!$A176,SEARCH($E$1,input!$A176)+8,1),'TRUE LIST'!$C$2:$D$17,2,0),
VLOOKUP(MID(input!$A176,SEARCH($E$1,input!$A176)+9,1),'TRUE LIST'!$C$2:$D$17,2,0),
VLOOKUP(MID(input!$A176,SEARCH($E$1,input!$A176)+10,1),'TRUE LIST'!$C$2:$D$17,2,0),
TRIM(MID(input!$A176,SEARCH($E$1,input!$A176)+11,1))=""),TRUE,""),"X"),"")</f>
        <v>1</v>
      </c>
      <c r="F176" s="14" t="str">
        <f>IFERROR(IF(ISNUMBER(SEARCH($F$1,input!$A176)),VLOOKUP(TRIM(MID(input!$A176,SEARCH($F$1,input!$A176)+4,4)),'TRUE LIST'!$A$2:$B$8,2,0),"X"),"")</f>
        <v>X</v>
      </c>
      <c r="G176" s="14" t="str">
        <f>IFERROR(IF(ISNUMBER(SEARCH($G$1,input!$A176)),IF(LEN(TRIM(MID(input!$A176,SEARCH($G$1,input!$A176)+4,10)))=9,TRUE,""),"X"),"")</f>
        <v>X</v>
      </c>
      <c r="H176" s="14">
        <f t="shared" ca="1" si="4"/>
        <v>6</v>
      </c>
      <c r="I176" s="13" t="str">
        <f>IF(ISBLANK(input!A176),"x","")</f>
        <v/>
      </c>
      <c r="J176" s="13" t="str">
        <f>IFERROR(IF(I176="x",MATCH("x",I177:I959,0),N/A),"")</f>
        <v/>
      </c>
      <c r="K176" s="14">
        <f t="shared" ca="1" si="5"/>
        <v>6</v>
      </c>
    </row>
    <row r="177" spans="1:11" s="1" customFormat="1" x14ac:dyDescent="0.35">
      <c r="A177" s="14" t="str">
        <f>IFERROR(IF(ISNUMBER(SEARCH($A$1,input!$A177)),AND(1920&lt;=VALUE(TRIM(MID(input!$A177,SEARCH($A$1,input!$A177)+4,5))),VALUE(TRIM(MID(input!$A177,SEARCH($A$1,input!$A177)+4,5)))&lt;=2002),"X"),"")</f>
        <v>X</v>
      </c>
      <c r="B177" s="14" t="str">
        <f>IFERROR(IF(ISNUMBER(SEARCH($B$1,input!$A177)),AND(2010&lt;=VALUE(TRIM(MID(input!$A177,SEARCH($B$1,input!$A177)+4,5))),VALUE(TRIM(MID(input!$A177,SEARCH($B$1,input!$A177)+4,5)))&lt;=2020),"X"),"")</f>
        <v>X</v>
      </c>
      <c r="C177" s="14" t="str">
        <f>IFERROR(IF(ISNUMBER(SEARCH($C$1,input!$A177)),AND(2020&lt;=VALUE(TRIM(MID(input!$A177,SEARCH($C$1,input!$A177)+4,5))),VALUE(TRIM(MID(input!$A177,SEARCH($C$1,input!$A177)+4,5)))&lt;=2030),"X"),"")</f>
        <v>X</v>
      </c>
      <c r="D177" s="14" t="b">
        <f>IFERROR(IF(ISNUMBER(SEARCH($D$1,input!$A177)),IF(MID(input!$A177,SEARCH($D$1,input!$A177)+7,2)="cm",AND(150&lt;=VALUE(MID(input!$A177,SEARCH($D$1,input!$A177)+4,3)),VALUE(MID(input!$A177,SEARCH($D$1,input!$A177)+4,3))&lt;=193),IF(MID(input!$A177,SEARCH($D$1,input!$A177)+6,2)="in",AND(59&lt;=VALUE(MID(input!$A177,SEARCH($D$1,input!$A177)+4,2)),VALUE(MID(input!$A177,SEARCH($D$1,input!$A177)+4,2))&lt;=76),"")),"X"),"")</f>
        <v>1</v>
      </c>
      <c r="E177" s="14" t="str">
        <f>IFERROR(IF(ISNUMBER(SEARCH($E$1,input!$A177)),IF(AND(MID(input!$A177,SEARCH($E$1,input!$A177)+4,1)="#",
VLOOKUP(MID(input!$A177,SEARCH($E$1,input!$A177)+5,1),'TRUE LIST'!$C$2:$D$17,2,0),
VLOOKUP(MID(input!$A177,SEARCH($E$1,input!$A177)+6,1),'TRUE LIST'!$C$2:$D$17,2,0),
VLOOKUP(MID(input!$A177,SEARCH($E$1,input!$A177)+7,1),'TRUE LIST'!$C$2:$D$17,2,0),
VLOOKUP(MID(input!$A177,SEARCH($E$1,input!$A177)+8,1),'TRUE LIST'!$C$2:$D$17,2,0),
VLOOKUP(MID(input!$A177,SEARCH($E$1,input!$A177)+9,1),'TRUE LIST'!$C$2:$D$17,2,0),
VLOOKUP(MID(input!$A177,SEARCH($E$1,input!$A177)+10,1),'TRUE LIST'!$C$2:$D$17,2,0),
TRIM(MID(input!$A177,SEARCH($E$1,input!$A177)+11,1))=""),TRUE,""),"X"),"")</f>
        <v>X</v>
      </c>
      <c r="F177" s="14" t="b">
        <f>IFERROR(IF(ISNUMBER(SEARCH($F$1,input!$A177)),VLOOKUP(TRIM(MID(input!$A177,SEARCH($F$1,input!$A177)+4,4)),'TRUE LIST'!$A$2:$B$8,2,0),"X"),"")</f>
        <v>1</v>
      </c>
      <c r="G177" s="14" t="b">
        <f>IFERROR(IF(ISNUMBER(SEARCH($G$1,input!$A177)),IF(LEN(TRIM(MID(input!$A177,SEARCH($G$1,input!$A177)+4,10)))=9,TRUE,""),"X"),"")</f>
        <v>1</v>
      </c>
      <c r="H177" s="14" t="str">
        <f t="shared" ca="1" si="4"/>
        <v/>
      </c>
      <c r="I177" s="13" t="str">
        <f>IF(ISBLANK(input!A177),"x","")</f>
        <v/>
      </c>
      <c r="J177" s="13" t="str">
        <f>IFERROR(IF(I177="x",MATCH("x",I178:I959,0),N/A),"")</f>
        <v/>
      </c>
      <c r="K177" s="14" t="str">
        <f t="shared" ca="1" si="5"/>
        <v/>
      </c>
    </row>
    <row r="178" spans="1:11" s="1" customFormat="1" x14ac:dyDescent="0.35">
      <c r="A178" s="14" t="str">
        <f>IFERROR(IF(ISNUMBER(SEARCH($A$1,input!$A178)),AND(1920&lt;=VALUE(TRIM(MID(input!$A178,SEARCH($A$1,input!$A178)+4,5))),VALUE(TRIM(MID(input!$A178,SEARCH($A$1,input!$A178)+4,5)))&lt;=2002),"X"),"")</f>
        <v>X</v>
      </c>
      <c r="B178" s="14" t="str">
        <f>IFERROR(IF(ISNUMBER(SEARCH($B$1,input!$A178)),AND(2010&lt;=VALUE(TRIM(MID(input!$A178,SEARCH($B$1,input!$A178)+4,5))),VALUE(TRIM(MID(input!$A178,SEARCH($B$1,input!$A178)+4,5)))&lt;=2020),"X"),"")</f>
        <v>X</v>
      </c>
      <c r="C178" s="14" t="str">
        <f>IFERROR(IF(ISNUMBER(SEARCH($C$1,input!$A178)),AND(2020&lt;=VALUE(TRIM(MID(input!$A178,SEARCH($C$1,input!$A178)+4,5))),VALUE(TRIM(MID(input!$A178,SEARCH($C$1,input!$A178)+4,5)))&lt;=2030),"X"),"")</f>
        <v>X</v>
      </c>
      <c r="D178" s="14" t="str">
        <f>IFERROR(IF(ISNUMBER(SEARCH($D$1,input!$A178)),IF(MID(input!$A178,SEARCH($D$1,input!$A178)+7,2)="cm",AND(150&lt;=VALUE(MID(input!$A178,SEARCH($D$1,input!$A178)+4,3)),VALUE(MID(input!$A178,SEARCH($D$1,input!$A178)+4,3))&lt;=193),IF(MID(input!$A178,SEARCH($D$1,input!$A178)+6,2)="in",AND(59&lt;=VALUE(MID(input!$A178,SEARCH($D$1,input!$A178)+4,2)),VALUE(MID(input!$A178,SEARCH($D$1,input!$A178)+4,2))&lt;=76),"")),"X"),"")</f>
        <v>X</v>
      </c>
      <c r="E178" s="14" t="str">
        <f>IFERROR(IF(ISNUMBER(SEARCH($E$1,input!$A178)),IF(AND(MID(input!$A178,SEARCH($E$1,input!$A178)+4,1)="#",
VLOOKUP(MID(input!$A178,SEARCH($E$1,input!$A178)+5,1),'TRUE LIST'!$C$2:$D$17,2,0),
VLOOKUP(MID(input!$A178,SEARCH($E$1,input!$A178)+6,1),'TRUE LIST'!$C$2:$D$17,2,0),
VLOOKUP(MID(input!$A178,SEARCH($E$1,input!$A178)+7,1),'TRUE LIST'!$C$2:$D$17,2,0),
VLOOKUP(MID(input!$A178,SEARCH($E$1,input!$A178)+8,1),'TRUE LIST'!$C$2:$D$17,2,0),
VLOOKUP(MID(input!$A178,SEARCH($E$1,input!$A178)+9,1),'TRUE LIST'!$C$2:$D$17,2,0),
VLOOKUP(MID(input!$A178,SEARCH($E$1,input!$A178)+10,1),'TRUE LIST'!$C$2:$D$17,2,0),
TRIM(MID(input!$A178,SEARCH($E$1,input!$A178)+11,1))=""),TRUE,""),"X"),"")</f>
        <v>X</v>
      </c>
      <c r="F178" s="14" t="str">
        <f>IFERROR(IF(ISNUMBER(SEARCH($F$1,input!$A178)),VLOOKUP(TRIM(MID(input!$A178,SEARCH($F$1,input!$A178)+4,4)),'TRUE LIST'!$A$2:$B$8,2,0),"X"),"")</f>
        <v>X</v>
      </c>
      <c r="G178" s="14" t="str">
        <f>IFERROR(IF(ISNUMBER(SEARCH($G$1,input!$A178)),IF(LEN(TRIM(MID(input!$A178,SEARCH($G$1,input!$A178)+4,10)))=9,TRUE,""),"X"),"")</f>
        <v>X</v>
      </c>
      <c r="H178" s="14" t="str">
        <f t="shared" ca="1" si="4"/>
        <v/>
      </c>
      <c r="I178" s="13" t="str">
        <f>IF(ISBLANK(input!A178),"x","")</f>
        <v>x</v>
      </c>
      <c r="J178" s="13">
        <f>IFERROR(IF(I178="x",MATCH("x",I179:I959,0),N/A),"")</f>
        <v>3</v>
      </c>
      <c r="K178" s="14" t="str">
        <f t="shared" ca="1" si="5"/>
        <v/>
      </c>
    </row>
    <row r="179" spans="1:11" s="1" customFormat="1" x14ac:dyDescent="0.35">
      <c r="A179" s="14" t="str">
        <f>IFERROR(IF(ISNUMBER(SEARCH($A$1,input!$A179)),AND(1920&lt;=VALUE(TRIM(MID(input!$A179,SEARCH($A$1,input!$A179)+4,5))),VALUE(TRIM(MID(input!$A179,SEARCH($A$1,input!$A179)+4,5)))&lt;=2002),"X"),"")</f>
        <v>X</v>
      </c>
      <c r="B179" s="14" t="str">
        <f>IFERROR(IF(ISNUMBER(SEARCH($B$1,input!$A179)),AND(2010&lt;=VALUE(TRIM(MID(input!$A179,SEARCH($B$1,input!$A179)+4,5))),VALUE(TRIM(MID(input!$A179,SEARCH($B$1,input!$A179)+4,5)))&lt;=2020),"X"),"")</f>
        <v>X</v>
      </c>
      <c r="C179" s="14" t="str">
        <f>IFERROR(IF(ISNUMBER(SEARCH($C$1,input!$A179)),AND(2020&lt;=VALUE(TRIM(MID(input!$A179,SEARCH($C$1,input!$A179)+4,5))),VALUE(TRIM(MID(input!$A179,SEARCH($C$1,input!$A179)+4,5)))&lt;=2030),"X"),"")</f>
        <v>X</v>
      </c>
      <c r="D179" s="14" t="b">
        <f>IFERROR(IF(ISNUMBER(SEARCH($D$1,input!$A179)),IF(MID(input!$A179,SEARCH($D$1,input!$A179)+7,2)="cm",AND(150&lt;=VALUE(MID(input!$A179,SEARCH($D$1,input!$A179)+4,3)),VALUE(MID(input!$A179,SEARCH($D$1,input!$A179)+4,3))&lt;=193),IF(MID(input!$A179,SEARCH($D$1,input!$A179)+6,2)="in",AND(59&lt;=VALUE(MID(input!$A179,SEARCH($D$1,input!$A179)+4,2)),VALUE(MID(input!$A179,SEARCH($D$1,input!$A179)+4,2))&lt;=76),"")),"X"),"")</f>
        <v>1</v>
      </c>
      <c r="E179" s="14" t="b">
        <f>IFERROR(IF(ISNUMBER(SEARCH($E$1,input!$A179)),IF(AND(MID(input!$A179,SEARCH($E$1,input!$A179)+4,1)="#",
VLOOKUP(MID(input!$A179,SEARCH($E$1,input!$A179)+5,1),'TRUE LIST'!$C$2:$D$17,2,0),
VLOOKUP(MID(input!$A179,SEARCH($E$1,input!$A179)+6,1),'TRUE LIST'!$C$2:$D$17,2,0),
VLOOKUP(MID(input!$A179,SEARCH($E$1,input!$A179)+7,1),'TRUE LIST'!$C$2:$D$17,2,0),
VLOOKUP(MID(input!$A179,SEARCH($E$1,input!$A179)+8,1),'TRUE LIST'!$C$2:$D$17,2,0),
VLOOKUP(MID(input!$A179,SEARCH($E$1,input!$A179)+9,1),'TRUE LIST'!$C$2:$D$17,2,0),
VLOOKUP(MID(input!$A179,SEARCH($E$1,input!$A179)+10,1),'TRUE LIST'!$C$2:$D$17,2,0),
TRIM(MID(input!$A179,SEARCH($E$1,input!$A179)+11,1))=""),TRUE,""),"X"),"")</f>
        <v>1</v>
      </c>
      <c r="F179" s="14" t="str">
        <f>IFERROR(IF(ISNUMBER(SEARCH($F$1,input!$A179)),VLOOKUP(TRIM(MID(input!$A179,SEARCH($F$1,input!$A179)+4,4)),'TRUE LIST'!$A$2:$B$8,2,0),"X"),"")</f>
        <v>X</v>
      </c>
      <c r="G179" s="14" t="str">
        <f>IFERROR(IF(ISNUMBER(SEARCH($G$1,input!$A179)),IF(LEN(TRIM(MID(input!$A179,SEARCH($G$1,input!$A179)+4,10)))=9,TRUE,""),"X"),"")</f>
        <v>X</v>
      </c>
      <c r="H179" s="14">
        <f t="shared" ca="1" si="4"/>
        <v>6</v>
      </c>
      <c r="I179" s="13" t="str">
        <f>IF(ISBLANK(input!A179),"x","")</f>
        <v/>
      </c>
      <c r="J179" s="13" t="str">
        <f>IFERROR(IF(I179="x",MATCH("x",I180:I959,0),N/A),"")</f>
        <v/>
      </c>
      <c r="K179" s="14">
        <f t="shared" ca="1" si="5"/>
        <v>6</v>
      </c>
    </row>
    <row r="180" spans="1:11" s="1" customFormat="1" x14ac:dyDescent="0.35">
      <c r="A180" s="14" t="b">
        <f>IFERROR(IF(ISNUMBER(SEARCH($A$1,input!$A180)),AND(1920&lt;=VALUE(TRIM(MID(input!$A180,SEARCH($A$1,input!$A180)+4,5))),VALUE(TRIM(MID(input!$A180,SEARCH($A$1,input!$A180)+4,5)))&lt;=2002),"X"),"")</f>
        <v>1</v>
      </c>
      <c r="B180" s="14" t="b">
        <f>IFERROR(IF(ISNUMBER(SEARCH($B$1,input!$A180)),AND(2010&lt;=VALUE(TRIM(MID(input!$A180,SEARCH($B$1,input!$A180)+4,5))),VALUE(TRIM(MID(input!$A180,SEARCH($B$1,input!$A180)+4,5)))&lt;=2020),"X"),"")</f>
        <v>1</v>
      </c>
      <c r="C180" s="14" t="b">
        <f>IFERROR(IF(ISNUMBER(SEARCH($C$1,input!$A180)),AND(2020&lt;=VALUE(TRIM(MID(input!$A180,SEARCH($C$1,input!$A180)+4,5))),VALUE(TRIM(MID(input!$A180,SEARCH($C$1,input!$A180)+4,5)))&lt;=2030),"X"),"")</f>
        <v>1</v>
      </c>
      <c r="D180" s="14" t="str">
        <f>IFERROR(IF(ISNUMBER(SEARCH($D$1,input!$A180)),IF(MID(input!$A180,SEARCH($D$1,input!$A180)+7,2)="cm",AND(150&lt;=VALUE(MID(input!$A180,SEARCH($D$1,input!$A180)+4,3)),VALUE(MID(input!$A180,SEARCH($D$1,input!$A180)+4,3))&lt;=193),IF(MID(input!$A180,SEARCH($D$1,input!$A180)+6,2)="in",AND(59&lt;=VALUE(MID(input!$A180,SEARCH($D$1,input!$A180)+4,2)),VALUE(MID(input!$A180,SEARCH($D$1,input!$A180)+4,2))&lt;=76),"")),"X"),"")</f>
        <v>X</v>
      </c>
      <c r="E180" s="14" t="str">
        <f>IFERROR(IF(ISNUMBER(SEARCH($E$1,input!$A180)),IF(AND(MID(input!$A180,SEARCH($E$1,input!$A180)+4,1)="#",
VLOOKUP(MID(input!$A180,SEARCH($E$1,input!$A180)+5,1),'TRUE LIST'!$C$2:$D$17,2,0),
VLOOKUP(MID(input!$A180,SEARCH($E$1,input!$A180)+6,1),'TRUE LIST'!$C$2:$D$17,2,0),
VLOOKUP(MID(input!$A180,SEARCH($E$1,input!$A180)+7,1),'TRUE LIST'!$C$2:$D$17,2,0),
VLOOKUP(MID(input!$A180,SEARCH($E$1,input!$A180)+8,1),'TRUE LIST'!$C$2:$D$17,2,0),
VLOOKUP(MID(input!$A180,SEARCH($E$1,input!$A180)+9,1),'TRUE LIST'!$C$2:$D$17,2,0),
VLOOKUP(MID(input!$A180,SEARCH($E$1,input!$A180)+10,1),'TRUE LIST'!$C$2:$D$17,2,0),
TRIM(MID(input!$A180,SEARCH($E$1,input!$A180)+11,1))=""),TRUE,""),"X"),"")</f>
        <v>X</v>
      </c>
      <c r="F180" s="14" t="b">
        <f>IFERROR(IF(ISNUMBER(SEARCH($F$1,input!$A180)),VLOOKUP(TRIM(MID(input!$A180,SEARCH($F$1,input!$A180)+4,4)),'TRUE LIST'!$A$2:$B$8,2,0),"X"),"")</f>
        <v>1</v>
      </c>
      <c r="G180" s="14" t="b">
        <f>IFERROR(IF(ISNUMBER(SEARCH($G$1,input!$A180)),IF(LEN(TRIM(MID(input!$A180,SEARCH($G$1,input!$A180)+4,10)))=9,TRUE,""),"X"),"")</f>
        <v>1</v>
      </c>
      <c r="H180" s="14" t="str">
        <f t="shared" ca="1" si="4"/>
        <v/>
      </c>
      <c r="I180" s="13" t="str">
        <f>IF(ISBLANK(input!A180),"x","")</f>
        <v/>
      </c>
      <c r="J180" s="13" t="str">
        <f>IFERROR(IF(I180="x",MATCH("x",I181:I959,0),N/A),"")</f>
        <v/>
      </c>
      <c r="K180" s="14" t="str">
        <f t="shared" ca="1" si="5"/>
        <v/>
      </c>
    </row>
    <row r="181" spans="1:11" s="1" customFormat="1" x14ac:dyDescent="0.35">
      <c r="A181" s="14" t="str">
        <f>IFERROR(IF(ISNUMBER(SEARCH($A$1,input!$A181)),AND(1920&lt;=VALUE(TRIM(MID(input!$A181,SEARCH($A$1,input!$A181)+4,5))),VALUE(TRIM(MID(input!$A181,SEARCH($A$1,input!$A181)+4,5)))&lt;=2002),"X"),"")</f>
        <v>X</v>
      </c>
      <c r="B181" s="14" t="str">
        <f>IFERROR(IF(ISNUMBER(SEARCH($B$1,input!$A181)),AND(2010&lt;=VALUE(TRIM(MID(input!$A181,SEARCH($B$1,input!$A181)+4,5))),VALUE(TRIM(MID(input!$A181,SEARCH($B$1,input!$A181)+4,5)))&lt;=2020),"X"),"")</f>
        <v>X</v>
      </c>
      <c r="C181" s="14" t="str">
        <f>IFERROR(IF(ISNUMBER(SEARCH($C$1,input!$A181)),AND(2020&lt;=VALUE(TRIM(MID(input!$A181,SEARCH($C$1,input!$A181)+4,5))),VALUE(TRIM(MID(input!$A181,SEARCH($C$1,input!$A181)+4,5)))&lt;=2030),"X"),"")</f>
        <v>X</v>
      </c>
      <c r="D181" s="14" t="str">
        <f>IFERROR(IF(ISNUMBER(SEARCH($D$1,input!$A181)),IF(MID(input!$A181,SEARCH($D$1,input!$A181)+7,2)="cm",AND(150&lt;=VALUE(MID(input!$A181,SEARCH($D$1,input!$A181)+4,3)),VALUE(MID(input!$A181,SEARCH($D$1,input!$A181)+4,3))&lt;=193),IF(MID(input!$A181,SEARCH($D$1,input!$A181)+6,2)="in",AND(59&lt;=VALUE(MID(input!$A181,SEARCH($D$1,input!$A181)+4,2)),VALUE(MID(input!$A181,SEARCH($D$1,input!$A181)+4,2))&lt;=76),"")),"X"),"")</f>
        <v>X</v>
      </c>
      <c r="E181" s="14" t="str">
        <f>IFERROR(IF(ISNUMBER(SEARCH($E$1,input!$A181)),IF(AND(MID(input!$A181,SEARCH($E$1,input!$A181)+4,1)="#",
VLOOKUP(MID(input!$A181,SEARCH($E$1,input!$A181)+5,1),'TRUE LIST'!$C$2:$D$17,2,0),
VLOOKUP(MID(input!$A181,SEARCH($E$1,input!$A181)+6,1),'TRUE LIST'!$C$2:$D$17,2,0),
VLOOKUP(MID(input!$A181,SEARCH($E$1,input!$A181)+7,1),'TRUE LIST'!$C$2:$D$17,2,0),
VLOOKUP(MID(input!$A181,SEARCH($E$1,input!$A181)+8,1),'TRUE LIST'!$C$2:$D$17,2,0),
VLOOKUP(MID(input!$A181,SEARCH($E$1,input!$A181)+9,1),'TRUE LIST'!$C$2:$D$17,2,0),
VLOOKUP(MID(input!$A181,SEARCH($E$1,input!$A181)+10,1),'TRUE LIST'!$C$2:$D$17,2,0),
TRIM(MID(input!$A181,SEARCH($E$1,input!$A181)+11,1))=""),TRUE,""),"X"),"")</f>
        <v>X</v>
      </c>
      <c r="F181" s="14" t="str">
        <f>IFERROR(IF(ISNUMBER(SEARCH($F$1,input!$A181)),VLOOKUP(TRIM(MID(input!$A181,SEARCH($F$1,input!$A181)+4,4)),'TRUE LIST'!$A$2:$B$8,2,0),"X"),"")</f>
        <v>X</v>
      </c>
      <c r="G181" s="14" t="str">
        <f>IFERROR(IF(ISNUMBER(SEARCH($G$1,input!$A181)),IF(LEN(TRIM(MID(input!$A181,SEARCH($G$1,input!$A181)+4,10)))=9,TRUE,""),"X"),"")</f>
        <v>X</v>
      </c>
      <c r="H181" s="14" t="str">
        <f t="shared" ca="1" si="4"/>
        <v/>
      </c>
      <c r="I181" s="13" t="str">
        <f>IF(ISBLANK(input!A181),"x","")</f>
        <v>x</v>
      </c>
      <c r="J181" s="13">
        <f>IFERROR(IF(I181="x",MATCH("x",I182:I959,0),N/A),"")</f>
        <v>3</v>
      </c>
      <c r="K181" s="14" t="str">
        <f t="shared" ca="1" si="5"/>
        <v/>
      </c>
    </row>
    <row r="182" spans="1:11" s="1" customFormat="1" x14ac:dyDescent="0.35">
      <c r="A182" s="14" t="b">
        <f>IFERROR(IF(ISNUMBER(SEARCH($A$1,input!$A182)),AND(1920&lt;=VALUE(TRIM(MID(input!$A182,SEARCH($A$1,input!$A182)+4,5))),VALUE(TRIM(MID(input!$A182,SEARCH($A$1,input!$A182)+4,5)))&lt;=2002),"X"),"")</f>
        <v>1</v>
      </c>
      <c r="B182" s="14" t="str">
        <f>IFERROR(IF(ISNUMBER(SEARCH($B$1,input!$A182)),AND(2010&lt;=VALUE(TRIM(MID(input!$A182,SEARCH($B$1,input!$A182)+4,5))),VALUE(TRIM(MID(input!$A182,SEARCH($B$1,input!$A182)+4,5)))&lt;=2020),"X"),"")</f>
        <v>X</v>
      </c>
      <c r="C182" s="14" t="str">
        <f>IFERROR(IF(ISNUMBER(SEARCH($C$1,input!$A182)),AND(2020&lt;=VALUE(TRIM(MID(input!$A182,SEARCH($C$1,input!$A182)+4,5))),VALUE(TRIM(MID(input!$A182,SEARCH($C$1,input!$A182)+4,5)))&lt;=2030),"X"),"")</f>
        <v>X</v>
      </c>
      <c r="D182" s="14" t="str">
        <f>IFERROR(IF(ISNUMBER(SEARCH($D$1,input!$A182)),IF(MID(input!$A182,SEARCH($D$1,input!$A182)+7,2)="cm",AND(150&lt;=VALUE(MID(input!$A182,SEARCH($D$1,input!$A182)+4,3)),VALUE(MID(input!$A182,SEARCH($D$1,input!$A182)+4,3))&lt;=193),IF(MID(input!$A182,SEARCH($D$1,input!$A182)+6,2)="in",AND(59&lt;=VALUE(MID(input!$A182,SEARCH($D$1,input!$A182)+4,2)),VALUE(MID(input!$A182,SEARCH($D$1,input!$A182)+4,2))&lt;=76),"")),"X"),"")</f>
        <v>X</v>
      </c>
      <c r="E182" s="14" t="b">
        <f>IFERROR(IF(ISNUMBER(SEARCH($E$1,input!$A182)),IF(AND(MID(input!$A182,SEARCH($E$1,input!$A182)+4,1)="#",
VLOOKUP(MID(input!$A182,SEARCH($E$1,input!$A182)+5,1),'TRUE LIST'!$C$2:$D$17,2,0),
VLOOKUP(MID(input!$A182,SEARCH($E$1,input!$A182)+6,1),'TRUE LIST'!$C$2:$D$17,2,0),
VLOOKUP(MID(input!$A182,SEARCH($E$1,input!$A182)+7,1),'TRUE LIST'!$C$2:$D$17,2,0),
VLOOKUP(MID(input!$A182,SEARCH($E$1,input!$A182)+8,1),'TRUE LIST'!$C$2:$D$17,2,0),
VLOOKUP(MID(input!$A182,SEARCH($E$1,input!$A182)+9,1),'TRUE LIST'!$C$2:$D$17,2,0),
VLOOKUP(MID(input!$A182,SEARCH($E$1,input!$A182)+10,1),'TRUE LIST'!$C$2:$D$17,2,0),
TRIM(MID(input!$A182,SEARCH($E$1,input!$A182)+11,1))=""),TRUE,""),"X"),"")</f>
        <v>1</v>
      </c>
      <c r="F182" s="14" t="str">
        <f>IFERROR(IF(ISNUMBER(SEARCH($F$1,input!$A182)),VLOOKUP(TRIM(MID(input!$A182,SEARCH($F$1,input!$A182)+4,4)),'TRUE LIST'!$A$2:$B$8,2,0),"X"),"")</f>
        <v>X</v>
      </c>
      <c r="G182" s="14" t="b">
        <f>IFERROR(IF(ISNUMBER(SEARCH($G$1,input!$A182)),IF(LEN(TRIM(MID(input!$A182,SEARCH($G$1,input!$A182)+4,10)))=9,TRUE,""),"X"),"")</f>
        <v>1</v>
      </c>
      <c r="H182" s="14">
        <f t="shared" ca="1" si="4"/>
        <v>6</v>
      </c>
      <c r="I182" s="13" t="str">
        <f>IF(ISBLANK(input!A182),"x","")</f>
        <v/>
      </c>
      <c r="J182" s="13" t="str">
        <f>IFERROR(IF(I182="x",MATCH("x",I183:I959,0),N/A),"")</f>
        <v/>
      </c>
      <c r="K182" s="14">
        <f t="shared" ca="1" si="5"/>
        <v>6</v>
      </c>
    </row>
    <row r="183" spans="1:11" s="1" customFormat="1" x14ac:dyDescent="0.35">
      <c r="A183" s="14" t="str">
        <f>IFERROR(IF(ISNUMBER(SEARCH($A$1,input!$A183)),AND(1920&lt;=VALUE(TRIM(MID(input!$A183,SEARCH($A$1,input!$A183)+4,5))),VALUE(TRIM(MID(input!$A183,SEARCH($A$1,input!$A183)+4,5)))&lt;=2002),"X"),"")</f>
        <v>X</v>
      </c>
      <c r="B183" s="14" t="b">
        <f>IFERROR(IF(ISNUMBER(SEARCH($B$1,input!$A183)),AND(2010&lt;=VALUE(TRIM(MID(input!$A183,SEARCH($B$1,input!$A183)+4,5))),VALUE(TRIM(MID(input!$A183,SEARCH($B$1,input!$A183)+4,5)))&lt;=2020),"X"),"")</f>
        <v>1</v>
      </c>
      <c r="C183" s="14" t="b">
        <f>IFERROR(IF(ISNUMBER(SEARCH($C$1,input!$A183)),AND(2020&lt;=VALUE(TRIM(MID(input!$A183,SEARCH($C$1,input!$A183)+4,5))),VALUE(TRIM(MID(input!$A183,SEARCH($C$1,input!$A183)+4,5)))&lt;=2030),"X"),"")</f>
        <v>1</v>
      </c>
      <c r="D183" s="14" t="b">
        <f>IFERROR(IF(ISNUMBER(SEARCH($D$1,input!$A183)),IF(MID(input!$A183,SEARCH($D$1,input!$A183)+7,2)="cm",AND(150&lt;=VALUE(MID(input!$A183,SEARCH($D$1,input!$A183)+4,3)),VALUE(MID(input!$A183,SEARCH($D$1,input!$A183)+4,3))&lt;=193),IF(MID(input!$A183,SEARCH($D$1,input!$A183)+6,2)="in",AND(59&lt;=VALUE(MID(input!$A183,SEARCH($D$1,input!$A183)+4,2)),VALUE(MID(input!$A183,SEARCH($D$1,input!$A183)+4,2))&lt;=76),"")),"X"),"")</f>
        <v>1</v>
      </c>
      <c r="E183" s="14" t="str">
        <f>IFERROR(IF(ISNUMBER(SEARCH($E$1,input!$A183)),IF(AND(MID(input!$A183,SEARCH($E$1,input!$A183)+4,1)="#",
VLOOKUP(MID(input!$A183,SEARCH($E$1,input!$A183)+5,1),'TRUE LIST'!$C$2:$D$17,2,0),
VLOOKUP(MID(input!$A183,SEARCH($E$1,input!$A183)+6,1),'TRUE LIST'!$C$2:$D$17,2,0),
VLOOKUP(MID(input!$A183,SEARCH($E$1,input!$A183)+7,1),'TRUE LIST'!$C$2:$D$17,2,0),
VLOOKUP(MID(input!$A183,SEARCH($E$1,input!$A183)+8,1),'TRUE LIST'!$C$2:$D$17,2,0),
VLOOKUP(MID(input!$A183,SEARCH($E$1,input!$A183)+9,1),'TRUE LIST'!$C$2:$D$17,2,0),
VLOOKUP(MID(input!$A183,SEARCH($E$1,input!$A183)+10,1),'TRUE LIST'!$C$2:$D$17,2,0),
TRIM(MID(input!$A183,SEARCH($E$1,input!$A183)+11,1))=""),TRUE,""),"X"),"")</f>
        <v>X</v>
      </c>
      <c r="F183" s="14" t="str">
        <f>IFERROR(IF(ISNUMBER(SEARCH($F$1,input!$A183)),VLOOKUP(TRIM(MID(input!$A183,SEARCH($F$1,input!$A183)+4,4)),'TRUE LIST'!$A$2:$B$8,2,0),"X"),"")</f>
        <v/>
      </c>
      <c r="G183" s="14" t="str">
        <f>IFERROR(IF(ISNUMBER(SEARCH($G$1,input!$A183)),IF(LEN(TRIM(MID(input!$A183,SEARCH($G$1,input!$A183)+4,10)))=9,TRUE,""),"X"),"")</f>
        <v>X</v>
      </c>
      <c r="H183" s="14" t="str">
        <f t="shared" ca="1" si="4"/>
        <v/>
      </c>
      <c r="I183" s="13" t="str">
        <f>IF(ISBLANK(input!A183),"x","")</f>
        <v/>
      </c>
      <c r="J183" s="13" t="str">
        <f>IFERROR(IF(I183="x",MATCH("x",I184:I959,0),N/A),"")</f>
        <v/>
      </c>
      <c r="K183" s="14" t="str">
        <f t="shared" ca="1" si="5"/>
        <v/>
      </c>
    </row>
    <row r="184" spans="1:11" s="1" customFormat="1" x14ac:dyDescent="0.35">
      <c r="A184" s="14" t="str">
        <f>IFERROR(IF(ISNUMBER(SEARCH($A$1,input!$A184)),AND(1920&lt;=VALUE(TRIM(MID(input!$A184,SEARCH($A$1,input!$A184)+4,5))),VALUE(TRIM(MID(input!$A184,SEARCH($A$1,input!$A184)+4,5)))&lt;=2002),"X"),"")</f>
        <v>X</v>
      </c>
      <c r="B184" s="14" t="str">
        <f>IFERROR(IF(ISNUMBER(SEARCH($B$1,input!$A184)),AND(2010&lt;=VALUE(TRIM(MID(input!$A184,SEARCH($B$1,input!$A184)+4,5))),VALUE(TRIM(MID(input!$A184,SEARCH($B$1,input!$A184)+4,5)))&lt;=2020),"X"),"")</f>
        <v>X</v>
      </c>
      <c r="C184" s="14" t="str">
        <f>IFERROR(IF(ISNUMBER(SEARCH($C$1,input!$A184)),AND(2020&lt;=VALUE(TRIM(MID(input!$A184,SEARCH($C$1,input!$A184)+4,5))),VALUE(TRIM(MID(input!$A184,SEARCH($C$1,input!$A184)+4,5)))&lt;=2030),"X"),"")</f>
        <v>X</v>
      </c>
      <c r="D184" s="14" t="str">
        <f>IFERROR(IF(ISNUMBER(SEARCH($D$1,input!$A184)),IF(MID(input!$A184,SEARCH($D$1,input!$A184)+7,2)="cm",AND(150&lt;=VALUE(MID(input!$A184,SEARCH($D$1,input!$A184)+4,3)),VALUE(MID(input!$A184,SEARCH($D$1,input!$A184)+4,3))&lt;=193),IF(MID(input!$A184,SEARCH($D$1,input!$A184)+6,2)="in",AND(59&lt;=VALUE(MID(input!$A184,SEARCH($D$1,input!$A184)+4,2)),VALUE(MID(input!$A184,SEARCH($D$1,input!$A184)+4,2))&lt;=76),"")),"X"),"")</f>
        <v>X</v>
      </c>
      <c r="E184" s="14" t="str">
        <f>IFERROR(IF(ISNUMBER(SEARCH($E$1,input!$A184)),IF(AND(MID(input!$A184,SEARCH($E$1,input!$A184)+4,1)="#",
VLOOKUP(MID(input!$A184,SEARCH($E$1,input!$A184)+5,1),'TRUE LIST'!$C$2:$D$17,2,0),
VLOOKUP(MID(input!$A184,SEARCH($E$1,input!$A184)+6,1),'TRUE LIST'!$C$2:$D$17,2,0),
VLOOKUP(MID(input!$A184,SEARCH($E$1,input!$A184)+7,1),'TRUE LIST'!$C$2:$D$17,2,0),
VLOOKUP(MID(input!$A184,SEARCH($E$1,input!$A184)+8,1),'TRUE LIST'!$C$2:$D$17,2,0),
VLOOKUP(MID(input!$A184,SEARCH($E$1,input!$A184)+9,1),'TRUE LIST'!$C$2:$D$17,2,0),
VLOOKUP(MID(input!$A184,SEARCH($E$1,input!$A184)+10,1),'TRUE LIST'!$C$2:$D$17,2,0),
TRIM(MID(input!$A184,SEARCH($E$1,input!$A184)+11,1))=""),TRUE,""),"X"),"")</f>
        <v>X</v>
      </c>
      <c r="F184" s="14" t="str">
        <f>IFERROR(IF(ISNUMBER(SEARCH($F$1,input!$A184)),VLOOKUP(TRIM(MID(input!$A184,SEARCH($F$1,input!$A184)+4,4)),'TRUE LIST'!$A$2:$B$8,2,0),"X"),"")</f>
        <v>X</v>
      </c>
      <c r="G184" s="14" t="str">
        <f>IFERROR(IF(ISNUMBER(SEARCH($G$1,input!$A184)),IF(LEN(TRIM(MID(input!$A184,SEARCH($G$1,input!$A184)+4,10)))=9,TRUE,""),"X"),"")</f>
        <v>X</v>
      </c>
      <c r="H184" s="14" t="str">
        <f t="shared" ca="1" si="4"/>
        <v/>
      </c>
      <c r="I184" s="13" t="str">
        <f>IF(ISBLANK(input!A184),"x","")</f>
        <v>x</v>
      </c>
      <c r="J184" s="13">
        <f>IFERROR(IF(I184="x",MATCH("x",I185:I959,0),N/A),"")</f>
        <v>4</v>
      </c>
      <c r="K184" s="14" t="str">
        <f t="shared" ca="1" si="5"/>
        <v/>
      </c>
    </row>
    <row r="185" spans="1:11" s="1" customFormat="1" x14ac:dyDescent="0.35">
      <c r="A185" s="14" t="str">
        <f>IFERROR(IF(ISNUMBER(SEARCH($A$1,input!$A185)),AND(1920&lt;=VALUE(TRIM(MID(input!$A185,SEARCH($A$1,input!$A185)+4,5))),VALUE(TRIM(MID(input!$A185,SEARCH($A$1,input!$A185)+4,5)))&lt;=2002),"X"),"")</f>
        <v>X</v>
      </c>
      <c r="B185" s="14" t="b">
        <f>IFERROR(IF(ISNUMBER(SEARCH($B$1,input!$A185)),AND(2010&lt;=VALUE(TRIM(MID(input!$A185,SEARCH($B$1,input!$A185)+4,5))),VALUE(TRIM(MID(input!$A185,SEARCH($B$1,input!$A185)+4,5)))&lt;=2020),"X"),"")</f>
        <v>1</v>
      </c>
      <c r="C185" s="14" t="b">
        <f>IFERROR(IF(ISNUMBER(SEARCH($C$1,input!$A185)),AND(2020&lt;=VALUE(TRIM(MID(input!$A185,SEARCH($C$1,input!$A185)+4,5))),VALUE(TRIM(MID(input!$A185,SEARCH($C$1,input!$A185)+4,5)))&lt;=2030),"X"),"")</f>
        <v>1</v>
      </c>
      <c r="D185" s="14" t="str">
        <f>IFERROR(IF(ISNUMBER(SEARCH($D$1,input!$A185)),IF(MID(input!$A185,SEARCH($D$1,input!$A185)+7,2)="cm",AND(150&lt;=VALUE(MID(input!$A185,SEARCH($D$1,input!$A185)+4,3)),VALUE(MID(input!$A185,SEARCH($D$1,input!$A185)+4,3))&lt;=193),IF(MID(input!$A185,SEARCH($D$1,input!$A185)+6,2)="in",AND(59&lt;=VALUE(MID(input!$A185,SEARCH($D$1,input!$A185)+4,2)),VALUE(MID(input!$A185,SEARCH($D$1,input!$A185)+4,2))&lt;=76),"")),"X"),"")</f>
        <v>X</v>
      </c>
      <c r="E185" s="14" t="str">
        <f>IFERROR(IF(ISNUMBER(SEARCH($E$1,input!$A185)),IF(AND(MID(input!$A185,SEARCH($E$1,input!$A185)+4,1)="#",
VLOOKUP(MID(input!$A185,SEARCH($E$1,input!$A185)+5,1),'TRUE LIST'!$C$2:$D$17,2,0),
VLOOKUP(MID(input!$A185,SEARCH($E$1,input!$A185)+6,1),'TRUE LIST'!$C$2:$D$17,2,0),
VLOOKUP(MID(input!$A185,SEARCH($E$1,input!$A185)+7,1),'TRUE LIST'!$C$2:$D$17,2,0),
VLOOKUP(MID(input!$A185,SEARCH($E$1,input!$A185)+8,1),'TRUE LIST'!$C$2:$D$17,2,0),
VLOOKUP(MID(input!$A185,SEARCH($E$1,input!$A185)+9,1),'TRUE LIST'!$C$2:$D$17,2,0),
VLOOKUP(MID(input!$A185,SEARCH($E$1,input!$A185)+10,1),'TRUE LIST'!$C$2:$D$17,2,0),
TRIM(MID(input!$A185,SEARCH($E$1,input!$A185)+11,1))=""),TRUE,""),"X"),"")</f>
        <v>X</v>
      </c>
      <c r="F185" s="14" t="str">
        <f>IFERROR(IF(ISNUMBER(SEARCH($F$1,input!$A185)),VLOOKUP(TRIM(MID(input!$A185,SEARCH($F$1,input!$A185)+4,4)),'TRUE LIST'!$A$2:$B$8,2,0),"X"),"")</f>
        <v>X</v>
      </c>
      <c r="G185" s="14" t="str">
        <f>IFERROR(IF(ISNUMBER(SEARCH($G$1,input!$A185)),IF(LEN(TRIM(MID(input!$A185,SEARCH($G$1,input!$A185)+4,10)))=9,TRUE,""),"X"),"")</f>
        <v>X</v>
      </c>
      <c r="H185" s="14">
        <f t="shared" ca="1" si="4"/>
        <v>6</v>
      </c>
      <c r="I185" s="13" t="str">
        <f>IF(ISBLANK(input!A185),"x","")</f>
        <v/>
      </c>
      <c r="J185" s="13" t="str">
        <f>IFERROR(IF(I185="x",MATCH("x",I186:I959,0),N/A),"")</f>
        <v/>
      </c>
      <c r="K185" s="14">
        <f t="shared" ca="1" si="5"/>
        <v>6</v>
      </c>
    </row>
    <row r="186" spans="1:11" s="1" customFormat="1" x14ac:dyDescent="0.35">
      <c r="A186" s="14" t="str">
        <f>IFERROR(IF(ISNUMBER(SEARCH($A$1,input!$A186)),AND(1920&lt;=VALUE(TRIM(MID(input!$A186,SEARCH($A$1,input!$A186)+4,5))),VALUE(TRIM(MID(input!$A186,SEARCH($A$1,input!$A186)+4,5)))&lt;=2002),"X"),"")</f>
        <v>X</v>
      </c>
      <c r="B186" s="14" t="str">
        <f>IFERROR(IF(ISNUMBER(SEARCH($B$1,input!$A186)),AND(2010&lt;=VALUE(TRIM(MID(input!$A186,SEARCH($B$1,input!$A186)+4,5))),VALUE(TRIM(MID(input!$A186,SEARCH($B$1,input!$A186)+4,5)))&lt;=2020),"X"),"")</f>
        <v>X</v>
      </c>
      <c r="C186" s="14" t="str">
        <f>IFERROR(IF(ISNUMBER(SEARCH($C$1,input!$A186)),AND(2020&lt;=VALUE(TRIM(MID(input!$A186,SEARCH($C$1,input!$A186)+4,5))),VALUE(TRIM(MID(input!$A186,SEARCH($C$1,input!$A186)+4,5)))&lt;=2030),"X"),"")</f>
        <v>X</v>
      </c>
      <c r="D186" s="14" t="b">
        <f>IFERROR(IF(ISNUMBER(SEARCH($D$1,input!$A186)),IF(MID(input!$A186,SEARCH($D$1,input!$A186)+7,2)="cm",AND(150&lt;=VALUE(MID(input!$A186,SEARCH($D$1,input!$A186)+4,3)),VALUE(MID(input!$A186,SEARCH($D$1,input!$A186)+4,3))&lt;=193),IF(MID(input!$A186,SEARCH($D$1,input!$A186)+6,2)="in",AND(59&lt;=VALUE(MID(input!$A186,SEARCH($D$1,input!$A186)+4,2)),VALUE(MID(input!$A186,SEARCH($D$1,input!$A186)+4,2))&lt;=76),"")),"X"),"")</f>
        <v>1</v>
      </c>
      <c r="E186" s="14" t="b">
        <f>IFERROR(IF(ISNUMBER(SEARCH($E$1,input!$A186)),IF(AND(MID(input!$A186,SEARCH($E$1,input!$A186)+4,1)="#",
VLOOKUP(MID(input!$A186,SEARCH($E$1,input!$A186)+5,1),'TRUE LIST'!$C$2:$D$17,2,0),
VLOOKUP(MID(input!$A186,SEARCH($E$1,input!$A186)+6,1),'TRUE LIST'!$C$2:$D$17,2,0),
VLOOKUP(MID(input!$A186,SEARCH($E$1,input!$A186)+7,1),'TRUE LIST'!$C$2:$D$17,2,0),
VLOOKUP(MID(input!$A186,SEARCH($E$1,input!$A186)+8,1),'TRUE LIST'!$C$2:$D$17,2,0),
VLOOKUP(MID(input!$A186,SEARCH($E$1,input!$A186)+9,1),'TRUE LIST'!$C$2:$D$17,2,0),
VLOOKUP(MID(input!$A186,SEARCH($E$1,input!$A186)+10,1),'TRUE LIST'!$C$2:$D$17,2,0),
TRIM(MID(input!$A186,SEARCH($E$1,input!$A186)+11,1))=""),TRUE,""),"X"),"")</f>
        <v>1</v>
      </c>
      <c r="F186" s="14" t="str">
        <f>IFERROR(IF(ISNUMBER(SEARCH($F$1,input!$A186)),VLOOKUP(TRIM(MID(input!$A186,SEARCH($F$1,input!$A186)+4,4)),'TRUE LIST'!$A$2:$B$8,2,0),"X"),"")</f>
        <v>X</v>
      </c>
      <c r="G186" s="14" t="str">
        <f>IFERROR(IF(ISNUMBER(SEARCH($G$1,input!$A186)),IF(LEN(TRIM(MID(input!$A186,SEARCH($G$1,input!$A186)+4,10)))=9,TRUE,""),"X"),"")</f>
        <v>X</v>
      </c>
      <c r="H186" s="14" t="str">
        <f t="shared" ca="1" si="4"/>
        <v/>
      </c>
      <c r="I186" s="13" t="str">
        <f>IF(ISBLANK(input!A186),"x","")</f>
        <v/>
      </c>
      <c r="J186" s="13" t="str">
        <f>IFERROR(IF(I186="x",MATCH("x",I187:I959,0),N/A),"")</f>
        <v/>
      </c>
      <c r="K186" s="14" t="str">
        <f t="shared" ca="1" si="5"/>
        <v/>
      </c>
    </row>
    <row r="187" spans="1:11" s="1" customFormat="1" x14ac:dyDescent="0.35">
      <c r="A187" s="14" t="b">
        <f>IFERROR(IF(ISNUMBER(SEARCH($A$1,input!$A187)),AND(1920&lt;=VALUE(TRIM(MID(input!$A187,SEARCH($A$1,input!$A187)+4,5))),VALUE(TRIM(MID(input!$A187,SEARCH($A$1,input!$A187)+4,5)))&lt;=2002),"X"),"")</f>
        <v>1</v>
      </c>
      <c r="B187" s="14" t="str">
        <f>IFERROR(IF(ISNUMBER(SEARCH($B$1,input!$A187)),AND(2010&lt;=VALUE(TRIM(MID(input!$A187,SEARCH($B$1,input!$A187)+4,5))),VALUE(TRIM(MID(input!$A187,SEARCH($B$1,input!$A187)+4,5)))&lt;=2020),"X"),"")</f>
        <v>X</v>
      </c>
      <c r="C187" s="14" t="str">
        <f>IFERROR(IF(ISNUMBER(SEARCH($C$1,input!$A187)),AND(2020&lt;=VALUE(TRIM(MID(input!$A187,SEARCH($C$1,input!$A187)+4,5))),VALUE(TRIM(MID(input!$A187,SEARCH($C$1,input!$A187)+4,5)))&lt;=2030),"X"),"")</f>
        <v>X</v>
      </c>
      <c r="D187" s="14" t="str">
        <f>IFERROR(IF(ISNUMBER(SEARCH($D$1,input!$A187)),IF(MID(input!$A187,SEARCH($D$1,input!$A187)+7,2)="cm",AND(150&lt;=VALUE(MID(input!$A187,SEARCH($D$1,input!$A187)+4,3)),VALUE(MID(input!$A187,SEARCH($D$1,input!$A187)+4,3))&lt;=193),IF(MID(input!$A187,SEARCH($D$1,input!$A187)+6,2)="in",AND(59&lt;=VALUE(MID(input!$A187,SEARCH($D$1,input!$A187)+4,2)),VALUE(MID(input!$A187,SEARCH($D$1,input!$A187)+4,2))&lt;=76),"")),"X"),"")</f>
        <v>X</v>
      </c>
      <c r="E187" s="14" t="str">
        <f>IFERROR(IF(ISNUMBER(SEARCH($E$1,input!$A187)),IF(AND(MID(input!$A187,SEARCH($E$1,input!$A187)+4,1)="#",
VLOOKUP(MID(input!$A187,SEARCH($E$1,input!$A187)+5,1),'TRUE LIST'!$C$2:$D$17,2,0),
VLOOKUP(MID(input!$A187,SEARCH($E$1,input!$A187)+6,1),'TRUE LIST'!$C$2:$D$17,2,0),
VLOOKUP(MID(input!$A187,SEARCH($E$1,input!$A187)+7,1),'TRUE LIST'!$C$2:$D$17,2,0),
VLOOKUP(MID(input!$A187,SEARCH($E$1,input!$A187)+8,1),'TRUE LIST'!$C$2:$D$17,2,0),
VLOOKUP(MID(input!$A187,SEARCH($E$1,input!$A187)+9,1),'TRUE LIST'!$C$2:$D$17,2,0),
VLOOKUP(MID(input!$A187,SEARCH($E$1,input!$A187)+10,1),'TRUE LIST'!$C$2:$D$17,2,0),
TRIM(MID(input!$A187,SEARCH($E$1,input!$A187)+11,1))=""),TRUE,""),"X"),"")</f>
        <v>X</v>
      </c>
      <c r="F187" s="14" t="b">
        <f>IFERROR(IF(ISNUMBER(SEARCH($F$1,input!$A187)),VLOOKUP(TRIM(MID(input!$A187,SEARCH($F$1,input!$A187)+4,4)),'TRUE LIST'!$A$2:$B$8,2,0),"X"),"")</f>
        <v>1</v>
      </c>
      <c r="G187" s="14" t="b">
        <f>IFERROR(IF(ISNUMBER(SEARCH($G$1,input!$A187)),IF(LEN(TRIM(MID(input!$A187,SEARCH($G$1,input!$A187)+4,10)))=9,TRUE,""),"X"),"")</f>
        <v>1</v>
      </c>
      <c r="H187" s="14" t="str">
        <f t="shared" ca="1" si="4"/>
        <v/>
      </c>
      <c r="I187" s="13" t="str">
        <f>IF(ISBLANK(input!A187),"x","")</f>
        <v/>
      </c>
      <c r="J187" s="13" t="str">
        <f>IFERROR(IF(I187="x",MATCH("x",I188:I959,0),N/A),"")</f>
        <v/>
      </c>
      <c r="K187" s="14" t="str">
        <f t="shared" ca="1" si="5"/>
        <v/>
      </c>
    </row>
    <row r="188" spans="1:11" s="1" customFormat="1" x14ac:dyDescent="0.35">
      <c r="A188" s="14" t="str">
        <f>IFERROR(IF(ISNUMBER(SEARCH($A$1,input!$A188)),AND(1920&lt;=VALUE(TRIM(MID(input!$A188,SEARCH($A$1,input!$A188)+4,5))),VALUE(TRIM(MID(input!$A188,SEARCH($A$1,input!$A188)+4,5)))&lt;=2002),"X"),"")</f>
        <v>X</v>
      </c>
      <c r="B188" s="14" t="str">
        <f>IFERROR(IF(ISNUMBER(SEARCH($B$1,input!$A188)),AND(2010&lt;=VALUE(TRIM(MID(input!$A188,SEARCH($B$1,input!$A188)+4,5))),VALUE(TRIM(MID(input!$A188,SEARCH($B$1,input!$A188)+4,5)))&lt;=2020),"X"),"")</f>
        <v>X</v>
      </c>
      <c r="C188" s="14" t="str">
        <f>IFERROR(IF(ISNUMBER(SEARCH($C$1,input!$A188)),AND(2020&lt;=VALUE(TRIM(MID(input!$A188,SEARCH($C$1,input!$A188)+4,5))),VALUE(TRIM(MID(input!$A188,SEARCH($C$1,input!$A188)+4,5)))&lt;=2030),"X"),"")</f>
        <v>X</v>
      </c>
      <c r="D188" s="14" t="str">
        <f>IFERROR(IF(ISNUMBER(SEARCH($D$1,input!$A188)),IF(MID(input!$A188,SEARCH($D$1,input!$A188)+7,2)="cm",AND(150&lt;=VALUE(MID(input!$A188,SEARCH($D$1,input!$A188)+4,3)),VALUE(MID(input!$A188,SEARCH($D$1,input!$A188)+4,3))&lt;=193),IF(MID(input!$A188,SEARCH($D$1,input!$A188)+6,2)="in",AND(59&lt;=VALUE(MID(input!$A188,SEARCH($D$1,input!$A188)+4,2)),VALUE(MID(input!$A188,SEARCH($D$1,input!$A188)+4,2))&lt;=76),"")),"X"),"")</f>
        <v>X</v>
      </c>
      <c r="E188" s="14" t="str">
        <f>IFERROR(IF(ISNUMBER(SEARCH($E$1,input!$A188)),IF(AND(MID(input!$A188,SEARCH($E$1,input!$A188)+4,1)="#",
VLOOKUP(MID(input!$A188,SEARCH($E$1,input!$A188)+5,1),'TRUE LIST'!$C$2:$D$17,2,0),
VLOOKUP(MID(input!$A188,SEARCH($E$1,input!$A188)+6,1),'TRUE LIST'!$C$2:$D$17,2,0),
VLOOKUP(MID(input!$A188,SEARCH($E$1,input!$A188)+7,1),'TRUE LIST'!$C$2:$D$17,2,0),
VLOOKUP(MID(input!$A188,SEARCH($E$1,input!$A188)+8,1),'TRUE LIST'!$C$2:$D$17,2,0),
VLOOKUP(MID(input!$A188,SEARCH($E$1,input!$A188)+9,1),'TRUE LIST'!$C$2:$D$17,2,0),
VLOOKUP(MID(input!$A188,SEARCH($E$1,input!$A188)+10,1),'TRUE LIST'!$C$2:$D$17,2,0),
TRIM(MID(input!$A188,SEARCH($E$1,input!$A188)+11,1))=""),TRUE,""),"X"),"")</f>
        <v>X</v>
      </c>
      <c r="F188" s="14" t="str">
        <f>IFERROR(IF(ISNUMBER(SEARCH($F$1,input!$A188)),VLOOKUP(TRIM(MID(input!$A188,SEARCH($F$1,input!$A188)+4,4)),'TRUE LIST'!$A$2:$B$8,2,0),"X"),"")</f>
        <v>X</v>
      </c>
      <c r="G188" s="14" t="str">
        <f>IFERROR(IF(ISNUMBER(SEARCH($G$1,input!$A188)),IF(LEN(TRIM(MID(input!$A188,SEARCH($G$1,input!$A188)+4,10)))=9,TRUE,""),"X"),"")</f>
        <v>X</v>
      </c>
      <c r="H188" s="14" t="str">
        <f t="shared" ca="1" si="4"/>
        <v/>
      </c>
      <c r="I188" s="13" t="str">
        <f>IF(ISBLANK(input!A188),"x","")</f>
        <v>x</v>
      </c>
      <c r="J188" s="13">
        <f>IFERROR(IF(I188="x",MATCH("x",I189:I959,0),N/A),"")</f>
        <v>4</v>
      </c>
      <c r="K188" s="14" t="str">
        <f t="shared" ca="1" si="5"/>
        <v/>
      </c>
    </row>
    <row r="189" spans="1:11" s="1" customFormat="1" x14ac:dyDescent="0.35">
      <c r="A189" s="14" t="str">
        <f>IFERROR(IF(ISNUMBER(SEARCH($A$1,input!$A189)),AND(1920&lt;=VALUE(TRIM(MID(input!$A189,SEARCH($A$1,input!$A189)+4,5))),VALUE(TRIM(MID(input!$A189,SEARCH($A$1,input!$A189)+4,5)))&lt;=2002),"X"),"")</f>
        <v>X</v>
      </c>
      <c r="B189" s="14" t="str">
        <f>IFERROR(IF(ISNUMBER(SEARCH($B$1,input!$A189)),AND(2010&lt;=VALUE(TRIM(MID(input!$A189,SEARCH($B$1,input!$A189)+4,5))),VALUE(TRIM(MID(input!$A189,SEARCH($B$1,input!$A189)+4,5)))&lt;=2020),"X"),"")</f>
        <v>X</v>
      </c>
      <c r="C189" s="14" t="str">
        <f>IFERROR(IF(ISNUMBER(SEARCH($C$1,input!$A189)),AND(2020&lt;=VALUE(TRIM(MID(input!$A189,SEARCH($C$1,input!$A189)+4,5))),VALUE(TRIM(MID(input!$A189,SEARCH($C$1,input!$A189)+4,5)))&lt;=2030),"X"),"")</f>
        <v>X</v>
      </c>
      <c r="D189" s="14" t="str">
        <f>IFERROR(IF(ISNUMBER(SEARCH($D$1,input!$A189)),IF(MID(input!$A189,SEARCH($D$1,input!$A189)+7,2)="cm",AND(150&lt;=VALUE(MID(input!$A189,SEARCH($D$1,input!$A189)+4,3)),VALUE(MID(input!$A189,SEARCH($D$1,input!$A189)+4,3))&lt;=193),IF(MID(input!$A189,SEARCH($D$1,input!$A189)+6,2)="in",AND(59&lt;=VALUE(MID(input!$A189,SEARCH($D$1,input!$A189)+4,2)),VALUE(MID(input!$A189,SEARCH($D$1,input!$A189)+4,2))&lt;=76),"")),"X"),"")</f>
        <v>X</v>
      </c>
      <c r="E189" s="14" t="str">
        <f>IFERROR(IF(ISNUMBER(SEARCH($E$1,input!$A189)),IF(AND(MID(input!$A189,SEARCH($E$1,input!$A189)+4,1)="#",
VLOOKUP(MID(input!$A189,SEARCH($E$1,input!$A189)+5,1),'TRUE LIST'!$C$2:$D$17,2,0),
VLOOKUP(MID(input!$A189,SEARCH($E$1,input!$A189)+6,1),'TRUE LIST'!$C$2:$D$17,2,0),
VLOOKUP(MID(input!$A189,SEARCH($E$1,input!$A189)+7,1),'TRUE LIST'!$C$2:$D$17,2,0),
VLOOKUP(MID(input!$A189,SEARCH($E$1,input!$A189)+8,1),'TRUE LIST'!$C$2:$D$17,2,0),
VLOOKUP(MID(input!$A189,SEARCH($E$1,input!$A189)+9,1),'TRUE LIST'!$C$2:$D$17,2,0),
VLOOKUP(MID(input!$A189,SEARCH($E$1,input!$A189)+10,1),'TRUE LIST'!$C$2:$D$17,2,0),
TRIM(MID(input!$A189,SEARCH($E$1,input!$A189)+11,1))=""),TRUE,""),"X"),"")</f>
        <v>X</v>
      </c>
      <c r="F189" s="14" t="str">
        <f>IFERROR(IF(ISNUMBER(SEARCH($F$1,input!$A189)),VLOOKUP(TRIM(MID(input!$A189,SEARCH($F$1,input!$A189)+4,4)),'TRUE LIST'!$A$2:$B$8,2,0),"X"),"")</f>
        <v>X</v>
      </c>
      <c r="G189" s="14" t="str">
        <f>IFERROR(IF(ISNUMBER(SEARCH($G$1,input!$A189)),IF(LEN(TRIM(MID(input!$A189,SEARCH($G$1,input!$A189)+4,10)))=9,TRUE,""),"X"),"")</f>
        <v/>
      </c>
      <c r="H189" s="14">
        <f t="shared" ca="1" si="4"/>
        <v>6</v>
      </c>
      <c r="I189" s="13" t="str">
        <f>IF(ISBLANK(input!A189),"x","")</f>
        <v/>
      </c>
      <c r="J189" s="13" t="str">
        <f>IFERROR(IF(I189="x",MATCH("x",I190:I959,0),N/A),"")</f>
        <v/>
      </c>
      <c r="K189" s="14">
        <f t="shared" ca="1" si="5"/>
        <v>6</v>
      </c>
    </row>
    <row r="190" spans="1:11" s="1" customFormat="1" x14ac:dyDescent="0.35">
      <c r="A190" s="14" t="str">
        <f>IFERROR(IF(ISNUMBER(SEARCH($A$1,input!$A190)),AND(1920&lt;=VALUE(TRIM(MID(input!$A190,SEARCH($A$1,input!$A190)+4,5))),VALUE(TRIM(MID(input!$A190,SEARCH($A$1,input!$A190)+4,5)))&lt;=2002),"X"),"")</f>
        <v>X</v>
      </c>
      <c r="B190" s="14" t="str">
        <f>IFERROR(IF(ISNUMBER(SEARCH($B$1,input!$A190)),AND(2010&lt;=VALUE(TRIM(MID(input!$A190,SEARCH($B$1,input!$A190)+4,5))),VALUE(TRIM(MID(input!$A190,SEARCH($B$1,input!$A190)+4,5)))&lt;=2020),"X"),"")</f>
        <v>X</v>
      </c>
      <c r="C190" s="14" t="str">
        <f>IFERROR(IF(ISNUMBER(SEARCH($C$1,input!$A190)),AND(2020&lt;=VALUE(TRIM(MID(input!$A190,SEARCH($C$1,input!$A190)+4,5))),VALUE(TRIM(MID(input!$A190,SEARCH($C$1,input!$A190)+4,5)))&lt;=2030),"X"),"")</f>
        <v>X</v>
      </c>
      <c r="D190" s="14" t="b">
        <f>IFERROR(IF(ISNUMBER(SEARCH($D$1,input!$A190)),IF(MID(input!$A190,SEARCH($D$1,input!$A190)+7,2)="cm",AND(150&lt;=VALUE(MID(input!$A190,SEARCH($D$1,input!$A190)+4,3)),VALUE(MID(input!$A190,SEARCH($D$1,input!$A190)+4,3))&lt;=193),IF(MID(input!$A190,SEARCH($D$1,input!$A190)+6,2)="in",AND(59&lt;=VALUE(MID(input!$A190,SEARCH($D$1,input!$A190)+4,2)),VALUE(MID(input!$A190,SEARCH($D$1,input!$A190)+4,2))&lt;=76),"")),"X"),"")</f>
        <v>1</v>
      </c>
      <c r="E190" s="14" t="str">
        <f>IFERROR(IF(ISNUMBER(SEARCH($E$1,input!$A190)),IF(AND(MID(input!$A190,SEARCH($E$1,input!$A190)+4,1)="#",
VLOOKUP(MID(input!$A190,SEARCH($E$1,input!$A190)+5,1),'TRUE LIST'!$C$2:$D$17,2,0),
VLOOKUP(MID(input!$A190,SEARCH($E$1,input!$A190)+6,1),'TRUE LIST'!$C$2:$D$17,2,0),
VLOOKUP(MID(input!$A190,SEARCH($E$1,input!$A190)+7,1),'TRUE LIST'!$C$2:$D$17,2,0),
VLOOKUP(MID(input!$A190,SEARCH($E$1,input!$A190)+8,1),'TRUE LIST'!$C$2:$D$17,2,0),
VLOOKUP(MID(input!$A190,SEARCH($E$1,input!$A190)+9,1),'TRUE LIST'!$C$2:$D$17,2,0),
VLOOKUP(MID(input!$A190,SEARCH($E$1,input!$A190)+10,1),'TRUE LIST'!$C$2:$D$17,2,0),
TRIM(MID(input!$A190,SEARCH($E$1,input!$A190)+11,1))=""),TRUE,""),"X"),"")</f>
        <v>X</v>
      </c>
      <c r="F190" s="14" t="str">
        <f>IFERROR(IF(ISNUMBER(SEARCH($F$1,input!$A190)),VLOOKUP(TRIM(MID(input!$A190,SEARCH($F$1,input!$A190)+4,4)),'TRUE LIST'!$A$2:$B$8,2,0),"X"),"")</f>
        <v>X</v>
      </c>
      <c r="G190" s="14" t="str">
        <f>IFERROR(IF(ISNUMBER(SEARCH($G$1,input!$A190)),IF(LEN(TRIM(MID(input!$A190,SEARCH($G$1,input!$A190)+4,10)))=9,TRUE,""),"X"),"")</f>
        <v>X</v>
      </c>
      <c r="H190" s="14" t="str">
        <f t="shared" ca="1" si="4"/>
        <v/>
      </c>
      <c r="I190" s="13" t="str">
        <f>IF(ISBLANK(input!A190),"x","")</f>
        <v/>
      </c>
      <c r="J190" s="13" t="str">
        <f>IFERROR(IF(I190="x",MATCH("x",I191:I959,0),N/A),"")</f>
        <v/>
      </c>
      <c r="K190" s="14" t="str">
        <f t="shared" ca="1" si="5"/>
        <v/>
      </c>
    </row>
    <row r="191" spans="1:11" s="1" customFormat="1" x14ac:dyDescent="0.35">
      <c r="A191" s="14" t="b">
        <f>IFERROR(IF(ISNUMBER(SEARCH($A$1,input!$A191)),AND(1920&lt;=VALUE(TRIM(MID(input!$A191,SEARCH($A$1,input!$A191)+4,5))),VALUE(TRIM(MID(input!$A191,SEARCH($A$1,input!$A191)+4,5)))&lt;=2002),"X"),"")</f>
        <v>1</v>
      </c>
      <c r="B191" s="14" t="b">
        <f>IFERROR(IF(ISNUMBER(SEARCH($B$1,input!$A191)),AND(2010&lt;=VALUE(TRIM(MID(input!$A191,SEARCH($B$1,input!$A191)+4,5))),VALUE(TRIM(MID(input!$A191,SEARCH($B$1,input!$A191)+4,5)))&lt;=2020),"X"),"")</f>
        <v>0</v>
      </c>
      <c r="C191" s="14" t="b">
        <f>IFERROR(IF(ISNUMBER(SEARCH($C$1,input!$A191)),AND(2020&lt;=VALUE(TRIM(MID(input!$A191,SEARCH($C$1,input!$A191)+4,5))),VALUE(TRIM(MID(input!$A191,SEARCH($C$1,input!$A191)+4,5)))&lt;=2030),"X"),"")</f>
        <v>0</v>
      </c>
      <c r="D191" s="14" t="str">
        <f>IFERROR(IF(ISNUMBER(SEARCH($D$1,input!$A191)),IF(MID(input!$A191,SEARCH($D$1,input!$A191)+7,2)="cm",AND(150&lt;=VALUE(MID(input!$A191,SEARCH($D$1,input!$A191)+4,3)),VALUE(MID(input!$A191,SEARCH($D$1,input!$A191)+4,3))&lt;=193),IF(MID(input!$A191,SEARCH($D$1,input!$A191)+6,2)="in",AND(59&lt;=VALUE(MID(input!$A191,SEARCH($D$1,input!$A191)+4,2)),VALUE(MID(input!$A191,SEARCH($D$1,input!$A191)+4,2))&lt;=76),"")),"X"),"")</f>
        <v>X</v>
      </c>
      <c r="E191" s="14" t="b">
        <f>IFERROR(IF(ISNUMBER(SEARCH($E$1,input!$A191)),IF(AND(MID(input!$A191,SEARCH($E$1,input!$A191)+4,1)="#",
VLOOKUP(MID(input!$A191,SEARCH($E$1,input!$A191)+5,1),'TRUE LIST'!$C$2:$D$17,2,0),
VLOOKUP(MID(input!$A191,SEARCH($E$1,input!$A191)+6,1),'TRUE LIST'!$C$2:$D$17,2,0),
VLOOKUP(MID(input!$A191,SEARCH($E$1,input!$A191)+7,1),'TRUE LIST'!$C$2:$D$17,2,0),
VLOOKUP(MID(input!$A191,SEARCH($E$1,input!$A191)+8,1),'TRUE LIST'!$C$2:$D$17,2,0),
VLOOKUP(MID(input!$A191,SEARCH($E$1,input!$A191)+9,1),'TRUE LIST'!$C$2:$D$17,2,0),
VLOOKUP(MID(input!$A191,SEARCH($E$1,input!$A191)+10,1),'TRUE LIST'!$C$2:$D$17,2,0),
TRIM(MID(input!$A191,SEARCH($E$1,input!$A191)+11,1))=""),TRUE,""),"X"),"")</f>
        <v>1</v>
      </c>
      <c r="F191" s="14" t="str">
        <f>IFERROR(IF(ISNUMBER(SEARCH($F$1,input!$A191)),VLOOKUP(TRIM(MID(input!$A191,SEARCH($F$1,input!$A191)+4,4)),'TRUE LIST'!$A$2:$B$8,2,0),"X"),"")</f>
        <v/>
      </c>
      <c r="G191" s="14" t="str">
        <f>IFERROR(IF(ISNUMBER(SEARCH($G$1,input!$A191)),IF(LEN(TRIM(MID(input!$A191,SEARCH($G$1,input!$A191)+4,10)))=9,TRUE,""),"X"),"")</f>
        <v>X</v>
      </c>
      <c r="H191" s="14" t="str">
        <f t="shared" ca="1" si="4"/>
        <v/>
      </c>
      <c r="I191" s="13" t="str">
        <f>IF(ISBLANK(input!A191),"x","")</f>
        <v/>
      </c>
      <c r="J191" s="13" t="str">
        <f>IFERROR(IF(I191="x",MATCH("x",I192:I959,0),N/A),"")</f>
        <v/>
      </c>
      <c r="K191" s="14" t="str">
        <f t="shared" ca="1" si="5"/>
        <v/>
      </c>
    </row>
    <row r="192" spans="1:11" s="1" customFormat="1" x14ac:dyDescent="0.35">
      <c r="A192" s="14" t="str">
        <f>IFERROR(IF(ISNUMBER(SEARCH($A$1,input!$A192)),AND(1920&lt;=VALUE(TRIM(MID(input!$A192,SEARCH($A$1,input!$A192)+4,5))),VALUE(TRIM(MID(input!$A192,SEARCH($A$1,input!$A192)+4,5)))&lt;=2002),"X"),"")</f>
        <v>X</v>
      </c>
      <c r="B192" s="14" t="str">
        <f>IFERROR(IF(ISNUMBER(SEARCH($B$1,input!$A192)),AND(2010&lt;=VALUE(TRIM(MID(input!$A192,SEARCH($B$1,input!$A192)+4,5))),VALUE(TRIM(MID(input!$A192,SEARCH($B$1,input!$A192)+4,5)))&lt;=2020),"X"),"")</f>
        <v>X</v>
      </c>
      <c r="C192" s="14" t="str">
        <f>IFERROR(IF(ISNUMBER(SEARCH($C$1,input!$A192)),AND(2020&lt;=VALUE(TRIM(MID(input!$A192,SEARCH($C$1,input!$A192)+4,5))),VALUE(TRIM(MID(input!$A192,SEARCH($C$1,input!$A192)+4,5)))&lt;=2030),"X"),"")</f>
        <v>X</v>
      </c>
      <c r="D192" s="14" t="str">
        <f>IFERROR(IF(ISNUMBER(SEARCH($D$1,input!$A192)),IF(MID(input!$A192,SEARCH($D$1,input!$A192)+7,2)="cm",AND(150&lt;=VALUE(MID(input!$A192,SEARCH($D$1,input!$A192)+4,3)),VALUE(MID(input!$A192,SEARCH($D$1,input!$A192)+4,3))&lt;=193),IF(MID(input!$A192,SEARCH($D$1,input!$A192)+6,2)="in",AND(59&lt;=VALUE(MID(input!$A192,SEARCH($D$1,input!$A192)+4,2)),VALUE(MID(input!$A192,SEARCH($D$1,input!$A192)+4,2))&lt;=76),"")),"X"),"")</f>
        <v>X</v>
      </c>
      <c r="E192" s="14" t="str">
        <f>IFERROR(IF(ISNUMBER(SEARCH($E$1,input!$A192)),IF(AND(MID(input!$A192,SEARCH($E$1,input!$A192)+4,1)="#",
VLOOKUP(MID(input!$A192,SEARCH($E$1,input!$A192)+5,1),'TRUE LIST'!$C$2:$D$17,2,0),
VLOOKUP(MID(input!$A192,SEARCH($E$1,input!$A192)+6,1),'TRUE LIST'!$C$2:$D$17,2,0),
VLOOKUP(MID(input!$A192,SEARCH($E$1,input!$A192)+7,1),'TRUE LIST'!$C$2:$D$17,2,0),
VLOOKUP(MID(input!$A192,SEARCH($E$1,input!$A192)+8,1),'TRUE LIST'!$C$2:$D$17,2,0),
VLOOKUP(MID(input!$A192,SEARCH($E$1,input!$A192)+9,1),'TRUE LIST'!$C$2:$D$17,2,0),
VLOOKUP(MID(input!$A192,SEARCH($E$1,input!$A192)+10,1),'TRUE LIST'!$C$2:$D$17,2,0),
TRIM(MID(input!$A192,SEARCH($E$1,input!$A192)+11,1))=""),TRUE,""),"X"),"")</f>
        <v>X</v>
      </c>
      <c r="F192" s="14" t="str">
        <f>IFERROR(IF(ISNUMBER(SEARCH($F$1,input!$A192)),VLOOKUP(TRIM(MID(input!$A192,SEARCH($F$1,input!$A192)+4,4)),'TRUE LIST'!$A$2:$B$8,2,0),"X"),"")</f>
        <v>X</v>
      </c>
      <c r="G192" s="14" t="str">
        <f>IFERROR(IF(ISNUMBER(SEARCH($G$1,input!$A192)),IF(LEN(TRIM(MID(input!$A192,SEARCH($G$1,input!$A192)+4,10)))=9,TRUE,""),"X"),"")</f>
        <v>X</v>
      </c>
      <c r="H192" s="14" t="str">
        <f t="shared" ca="1" si="4"/>
        <v/>
      </c>
      <c r="I192" s="13" t="str">
        <f>IF(ISBLANK(input!A192),"x","")</f>
        <v>x</v>
      </c>
      <c r="J192" s="13">
        <f>IFERROR(IF(I192="x",MATCH("x",I193:I959,0),N/A),"")</f>
        <v>4</v>
      </c>
      <c r="K192" s="14" t="str">
        <f t="shared" ca="1" si="5"/>
        <v/>
      </c>
    </row>
    <row r="193" spans="1:11" s="1" customFormat="1" x14ac:dyDescent="0.35">
      <c r="A193" s="14" t="str">
        <f>IFERROR(IF(ISNUMBER(SEARCH($A$1,input!$A193)),AND(1920&lt;=VALUE(TRIM(MID(input!$A193,SEARCH($A$1,input!$A193)+4,5))),VALUE(TRIM(MID(input!$A193,SEARCH($A$1,input!$A193)+4,5)))&lt;=2002),"X"),"")</f>
        <v>X</v>
      </c>
      <c r="B193" s="14" t="str">
        <f>IFERROR(IF(ISNUMBER(SEARCH($B$1,input!$A193)),AND(2010&lt;=VALUE(TRIM(MID(input!$A193,SEARCH($B$1,input!$A193)+4,5))),VALUE(TRIM(MID(input!$A193,SEARCH($B$1,input!$A193)+4,5)))&lt;=2020),"X"),"")</f>
        <v>X</v>
      </c>
      <c r="C193" s="14" t="b">
        <f>IFERROR(IF(ISNUMBER(SEARCH($C$1,input!$A193)),AND(2020&lt;=VALUE(TRIM(MID(input!$A193,SEARCH($C$1,input!$A193)+4,5))),VALUE(TRIM(MID(input!$A193,SEARCH($C$1,input!$A193)+4,5)))&lt;=2030),"X"),"")</f>
        <v>1</v>
      </c>
      <c r="D193" s="14" t="str">
        <f>IFERROR(IF(ISNUMBER(SEARCH($D$1,input!$A193)),IF(MID(input!$A193,SEARCH($D$1,input!$A193)+7,2)="cm",AND(150&lt;=VALUE(MID(input!$A193,SEARCH($D$1,input!$A193)+4,3)),VALUE(MID(input!$A193,SEARCH($D$1,input!$A193)+4,3))&lt;=193),IF(MID(input!$A193,SEARCH($D$1,input!$A193)+6,2)="in",AND(59&lt;=VALUE(MID(input!$A193,SEARCH($D$1,input!$A193)+4,2)),VALUE(MID(input!$A193,SEARCH($D$1,input!$A193)+4,2))&lt;=76),"")),"X"),"")</f>
        <v>X</v>
      </c>
      <c r="E193" s="14" t="b">
        <f>IFERROR(IF(ISNUMBER(SEARCH($E$1,input!$A193)),IF(AND(MID(input!$A193,SEARCH($E$1,input!$A193)+4,1)="#",
VLOOKUP(MID(input!$A193,SEARCH($E$1,input!$A193)+5,1),'TRUE LIST'!$C$2:$D$17,2,0),
VLOOKUP(MID(input!$A193,SEARCH($E$1,input!$A193)+6,1),'TRUE LIST'!$C$2:$D$17,2,0),
VLOOKUP(MID(input!$A193,SEARCH($E$1,input!$A193)+7,1),'TRUE LIST'!$C$2:$D$17,2,0),
VLOOKUP(MID(input!$A193,SEARCH($E$1,input!$A193)+8,1),'TRUE LIST'!$C$2:$D$17,2,0),
VLOOKUP(MID(input!$A193,SEARCH($E$1,input!$A193)+9,1),'TRUE LIST'!$C$2:$D$17,2,0),
VLOOKUP(MID(input!$A193,SEARCH($E$1,input!$A193)+10,1),'TRUE LIST'!$C$2:$D$17,2,0),
TRIM(MID(input!$A193,SEARCH($E$1,input!$A193)+11,1))=""),TRUE,""),"X"),"")</f>
        <v>1</v>
      </c>
      <c r="F193" s="14" t="str">
        <f>IFERROR(IF(ISNUMBER(SEARCH($F$1,input!$A193)),VLOOKUP(TRIM(MID(input!$A193,SEARCH($F$1,input!$A193)+4,4)),'TRUE LIST'!$A$2:$B$8,2,0),"X"),"")</f>
        <v/>
      </c>
      <c r="G193" s="14" t="str">
        <f>IFERROR(IF(ISNUMBER(SEARCH($G$1,input!$A193)),IF(LEN(TRIM(MID(input!$A193,SEARCH($G$1,input!$A193)+4,10)))=9,TRUE,""),"X"),"")</f>
        <v>X</v>
      </c>
      <c r="H193" s="14">
        <f t="shared" ca="1" si="4"/>
        <v>6</v>
      </c>
      <c r="I193" s="13" t="str">
        <f>IF(ISBLANK(input!A193),"x","")</f>
        <v/>
      </c>
      <c r="J193" s="13" t="str">
        <f>IFERROR(IF(I193="x",MATCH("x",I194:I959,0),N/A),"")</f>
        <v/>
      </c>
      <c r="K193" s="14">
        <f t="shared" ca="1" si="5"/>
        <v>6</v>
      </c>
    </row>
    <row r="194" spans="1:11" s="1" customFormat="1" x14ac:dyDescent="0.35">
      <c r="A194" s="14" t="b">
        <f>IFERROR(IF(ISNUMBER(SEARCH($A$1,input!$A194)),AND(1920&lt;=VALUE(TRIM(MID(input!$A194,SEARCH($A$1,input!$A194)+4,5))),VALUE(TRIM(MID(input!$A194,SEARCH($A$1,input!$A194)+4,5)))&lt;=2002),"X"),"")</f>
        <v>0</v>
      </c>
      <c r="B194" s="14" t="b">
        <f>IFERROR(IF(ISNUMBER(SEARCH($B$1,input!$A194)),AND(2010&lt;=VALUE(TRIM(MID(input!$A194,SEARCH($B$1,input!$A194)+4,5))),VALUE(TRIM(MID(input!$A194,SEARCH($B$1,input!$A194)+4,5)))&lt;=2020),"X"),"")</f>
        <v>0</v>
      </c>
      <c r="C194" s="14" t="str">
        <f>IFERROR(IF(ISNUMBER(SEARCH($C$1,input!$A194)),AND(2020&lt;=VALUE(TRIM(MID(input!$A194,SEARCH($C$1,input!$A194)+4,5))),VALUE(TRIM(MID(input!$A194,SEARCH($C$1,input!$A194)+4,5)))&lt;=2030),"X"),"")</f>
        <v>X</v>
      </c>
      <c r="D194" s="14" t="str">
        <f>IFERROR(IF(ISNUMBER(SEARCH($D$1,input!$A194)),IF(MID(input!$A194,SEARCH($D$1,input!$A194)+7,2)="cm",AND(150&lt;=VALUE(MID(input!$A194,SEARCH($D$1,input!$A194)+4,3)),VALUE(MID(input!$A194,SEARCH($D$1,input!$A194)+4,3))&lt;=193),IF(MID(input!$A194,SEARCH($D$1,input!$A194)+6,2)="in",AND(59&lt;=VALUE(MID(input!$A194,SEARCH($D$1,input!$A194)+4,2)),VALUE(MID(input!$A194,SEARCH($D$1,input!$A194)+4,2))&lt;=76),"")),"X"),"")</f>
        <v>X</v>
      </c>
      <c r="E194" s="14" t="str">
        <f>IFERROR(IF(ISNUMBER(SEARCH($E$1,input!$A194)),IF(AND(MID(input!$A194,SEARCH($E$1,input!$A194)+4,1)="#",
VLOOKUP(MID(input!$A194,SEARCH($E$1,input!$A194)+5,1),'TRUE LIST'!$C$2:$D$17,2,0),
VLOOKUP(MID(input!$A194,SEARCH($E$1,input!$A194)+6,1),'TRUE LIST'!$C$2:$D$17,2,0),
VLOOKUP(MID(input!$A194,SEARCH($E$1,input!$A194)+7,1),'TRUE LIST'!$C$2:$D$17,2,0),
VLOOKUP(MID(input!$A194,SEARCH($E$1,input!$A194)+8,1),'TRUE LIST'!$C$2:$D$17,2,0),
VLOOKUP(MID(input!$A194,SEARCH($E$1,input!$A194)+9,1),'TRUE LIST'!$C$2:$D$17,2,0),
VLOOKUP(MID(input!$A194,SEARCH($E$1,input!$A194)+10,1),'TRUE LIST'!$C$2:$D$17,2,0),
TRIM(MID(input!$A194,SEARCH($E$1,input!$A194)+11,1))=""),TRUE,""),"X"),"")</f>
        <v>X</v>
      </c>
      <c r="F194" s="14" t="str">
        <f>IFERROR(IF(ISNUMBER(SEARCH($F$1,input!$A194)),VLOOKUP(TRIM(MID(input!$A194,SEARCH($F$1,input!$A194)+4,4)),'TRUE LIST'!$A$2:$B$8,2,0),"X"),"")</f>
        <v>X</v>
      </c>
      <c r="G194" s="14" t="str">
        <f>IFERROR(IF(ISNUMBER(SEARCH($G$1,input!$A194)),IF(LEN(TRIM(MID(input!$A194,SEARCH($G$1,input!$A194)+4,10)))=9,TRUE,""),"X"),"")</f>
        <v/>
      </c>
      <c r="H194" s="14" t="str">
        <f t="shared" ca="1" si="4"/>
        <v/>
      </c>
      <c r="I194" s="13" t="str">
        <f>IF(ISBLANK(input!A194),"x","")</f>
        <v/>
      </c>
      <c r="J194" s="13" t="str">
        <f>IFERROR(IF(I194="x",MATCH("x",I195:I959,0),N/A),"")</f>
        <v/>
      </c>
      <c r="K194" s="14" t="str">
        <f t="shared" ca="1" si="5"/>
        <v/>
      </c>
    </row>
    <row r="195" spans="1:11" s="1" customFormat="1" x14ac:dyDescent="0.35">
      <c r="A195" s="14" t="str">
        <f>IFERROR(IF(ISNUMBER(SEARCH($A$1,input!$A195)),AND(1920&lt;=VALUE(TRIM(MID(input!$A195,SEARCH($A$1,input!$A195)+4,5))),VALUE(TRIM(MID(input!$A195,SEARCH($A$1,input!$A195)+4,5)))&lt;=2002),"X"),"")</f>
        <v>X</v>
      </c>
      <c r="B195" s="14" t="str">
        <f>IFERROR(IF(ISNUMBER(SEARCH($B$1,input!$A195)),AND(2010&lt;=VALUE(TRIM(MID(input!$A195,SEARCH($B$1,input!$A195)+4,5))),VALUE(TRIM(MID(input!$A195,SEARCH($B$1,input!$A195)+4,5)))&lt;=2020),"X"),"")</f>
        <v>X</v>
      </c>
      <c r="C195" s="14" t="str">
        <f>IFERROR(IF(ISNUMBER(SEARCH($C$1,input!$A195)),AND(2020&lt;=VALUE(TRIM(MID(input!$A195,SEARCH($C$1,input!$A195)+4,5))),VALUE(TRIM(MID(input!$A195,SEARCH($C$1,input!$A195)+4,5)))&lt;=2030),"X"),"")</f>
        <v>X</v>
      </c>
      <c r="D195" s="14" t="b">
        <f>IFERROR(IF(ISNUMBER(SEARCH($D$1,input!$A195)),IF(MID(input!$A195,SEARCH($D$1,input!$A195)+7,2)="cm",AND(150&lt;=VALUE(MID(input!$A195,SEARCH($D$1,input!$A195)+4,3)),VALUE(MID(input!$A195,SEARCH($D$1,input!$A195)+4,3))&lt;=193),IF(MID(input!$A195,SEARCH($D$1,input!$A195)+6,2)="in",AND(59&lt;=VALUE(MID(input!$A195,SEARCH($D$1,input!$A195)+4,2)),VALUE(MID(input!$A195,SEARCH($D$1,input!$A195)+4,2))&lt;=76),"")),"X"),"")</f>
        <v>1</v>
      </c>
      <c r="E195" s="14" t="str">
        <f>IFERROR(IF(ISNUMBER(SEARCH($E$1,input!$A195)),IF(AND(MID(input!$A195,SEARCH($E$1,input!$A195)+4,1)="#",
VLOOKUP(MID(input!$A195,SEARCH($E$1,input!$A195)+5,1),'TRUE LIST'!$C$2:$D$17,2,0),
VLOOKUP(MID(input!$A195,SEARCH($E$1,input!$A195)+6,1),'TRUE LIST'!$C$2:$D$17,2,0),
VLOOKUP(MID(input!$A195,SEARCH($E$1,input!$A195)+7,1),'TRUE LIST'!$C$2:$D$17,2,0),
VLOOKUP(MID(input!$A195,SEARCH($E$1,input!$A195)+8,1),'TRUE LIST'!$C$2:$D$17,2,0),
VLOOKUP(MID(input!$A195,SEARCH($E$1,input!$A195)+9,1),'TRUE LIST'!$C$2:$D$17,2,0),
VLOOKUP(MID(input!$A195,SEARCH($E$1,input!$A195)+10,1),'TRUE LIST'!$C$2:$D$17,2,0),
TRIM(MID(input!$A195,SEARCH($E$1,input!$A195)+11,1))=""),TRUE,""),"X"),"")</f>
        <v>X</v>
      </c>
      <c r="F195" s="14" t="str">
        <f>IFERROR(IF(ISNUMBER(SEARCH($F$1,input!$A195)),VLOOKUP(TRIM(MID(input!$A195,SEARCH($F$1,input!$A195)+4,4)),'TRUE LIST'!$A$2:$B$8,2,0),"X"),"")</f>
        <v>X</v>
      </c>
      <c r="G195" s="14" t="str">
        <f>IFERROR(IF(ISNUMBER(SEARCH($G$1,input!$A195)),IF(LEN(TRIM(MID(input!$A195,SEARCH($G$1,input!$A195)+4,10)))=9,TRUE,""),"X"),"")</f>
        <v>X</v>
      </c>
      <c r="H195" s="14" t="str">
        <f t="shared" ref="H195:H258" ca="1" si="6">IFERROR(COUNTIF(INDIRECT("RC2:R["&amp;J194-1&amp;"]C8",FALSE),"TRUE"),"")</f>
        <v/>
      </c>
      <c r="I195" s="13" t="str">
        <f>IF(ISBLANK(input!A195),"x","")</f>
        <v/>
      </c>
      <c r="J195" s="13" t="str">
        <f>IFERROR(IF(I195="x",MATCH("x",I196:I959,0),N/A),"")</f>
        <v/>
      </c>
      <c r="K195" s="14" t="str">
        <f t="shared" ref="K195:K258" ca="1" si="7">IFERROR((J194-1)*7-COUNTIF(INDIRECT("RC2:R["&amp;J194-2&amp;"]C8",FALSE),"*X*"),"")</f>
        <v/>
      </c>
    </row>
    <row r="196" spans="1:11" s="1" customFormat="1" x14ac:dyDescent="0.35">
      <c r="A196" s="14" t="str">
        <f>IFERROR(IF(ISNUMBER(SEARCH($A$1,input!$A196)),AND(1920&lt;=VALUE(TRIM(MID(input!$A196,SEARCH($A$1,input!$A196)+4,5))),VALUE(TRIM(MID(input!$A196,SEARCH($A$1,input!$A196)+4,5)))&lt;=2002),"X"),"")</f>
        <v>X</v>
      </c>
      <c r="B196" s="14" t="str">
        <f>IFERROR(IF(ISNUMBER(SEARCH($B$1,input!$A196)),AND(2010&lt;=VALUE(TRIM(MID(input!$A196,SEARCH($B$1,input!$A196)+4,5))),VALUE(TRIM(MID(input!$A196,SEARCH($B$1,input!$A196)+4,5)))&lt;=2020),"X"),"")</f>
        <v>X</v>
      </c>
      <c r="C196" s="14" t="str">
        <f>IFERROR(IF(ISNUMBER(SEARCH($C$1,input!$A196)),AND(2020&lt;=VALUE(TRIM(MID(input!$A196,SEARCH($C$1,input!$A196)+4,5))),VALUE(TRIM(MID(input!$A196,SEARCH($C$1,input!$A196)+4,5)))&lt;=2030),"X"),"")</f>
        <v>X</v>
      </c>
      <c r="D196" s="14" t="str">
        <f>IFERROR(IF(ISNUMBER(SEARCH($D$1,input!$A196)),IF(MID(input!$A196,SEARCH($D$1,input!$A196)+7,2)="cm",AND(150&lt;=VALUE(MID(input!$A196,SEARCH($D$1,input!$A196)+4,3)),VALUE(MID(input!$A196,SEARCH($D$1,input!$A196)+4,3))&lt;=193),IF(MID(input!$A196,SEARCH($D$1,input!$A196)+6,2)="in",AND(59&lt;=VALUE(MID(input!$A196,SEARCH($D$1,input!$A196)+4,2)),VALUE(MID(input!$A196,SEARCH($D$1,input!$A196)+4,2))&lt;=76),"")),"X"),"")</f>
        <v>X</v>
      </c>
      <c r="E196" s="14" t="str">
        <f>IFERROR(IF(ISNUMBER(SEARCH($E$1,input!$A196)),IF(AND(MID(input!$A196,SEARCH($E$1,input!$A196)+4,1)="#",
VLOOKUP(MID(input!$A196,SEARCH($E$1,input!$A196)+5,1),'TRUE LIST'!$C$2:$D$17,2,0),
VLOOKUP(MID(input!$A196,SEARCH($E$1,input!$A196)+6,1),'TRUE LIST'!$C$2:$D$17,2,0),
VLOOKUP(MID(input!$A196,SEARCH($E$1,input!$A196)+7,1),'TRUE LIST'!$C$2:$D$17,2,0),
VLOOKUP(MID(input!$A196,SEARCH($E$1,input!$A196)+8,1),'TRUE LIST'!$C$2:$D$17,2,0),
VLOOKUP(MID(input!$A196,SEARCH($E$1,input!$A196)+9,1),'TRUE LIST'!$C$2:$D$17,2,0),
VLOOKUP(MID(input!$A196,SEARCH($E$1,input!$A196)+10,1),'TRUE LIST'!$C$2:$D$17,2,0),
TRIM(MID(input!$A196,SEARCH($E$1,input!$A196)+11,1))=""),TRUE,""),"X"),"")</f>
        <v>X</v>
      </c>
      <c r="F196" s="14" t="str">
        <f>IFERROR(IF(ISNUMBER(SEARCH($F$1,input!$A196)),VLOOKUP(TRIM(MID(input!$A196,SEARCH($F$1,input!$A196)+4,4)),'TRUE LIST'!$A$2:$B$8,2,0),"X"),"")</f>
        <v>X</v>
      </c>
      <c r="G196" s="14" t="str">
        <f>IFERROR(IF(ISNUMBER(SEARCH($G$1,input!$A196)),IF(LEN(TRIM(MID(input!$A196,SEARCH($G$1,input!$A196)+4,10)))=9,TRUE,""),"X"),"")</f>
        <v>X</v>
      </c>
      <c r="H196" s="14" t="str">
        <f t="shared" ca="1" si="6"/>
        <v/>
      </c>
      <c r="I196" s="13" t="str">
        <f>IF(ISBLANK(input!A196),"x","")</f>
        <v>x</v>
      </c>
      <c r="J196" s="13">
        <f>IFERROR(IF(I196="x",MATCH("x",I197:I959,0),N/A),"")</f>
        <v>3</v>
      </c>
      <c r="K196" s="14" t="str">
        <f t="shared" ca="1" si="7"/>
        <v/>
      </c>
    </row>
    <row r="197" spans="1:11" s="1" customFormat="1" x14ac:dyDescent="0.35">
      <c r="A197" s="14" t="b">
        <f>IFERROR(IF(ISNUMBER(SEARCH($A$1,input!$A197)),AND(1920&lt;=VALUE(TRIM(MID(input!$A197,SEARCH($A$1,input!$A197)+4,5))),VALUE(TRIM(MID(input!$A197,SEARCH($A$1,input!$A197)+4,5)))&lt;=2002),"X"),"")</f>
        <v>0</v>
      </c>
      <c r="B197" s="14" t="b">
        <f>IFERROR(IF(ISNUMBER(SEARCH($B$1,input!$A197)),AND(2010&lt;=VALUE(TRIM(MID(input!$A197,SEARCH($B$1,input!$A197)+4,5))),VALUE(TRIM(MID(input!$A197,SEARCH($B$1,input!$A197)+4,5)))&lt;=2020),"X"),"")</f>
        <v>1</v>
      </c>
      <c r="C197" s="14" t="str">
        <f>IFERROR(IF(ISNUMBER(SEARCH($C$1,input!$A197)),AND(2020&lt;=VALUE(TRIM(MID(input!$A197,SEARCH($C$1,input!$A197)+4,5))),VALUE(TRIM(MID(input!$A197,SEARCH($C$1,input!$A197)+4,5)))&lt;=2030),"X"),"")</f>
        <v>X</v>
      </c>
      <c r="D197" s="14" t="str">
        <f>IFERROR(IF(ISNUMBER(SEARCH($D$1,input!$A197)),IF(MID(input!$A197,SEARCH($D$1,input!$A197)+7,2)="cm",AND(150&lt;=VALUE(MID(input!$A197,SEARCH($D$1,input!$A197)+4,3)),VALUE(MID(input!$A197,SEARCH($D$1,input!$A197)+4,3))&lt;=193),IF(MID(input!$A197,SEARCH($D$1,input!$A197)+6,2)="in",AND(59&lt;=VALUE(MID(input!$A197,SEARCH($D$1,input!$A197)+4,2)),VALUE(MID(input!$A197,SEARCH($D$1,input!$A197)+4,2))&lt;=76),"")),"X"),"")</f>
        <v/>
      </c>
      <c r="E197" s="14" t="str">
        <f>IFERROR(IF(ISNUMBER(SEARCH($E$1,input!$A197)),IF(AND(MID(input!$A197,SEARCH($E$1,input!$A197)+4,1)="#",
VLOOKUP(MID(input!$A197,SEARCH($E$1,input!$A197)+5,1),'TRUE LIST'!$C$2:$D$17,2,0),
VLOOKUP(MID(input!$A197,SEARCH($E$1,input!$A197)+6,1),'TRUE LIST'!$C$2:$D$17,2,0),
VLOOKUP(MID(input!$A197,SEARCH($E$1,input!$A197)+7,1),'TRUE LIST'!$C$2:$D$17,2,0),
VLOOKUP(MID(input!$A197,SEARCH($E$1,input!$A197)+8,1),'TRUE LIST'!$C$2:$D$17,2,0),
VLOOKUP(MID(input!$A197,SEARCH($E$1,input!$A197)+9,1),'TRUE LIST'!$C$2:$D$17,2,0),
VLOOKUP(MID(input!$A197,SEARCH($E$1,input!$A197)+10,1),'TRUE LIST'!$C$2:$D$17,2,0),
TRIM(MID(input!$A197,SEARCH($E$1,input!$A197)+11,1))=""),TRUE,""),"X"),"")</f>
        <v/>
      </c>
      <c r="F197" s="14" t="str">
        <f>IFERROR(IF(ISNUMBER(SEARCH($F$1,input!$A197)),VLOOKUP(TRIM(MID(input!$A197,SEARCH($F$1,input!$A197)+4,4)),'TRUE LIST'!$A$2:$B$8,2,0),"X"),"")</f>
        <v>X</v>
      </c>
      <c r="G197" s="14" t="str">
        <f>IFERROR(IF(ISNUMBER(SEARCH($G$1,input!$A197)),IF(LEN(TRIM(MID(input!$A197,SEARCH($G$1,input!$A197)+4,10)))=9,TRUE,""),"X"),"")</f>
        <v>X</v>
      </c>
      <c r="H197" s="14">
        <f t="shared" ca="1" si="6"/>
        <v>6</v>
      </c>
      <c r="I197" s="13" t="str">
        <f>IF(ISBLANK(input!A197),"x","")</f>
        <v/>
      </c>
      <c r="J197" s="13" t="str">
        <f>IFERROR(IF(I197="x",MATCH("x",I198:I959,0),N/A),"")</f>
        <v/>
      </c>
      <c r="K197" s="14">
        <f t="shared" ca="1" si="7"/>
        <v>6</v>
      </c>
    </row>
    <row r="198" spans="1:11" s="1" customFormat="1" x14ac:dyDescent="0.35">
      <c r="A198" s="14" t="str">
        <f>IFERROR(IF(ISNUMBER(SEARCH($A$1,input!$A198)),AND(1920&lt;=VALUE(TRIM(MID(input!$A198,SEARCH($A$1,input!$A198)+4,5))),VALUE(TRIM(MID(input!$A198,SEARCH($A$1,input!$A198)+4,5)))&lt;=2002),"X"),"")</f>
        <v>X</v>
      </c>
      <c r="B198" s="14" t="str">
        <f>IFERROR(IF(ISNUMBER(SEARCH($B$1,input!$A198)),AND(2010&lt;=VALUE(TRIM(MID(input!$A198,SEARCH($B$1,input!$A198)+4,5))),VALUE(TRIM(MID(input!$A198,SEARCH($B$1,input!$A198)+4,5)))&lt;=2020),"X"),"")</f>
        <v>X</v>
      </c>
      <c r="C198" s="14" t="b">
        <f>IFERROR(IF(ISNUMBER(SEARCH($C$1,input!$A198)),AND(2020&lt;=VALUE(TRIM(MID(input!$A198,SEARCH($C$1,input!$A198)+4,5))),VALUE(TRIM(MID(input!$A198,SEARCH($C$1,input!$A198)+4,5)))&lt;=2030),"X"),"")</f>
        <v>1</v>
      </c>
      <c r="D198" s="14" t="str">
        <f>IFERROR(IF(ISNUMBER(SEARCH($D$1,input!$A198)),IF(MID(input!$A198,SEARCH($D$1,input!$A198)+7,2)="cm",AND(150&lt;=VALUE(MID(input!$A198,SEARCH($D$1,input!$A198)+4,3)),VALUE(MID(input!$A198,SEARCH($D$1,input!$A198)+4,3))&lt;=193),IF(MID(input!$A198,SEARCH($D$1,input!$A198)+6,2)="in",AND(59&lt;=VALUE(MID(input!$A198,SEARCH($D$1,input!$A198)+4,2)),VALUE(MID(input!$A198,SEARCH($D$1,input!$A198)+4,2))&lt;=76),"")),"X"),"")</f>
        <v>X</v>
      </c>
      <c r="E198" s="14" t="str">
        <f>IFERROR(IF(ISNUMBER(SEARCH($E$1,input!$A198)),IF(AND(MID(input!$A198,SEARCH($E$1,input!$A198)+4,1)="#",
VLOOKUP(MID(input!$A198,SEARCH($E$1,input!$A198)+5,1),'TRUE LIST'!$C$2:$D$17,2,0),
VLOOKUP(MID(input!$A198,SEARCH($E$1,input!$A198)+6,1),'TRUE LIST'!$C$2:$D$17,2,0),
VLOOKUP(MID(input!$A198,SEARCH($E$1,input!$A198)+7,1),'TRUE LIST'!$C$2:$D$17,2,0),
VLOOKUP(MID(input!$A198,SEARCH($E$1,input!$A198)+8,1),'TRUE LIST'!$C$2:$D$17,2,0),
VLOOKUP(MID(input!$A198,SEARCH($E$1,input!$A198)+9,1),'TRUE LIST'!$C$2:$D$17,2,0),
VLOOKUP(MID(input!$A198,SEARCH($E$1,input!$A198)+10,1),'TRUE LIST'!$C$2:$D$17,2,0),
TRIM(MID(input!$A198,SEARCH($E$1,input!$A198)+11,1))=""),TRUE,""),"X"),"")</f>
        <v>X</v>
      </c>
      <c r="F198" s="14" t="b">
        <f>IFERROR(IF(ISNUMBER(SEARCH($F$1,input!$A198)),VLOOKUP(TRIM(MID(input!$A198,SEARCH($F$1,input!$A198)+4,4)),'TRUE LIST'!$A$2:$B$8,2,0),"X"),"")</f>
        <v>1</v>
      </c>
      <c r="G198" s="14" t="str">
        <f>IFERROR(IF(ISNUMBER(SEARCH($G$1,input!$A198)),IF(LEN(TRIM(MID(input!$A198,SEARCH($G$1,input!$A198)+4,10)))=9,TRUE,""),"X"),"")</f>
        <v/>
      </c>
      <c r="H198" s="14" t="str">
        <f t="shared" ca="1" si="6"/>
        <v/>
      </c>
      <c r="I198" s="13" t="str">
        <f>IF(ISBLANK(input!A198),"x","")</f>
        <v/>
      </c>
      <c r="J198" s="13" t="str">
        <f>IFERROR(IF(I198="x",MATCH("x",I199:I959,0),N/A),"")</f>
        <v/>
      </c>
      <c r="K198" s="14" t="str">
        <f t="shared" ca="1" si="7"/>
        <v/>
      </c>
    </row>
    <row r="199" spans="1:11" s="1" customFormat="1" x14ac:dyDescent="0.35">
      <c r="A199" s="14" t="str">
        <f>IFERROR(IF(ISNUMBER(SEARCH($A$1,input!$A199)),AND(1920&lt;=VALUE(TRIM(MID(input!$A199,SEARCH($A$1,input!$A199)+4,5))),VALUE(TRIM(MID(input!$A199,SEARCH($A$1,input!$A199)+4,5)))&lt;=2002),"X"),"")</f>
        <v>X</v>
      </c>
      <c r="B199" s="14" t="str">
        <f>IFERROR(IF(ISNUMBER(SEARCH($B$1,input!$A199)),AND(2010&lt;=VALUE(TRIM(MID(input!$A199,SEARCH($B$1,input!$A199)+4,5))),VALUE(TRIM(MID(input!$A199,SEARCH($B$1,input!$A199)+4,5)))&lt;=2020),"X"),"")</f>
        <v>X</v>
      </c>
      <c r="C199" s="14" t="str">
        <f>IFERROR(IF(ISNUMBER(SEARCH($C$1,input!$A199)),AND(2020&lt;=VALUE(TRIM(MID(input!$A199,SEARCH($C$1,input!$A199)+4,5))),VALUE(TRIM(MID(input!$A199,SEARCH($C$1,input!$A199)+4,5)))&lt;=2030),"X"),"")</f>
        <v>X</v>
      </c>
      <c r="D199" s="14" t="str">
        <f>IFERROR(IF(ISNUMBER(SEARCH($D$1,input!$A199)),IF(MID(input!$A199,SEARCH($D$1,input!$A199)+7,2)="cm",AND(150&lt;=VALUE(MID(input!$A199,SEARCH($D$1,input!$A199)+4,3)),VALUE(MID(input!$A199,SEARCH($D$1,input!$A199)+4,3))&lt;=193),IF(MID(input!$A199,SEARCH($D$1,input!$A199)+6,2)="in",AND(59&lt;=VALUE(MID(input!$A199,SEARCH($D$1,input!$A199)+4,2)),VALUE(MID(input!$A199,SEARCH($D$1,input!$A199)+4,2))&lt;=76),"")),"X"),"")</f>
        <v>X</v>
      </c>
      <c r="E199" s="14" t="str">
        <f>IFERROR(IF(ISNUMBER(SEARCH($E$1,input!$A199)),IF(AND(MID(input!$A199,SEARCH($E$1,input!$A199)+4,1)="#",
VLOOKUP(MID(input!$A199,SEARCH($E$1,input!$A199)+5,1),'TRUE LIST'!$C$2:$D$17,2,0),
VLOOKUP(MID(input!$A199,SEARCH($E$1,input!$A199)+6,1),'TRUE LIST'!$C$2:$D$17,2,0),
VLOOKUP(MID(input!$A199,SEARCH($E$1,input!$A199)+7,1),'TRUE LIST'!$C$2:$D$17,2,0),
VLOOKUP(MID(input!$A199,SEARCH($E$1,input!$A199)+8,1),'TRUE LIST'!$C$2:$D$17,2,0),
VLOOKUP(MID(input!$A199,SEARCH($E$1,input!$A199)+9,1),'TRUE LIST'!$C$2:$D$17,2,0),
VLOOKUP(MID(input!$A199,SEARCH($E$1,input!$A199)+10,1),'TRUE LIST'!$C$2:$D$17,2,0),
TRIM(MID(input!$A199,SEARCH($E$1,input!$A199)+11,1))=""),TRUE,""),"X"),"")</f>
        <v>X</v>
      </c>
      <c r="F199" s="14" t="str">
        <f>IFERROR(IF(ISNUMBER(SEARCH($F$1,input!$A199)),VLOOKUP(TRIM(MID(input!$A199,SEARCH($F$1,input!$A199)+4,4)),'TRUE LIST'!$A$2:$B$8,2,0),"X"),"")</f>
        <v>X</v>
      </c>
      <c r="G199" s="14" t="str">
        <f>IFERROR(IF(ISNUMBER(SEARCH($G$1,input!$A199)),IF(LEN(TRIM(MID(input!$A199,SEARCH($G$1,input!$A199)+4,10)))=9,TRUE,""),"X"),"")</f>
        <v>X</v>
      </c>
      <c r="H199" s="14" t="str">
        <f t="shared" ca="1" si="6"/>
        <v/>
      </c>
      <c r="I199" s="13" t="str">
        <f>IF(ISBLANK(input!A199),"x","")</f>
        <v>x</v>
      </c>
      <c r="J199" s="13">
        <f>IFERROR(IF(I199="x",MATCH("x",I200:I959,0),N/A),"")</f>
        <v>4</v>
      </c>
      <c r="K199" s="14" t="str">
        <f t="shared" ca="1" si="7"/>
        <v/>
      </c>
    </row>
    <row r="200" spans="1:11" s="1" customFormat="1" x14ac:dyDescent="0.35">
      <c r="A200" s="14" t="str">
        <f>IFERROR(IF(ISNUMBER(SEARCH($A$1,input!$A200)),AND(1920&lt;=VALUE(TRIM(MID(input!$A200,SEARCH($A$1,input!$A200)+4,5))),VALUE(TRIM(MID(input!$A200,SEARCH($A$1,input!$A200)+4,5)))&lt;=2002),"X"),"")</f>
        <v>X</v>
      </c>
      <c r="B200" s="14" t="b">
        <f>IFERROR(IF(ISNUMBER(SEARCH($B$1,input!$A200)),AND(2010&lt;=VALUE(TRIM(MID(input!$A200,SEARCH($B$1,input!$A200)+4,5))),VALUE(TRIM(MID(input!$A200,SEARCH($B$1,input!$A200)+4,5)))&lt;=2020),"X"),"")</f>
        <v>1</v>
      </c>
      <c r="C200" s="14" t="str">
        <f>IFERROR(IF(ISNUMBER(SEARCH($C$1,input!$A200)),AND(2020&lt;=VALUE(TRIM(MID(input!$A200,SEARCH($C$1,input!$A200)+4,5))),VALUE(TRIM(MID(input!$A200,SEARCH($C$1,input!$A200)+4,5)))&lt;=2030),"X"),"")</f>
        <v>X</v>
      </c>
      <c r="D200" s="14" t="b">
        <f>IFERROR(IF(ISNUMBER(SEARCH($D$1,input!$A200)),IF(MID(input!$A200,SEARCH($D$1,input!$A200)+7,2)="cm",AND(150&lt;=VALUE(MID(input!$A200,SEARCH($D$1,input!$A200)+4,3)),VALUE(MID(input!$A200,SEARCH($D$1,input!$A200)+4,3))&lt;=193),IF(MID(input!$A200,SEARCH($D$1,input!$A200)+6,2)="in",AND(59&lt;=VALUE(MID(input!$A200,SEARCH($D$1,input!$A200)+4,2)),VALUE(MID(input!$A200,SEARCH($D$1,input!$A200)+4,2))&lt;=76),"")),"X"),"")</f>
        <v>1</v>
      </c>
      <c r="E200" s="14" t="str">
        <f>IFERROR(IF(ISNUMBER(SEARCH($E$1,input!$A200)),IF(AND(MID(input!$A200,SEARCH($E$1,input!$A200)+4,1)="#",
VLOOKUP(MID(input!$A200,SEARCH($E$1,input!$A200)+5,1),'TRUE LIST'!$C$2:$D$17,2,0),
VLOOKUP(MID(input!$A200,SEARCH($E$1,input!$A200)+6,1),'TRUE LIST'!$C$2:$D$17,2,0),
VLOOKUP(MID(input!$A200,SEARCH($E$1,input!$A200)+7,1),'TRUE LIST'!$C$2:$D$17,2,0),
VLOOKUP(MID(input!$A200,SEARCH($E$1,input!$A200)+8,1),'TRUE LIST'!$C$2:$D$17,2,0),
VLOOKUP(MID(input!$A200,SEARCH($E$1,input!$A200)+9,1),'TRUE LIST'!$C$2:$D$17,2,0),
VLOOKUP(MID(input!$A200,SEARCH($E$1,input!$A200)+10,1),'TRUE LIST'!$C$2:$D$17,2,0),
TRIM(MID(input!$A200,SEARCH($E$1,input!$A200)+11,1))=""),TRUE,""),"X"),"")</f>
        <v>X</v>
      </c>
      <c r="F200" s="14" t="str">
        <f>IFERROR(IF(ISNUMBER(SEARCH($F$1,input!$A200)),VLOOKUP(TRIM(MID(input!$A200,SEARCH($F$1,input!$A200)+4,4)),'TRUE LIST'!$A$2:$B$8,2,0),"X"),"")</f>
        <v>X</v>
      </c>
      <c r="G200" s="14" t="b">
        <f>IFERROR(IF(ISNUMBER(SEARCH($G$1,input!$A200)),IF(LEN(TRIM(MID(input!$A200,SEARCH($G$1,input!$A200)+4,10)))=9,TRUE,""),"X"),"")</f>
        <v>1</v>
      </c>
      <c r="H200" s="14">
        <f t="shared" ca="1" si="6"/>
        <v>6</v>
      </c>
      <c r="I200" s="13" t="str">
        <f>IF(ISBLANK(input!A200),"x","")</f>
        <v/>
      </c>
      <c r="J200" s="13" t="str">
        <f>IFERROR(IF(I200="x",MATCH("x",I201:I959,0),N/A),"")</f>
        <v/>
      </c>
      <c r="K200" s="14">
        <f t="shared" ca="1" si="7"/>
        <v>6</v>
      </c>
    </row>
    <row r="201" spans="1:11" s="1" customFormat="1" x14ac:dyDescent="0.35">
      <c r="A201" s="14" t="str">
        <f>IFERROR(IF(ISNUMBER(SEARCH($A$1,input!$A201)),AND(1920&lt;=VALUE(TRIM(MID(input!$A201,SEARCH($A$1,input!$A201)+4,5))),VALUE(TRIM(MID(input!$A201,SEARCH($A$1,input!$A201)+4,5)))&lt;=2002),"X"),"")</f>
        <v>X</v>
      </c>
      <c r="B201" s="14" t="str">
        <f>IFERROR(IF(ISNUMBER(SEARCH($B$1,input!$A201)),AND(2010&lt;=VALUE(TRIM(MID(input!$A201,SEARCH($B$1,input!$A201)+4,5))),VALUE(TRIM(MID(input!$A201,SEARCH($B$1,input!$A201)+4,5)))&lt;=2020),"X"),"")</f>
        <v>X</v>
      </c>
      <c r="C201" s="14" t="str">
        <f>IFERROR(IF(ISNUMBER(SEARCH($C$1,input!$A201)),AND(2020&lt;=VALUE(TRIM(MID(input!$A201,SEARCH($C$1,input!$A201)+4,5))),VALUE(TRIM(MID(input!$A201,SEARCH($C$1,input!$A201)+4,5)))&lt;=2030),"X"),"")</f>
        <v>X</v>
      </c>
      <c r="D201" s="14" t="str">
        <f>IFERROR(IF(ISNUMBER(SEARCH($D$1,input!$A201)),IF(MID(input!$A201,SEARCH($D$1,input!$A201)+7,2)="cm",AND(150&lt;=VALUE(MID(input!$A201,SEARCH($D$1,input!$A201)+4,3)),VALUE(MID(input!$A201,SEARCH($D$1,input!$A201)+4,3))&lt;=193),IF(MID(input!$A201,SEARCH($D$1,input!$A201)+6,2)="in",AND(59&lt;=VALUE(MID(input!$A201,SEARCH($D$1,input!$A201)+4,2)),VALUE(MID(input!$A201,SEARCH($D$1,input!$A201)+4,2))&lt;=76),"")),"X"),"")</f>
        <v>X</v>
      </c>
      <c r="E201" s="14" t="str">
        <f>IFERROR(IF(ISNUMBER(SEARCH($E$1,input!$A201)),IF(AND(MID(input!$A201,SEARCH($E$1,input!$A201)+4,1)="#",
VLOOKUP(MID(input!$A201,SEARCH($E$1,input!$A201)+5,1),'TRUE LIST'!$C$2:$D$17,2,0),
VLOOKUP(MID(input!$A201,SEARCH($E$1,input!$A201)+6,1),'TRUE LIST'!$C$2:$D$17,2,0),
VLOOKUP(MID(input!$A201,SEARCH($E$1,input!$A201)+7,1),'TRUE LIST'!$C$2:$D$17,2,0),
VLOOKUP(MID(input!$A201,SEARCH($E$1,input!$A201)+8,1),'TRUE LIST'!$C$2:$D$17,2,0),
VLOOKUP(MID(input!$A201,SEARCH($E$1,input!$A201)+9,1),'TRUE LIST'!$C$2:$D$17,2,0),
VLOOKUP(MID(input!$A201,SEARCH($E$1,input!$A201)+10,1),'TRUE LIST'!$C$2:$D$17,2,0),
TRIM(MID(input!$A201,SEARCH($E$1,input!$A201)+11,1))=""),TRUE,""),"X"),"")</f>
        <v>X</v>
      </c>
      <c r="F201" s="14" t="b">
        <f>IFERROR(IF(ISNUMBER(SEARCH($F$1,input!$A201)),VLOOKUP(TRIM(MID(input!$A201,SEARCH($F$1,input!$A201)+4,4)),'TRUE LIST'!$A$2:$B$8,2,0),"X"),"")</f>
        <v>1</v>
      </c>
      <c r="G201" s="14" t="str">
        <f>IFERROR(IF(ISNUMBER(SEARCH($G$1,input!$A201)),IF(LEN(TRIM(MID(input!$A201,SEARCH($G$1,input!$A201)+4,10)))=9,TRUE,""),"X"),"")</f>
        <v>X</v>
      </c>
      <c r="H201" s="14" t="str">
        <f t="shared" ca="1" si="6"/>
        <v/>
      </c>
      <c r="I201" s="13" t="str">
        <f>IF(ISBLANK(input!A201),"x","")</f>
        <v/>
      </c>
      <c r="J201" s="13" t="str">
        <f>IFERROR(IF(I201="x",MATCH("x",I202:I959,0),N/A),"")</f>
        <v/>
      </c>
      <c r="K201" s="14" t="str">
        <f t="shared" ca="1" si="7"/>
        <v/>
      </c>
    </row>
    <row r="202" spans="1:11" s="1" customFormat="1" x14ac:dyDescent="0.35">
      <c r="A202" s="14" t="b">
        <f>IFERROR(IF(ISNUMBER(SEARCH($A$1,input!$A202)),AND(1920&lt;=VALUE(TRIM(MID(input!$A202,SEARCH($A$1,input!$A202)+4,5))),VALUE(TRIM(MID(input!$A202,SEARCH($A$1,input!$A202)+4,5)))&lt;=2002),"X"),"")</f>
        <v>1</v>
      </c>
      <c r="B202" s="14" t="str">
        <f>IFERROR(IF(ISNUMBER(SEARCH($B$1,input!$A202)),AND(2010&lt;=VALUE(TRIM(MID(input!$A202,SEARCH($B$1,input!$A202)+4,5))),VALUE(TRIM(MID(input!$A202,SEARCH($B$1,input!$A202)+4,5)))&lt;=2020),"X"),"")</f>
        <v>X</v>
      </c>
      <c r="C202" s="14" t="b">
        <f>IFERROR(IF(ISNUMBER(SEARCH($C$1,input!$A202)),AND(2020&lt;=VALUE(TRIM(MID(input!$A202,SEARCH($C$1,input!$A202)+4,5))),VALUE(TRIM(MID(input!$A202,SEARCH($C$1,input!$A202)+4,5)))&lt;=2030),"X"),"")</f>
        <v>1</v>
      </c>
      <c r="D202" s="14" t="str">
        <f>IFERROR(IF(ISNUMBER(SEARCH($D$1,input!$A202)),IF(MID(input!$A202,SEARCH($D$1,input!$A202)+7,2)="cm",AND(150&lt;=VALUE(MID(input!$A202,SEARCH($D$1,input!$A202)+4,3)),VALUE(MID(input!$A202,SEARCH($D$1,input!$A202)+4,3))&lt;=193),IF(MID(input!$A202,SEARCH($D$1,input!$A202)+6,2)="in",AND(59&lt;=VALUE(MID(input!$A202,SEARCH($D$1,input!$A202)+4,2)),VALUE(MID(input!$A202,SEARCH($D$1,input!$A202)+4,2))&lt;=76),"")),"X"),"")</f>
        <v>X</v>
      </c>
      <c r="E202" s="14" t="b">
        <f>IFERROR(IF(ISNUMBER(SEARCH($E$1,input!$A202)),IF(AND(MID(input!$A202,SEARCH($E$1,input!$A202)+4,1)="#",
VLOOKUP(MID(input!$A202,SEARCH($E$1,input!$A202)+5,1),'TRUE LIST'!$C$2:$D$17,2,0),
VLOOKUP(MID(input!$A202,SEARCH($E$1,input!$A202)+6,1),'TRUE LIST'!$C$2:$D$17,2,0),
VLOOKUP(MID(input!$A202,SEARCH($E$1,input!$A202)+7,1),'TRUE LIST'!$C$2:$D$17,2,0),
VLOOKUP(MID(input!$A202,SEARCH($E$1,input!$A202)+8,1),'TRUE LIST'!$C$2:$D$17,2,0),
VLOOKUP(MID(input!$A202,SEARCH($E$1,input!$A202)+9,1),'TRUE LIST'!$C$2:$D$17,2,0),
VLOOKUP(MID(input!$A202,SEARCH($E$1,input!$A202)+10,1),'TRUE LIST'!$C$2:$D$17,2,0),
TRIM(MID(input!$A202,SEARCH($E$1,input!$A202)+11,1))=""),TRUE,""),"X"),"")</f>
        <v>1</v>
      </c>
      <c r="F202" s="14" t="str">
        <f>IFERROR(IF(ISNUMBER(SEARCH($F$1,input!$A202)),VLOOKUP(TRIM(MID(input!$A202,SEARCH($F$1,input!$A202)+4,4)),'TRUE LIST'!$A$2:$B$8,2,0),"X"),"")</f>
        <v>X</v>
      </c>
      <c r="G202" s="14" t="str">
        <f>IFERROR(IF(ISNUMBER(SEARCH($G$1,input!$A202)),IF(LEN(TRIM(MID(input!$A202,SEARCH($G$1,input!$A202)+4,10)))=9,TRUE,""),"X"),"")</f>
        <v>X</v>
      </c>
      <c r="H202" s="14" t="str">
        <f t="shared" ca="1" si="6"/>
        <v/>
      </c>
      <c r="I202" s="13" t="str">
        <f>IF(ISBLANK(input!A202),"x","")</f>
        <v/>
      </c>
      <c r="J202" s="13" t="str">
        <f>IFERROR(IF(I202="x",MATCH("x",I203:I959,0),N/A),"")</f>
        <v/>
      </c>
      <c r="K202" s="14" t="str">
        <f t="shared" ca="1" si="7"/>
        <v/>
      </c>
    </row>
    <row r="203" spans="1:11" s="1" customFormat="1" x14ac:dyDescent="0.35">
      <c r="A203" s="14" t="str">
        <f>IFERROR(IF(ISNUMBER(SEARCH($A$1,input!$A203)),AND(1920&lt;=VALUE(TRIM(MID(input!$A203,SEARCH($A$1,input!$A203)+4,5))),VALUE(TRIM(MID(input!$A203,SEARCH($A$1,input!$A203)+4,5)))&lt;=2002),"X"),"")</f>
        <v>X</v>
      </c>
      <c r="B203" s="14" t="str">
        <f>IFERROR(IF(ISNUMBER(SEARCH($B$1,input!$A203)),AND(2010&lt;=VALUE(TRIM(MID(input!$A203,SEARCH($B$1,input!$A203)+4,5))),VALUE(TRIM(MID(input!$A203,SEARCH($B$1,input!$A203)+4,5)))&lt;=2020),"X"),"")</f>
        <v>X</v>
      </c>
      <c r="C203" s="14" t="str">
        <f>IFERROR(IF(ISNUMBER(SEARCH($C$1,input!$A203)),AND(2020&lt;=VALUE(TRIM(MID(input!$A203,SEARCH($C$1,input!$A203)+4,5))),VALUE(TRIM(MID(input!$A203,SEARCH($C$1,input!$A203)+4,5)))&lt;=2030),"X"),"")</f>
        <v>X</v>
      </c>
      <c r="D203" s="14" t="str">
        <f>IFERROR(IF(ISNUMBER(SEARCH($D$1,input!$A203)),IF(MID(input!$A203,SEARCH($D$1,input!$A203)+7,2)="cm",AND(150&lt;=VALUE(MID(input!$A203,SEARCH($D$1,input!$A203)+4,3)),VALUE(MID(input!$A203,SEARCH($D$1,input!$A203)+4,3))&lt;=193),IF(MID(input!$A203,SEARCH($D$1,input!$A203)+6,2)="in",AND(59&lt;=VALUE(MID(input!$A203,SEARCH($D$1,input!$A203)+4,2)),VALUE(MID(input!$A203,SEARCH($D$1,input!$A203)+4,2))&lt;=76),"")),"X"),"")</f>
        <v>X</v>
      </c>
      <c r="E203" s="14" t="str">
        <f>IFERROR(IF(ISNUMBER(SEARCH($E$1,input!$A203)),IF(AND(MID(input!$A203,SEARCH($E$1,input!$A203)+4,1)="#",
VLOOKUP(MID(input!$A203,SEARCH($E$1,input!$A203)+5,1),'TRUE LIST'!$C$2:$D$17,2,0),
VLOOKUP(MID(input!$A203,SEARCH($E$1,input!$A203)+6,1),'TRUE LIST'!$C$2:$D$17,2,0),
VLOOKUP(MID(input!$A203,SEARCH($E$1,input!$A203)+7,1),'TRUE LIST'!$C$2:$D$17,2,0),
VLOOKUP(MID(input!$A203,SEARCH($E$1,input!$A203)+8,1),'TRUE LIST'!$C$2:$D$17,2,0),
VLOOKUP(MID(input!$A203,SEARCH($E$1,input!$A203)+9,1),'TRUE LIST'!$C$2:$D$17,2,0),
VLOOKUP(MID(input!$A203,SEARCH($E$1,input!$A203)+10,1),'TRUE LIST'!$C$2:$D$17,2,0),
TRIM(MID(input!$A203,SEARCH($E$1,input!$A203)+11,1))=""),TRUE,""),"X"),"")</f>
        <v>X</v>
      </c>
      <c r="F203" s="14" t="str">
        <f>IFERROR(IF(ISNUMBER(SEARCH($F$1,input!$A203)),VLOOKUP(TRIM(MID(input!$A203,SEARCH($F$1,input!$A203)+4,4)),'TRUE LIST'!$A$2:$B$8,2,0),"X"),"")</f>
        <v>X</v>
      </c>
      <c r="G203" s="14" t="str">
        <f>IFERROR(IF(ISNUMBER(SEARCH($G$1,input!$A203)),IF(LEN(TRIM(MID(input!$A203,SEARCH($G$1,input!$A203)+4,10)))=9,TRUE,""),"X"),"")</f>
        <v>X</v>
      </c>
      <c r="H203" s="14" t="str">
        <f t="shared" ca="1" si="6"/>
        <v/>
      </c>
      <c r="I203" s="13" t="str">
        <f>IF(ISBLANK(input!A203),"x","")</f>
        <v>x</v>
      </c>
      <c r="J203" s="13">
        <f>IFERROR(IF(I203="x",MATCH("x",I204:I959,0),N/A),"")</f>
        <v>4</v>
      </c>
      <c r="K203" s="14" t="str">
        <f t="shared" ca="1" si="7"/>
        <v/>
      </c>
    </row>
    <row r="204" spans="1:11" s="1" customFormat="1" x14ac:dyDescent="0.35">
      <c r="A204" s="14" t="str">
        <f>IFERROR(IF(ISNUMBER(SEARCH($A$1,input!$A204)),AND(1920&lt;=VALUE(TRIM(MID(input!$A204,SEARCH($A$1,input!$A204)+4,5))),VALUE(TRIM(MID(input!$A204,SEARCH($A$1,input!$A204)+4,5)))&lt;=2002),"X"),"")</f>
        <v>X</v>
      </c>
      <c r="B204" s="14" t="str">
        <f>IFERROR(IF(ISNUMBER(SEARCH($B$1,input!$A204)),AND(2010&lt;=VALUE(TRIM(MID(input!$A204,SEARCH($B$1,input!$A204)+4,5))),VALUE(TRIM(MID(input!$A204,SEARCH($B$1,input!$A204)+4,5)))&lt;=2020),"X"),"")</f>
        <v>X</v>
      </c>
      <c r="C204" s="14" t="str">
        <f>IFERROR(IF(ISNUMBER(SEARCH($C$1,input!$A204)),AND(2020&lt;=VALUE(TRIM(MID(input!$A204,SEARCH($C$1,input!$A204)+4,5))),VALUE(TRIM(MID(input!$A204,SEARCH($C$1,input!$A204)+4,5)))&lt;=2030),"X"),"")</f>
        <v>X</v>
      </c>
      <c r="D204" s="14" t="str">
        <f>IFERROR(IF(ISNUMBER(SEARCH($D$1,input!$A204)),IF(MID(input!$A204,SEARCH($D$1,input!$A204)+7,2)="cm",AND(150&lt;=VALUE(MID(input!$A204,SEARCH($D$1,input!$A204)+4,3)),VALUE(MID(input!$A204,SEARCH($D$1,input!$A204)+4,3))&lt;=193),IF(MID(input!$A204,SEARCH($D$1,input!$A204)+6,2)="in",AND(59&lt;=VALUE(MID(input!$A204,SEARCH($D$1,input!$A204)+4,2)),VALUE(MID(input!$A204,SEARCH($D$1,input!$A204)+4,2))&lt;=76),"")),"X"),"")</f>
        <v/>
      </c>
      <c r="E204" s="14" t="str">
        <f>IFERROR(IF(ISNUMBER(SEARCH($E$1,input!$A204)),IF(AND(MID(input!$A204,SEARCH($E$1,input!$A204)+4,1)="#",
VLOOKUP(MID(input!$A204,SEARCH($E$1,input!$A204)+5,1),'TRUE LIST'!$C$2:$D$17,2,0),
VLOOKUP(MID(input!$A204,SEARCH($E$1,input!$A204)+6,1),'TRUE LIST'!$C$2:$D$17,2,0),
VLOOKUP(MID(input!$A204,SEARCH($E$1,input!$A204)+7,1),'TRUE LIST'!$C$2:$D$17,2,0),
VLOOKUP(MID(input!$A204,SEARCH($E$1,input!$A204)+8,1),'TRUE LIST'!$C$2:$D$17,2,0),
VLOOKUP(MID(input!$A204,SEARCH($E$1,input!$A204)+9,1),'TRUE LIST'!$C$2:$D$17,2,0),
VLOOKUP(MID(input!$A204,SEARCH($E$1,input!$A204)+10,1),'TRUE LIST'!$C$2:$D$17,2,0),
TRIM(MID(input!$A204,SEARCH($E$1,input!$A204)+11,1))=""),TRUE,""),"X"),"")</f>
        <v>X</v>
      </c>
      <c r="F204" s="14" t="b">
        <f>IFERROR(IF(ISNUMBER(SEARCH($F$1,input!$A204)),VLOOKUP(TRIM(MID(input!$A204,SEARCH($F$1,input!$A204)+4,4)),'TRUE LIST'!$A$2:$B$8,2,0),"X"),"")</f>
        <v>1</v>
      </c>
      <c r="G204" s="14" t="str">
        <f>IFERROR(IF(ISNUMBER(SEARCH($G$1,input!$A204)),IF(LEN(TRIM(MID(input!$A204,SEARCH($G$1,input!$A204)+4,10)))=9,TRUE,""),"X"),"")</f>
        <v>X</v>
      </c>
      <c r="H204" s="14">
        <f t="shared" ca="1" si="6"/>
        <v>6</v>
      </c>
      <c r="I204" s="13" t="str">
        <f>IF(ISBLANK(input!A204),"x","")</f>
        <v/>
      </c>
      <c r="J204" s="13" t="str">
        <f>IFERROR(IF(I204="x",MATCH("x",I205:I959,0),N/A),"")</f>
        <v/>
      </c>
      <c r="K204" s="14">
        <f t="shared" ca="1" si="7"/>
        <v>6</v>
      </c>
    </row>
    <row r="205" spans="1:11" s="1" customFormat="1" x14ac:dyDescent="0.35">
      <c r="A205" s="14" t="b">
        <f>IFERROR(IF(ISNUMBER(SEARCH($A$1,input!$A205)),AND(1920&lt;=VALUE(TRIM(MID(input!$A205,SEARCH($A$1,input!$A205)+4,5))),VALUE(TRIM(MID(input!$A205,SEARCH($A$1,input!$A205)+4,5)))&lt;=2002),"X"),"")</f>
        <v>0</v>
      </c>
      <c r="B205" s="14" t="str">
        <f>IFERROR(IF(ISNUMBER(SEARCH($B$1,input!$A205)),AND(2010&lt;=VALUE(TRIM(MID(input!$A205,SEARCH($B$1,input!$A205)+4,5))),VALUE(TRIM(MID(input!$A205,SEARCH($B$1,input!$A205)+4,5)))&lt;=2020),"X"),"")</f>
        <v>X</v>
      </c>
      <c r="C205" s="14" t="str">
        <f>IFERROR(IF(ISNUMBER(SEARCH($C$1,input!$A205)),AND(2020&lt;=VALUE(TRIM(MID(input!$A205,SEARCH($C$1,input!$A205)+4,5))),VALUE(TRIM(MID(input!$A205,SEARCH($C$1,input!$A205)+4,5)))&lt;=2030),"X"),"")</f>
        <v>X</v>
      </c>
      <c r="D205" s="14" t="str">
        <f>IFERROR(IF(ISNUMBER(SEARCH($D$1,input!$A205)),IF(MID(input!$A205,SEARCH($D$1,input!$A205)+7,2)="cm",AND(150&lt;=VALUE(MID(input!$A205,SEARCH($D$1,input!$A205)+4,3)),VALUE(MID(input!$A205,SEARCH($D$1,input!$A205)+4,3))&lt;=193),IF(MID(input!$A205,SEARCH($D$1,input!$A205)+6,2)="in",AND(59&lt;=VALUE(MID(input!$A205,SEARCH($D$1,input!$A205)+4,2)),VALUE(MID(input!$A205,SEARCH($D$1,input!$A205)+4,2))&lt;=76),"")),"X"),"")</f>
        <v>X</v>
      </c>
      <c r="E205" s="14" t="str">
        <f>IFERROR(IF(ISNUMBER(SEARCH($E$1,input!$A205)),IF(AND(MID(input!$A205,SEARCH($E$1,input!$A205)+4,1)="#",
VLOOKUP(MID(input!$A205,SEARCH($E$1,input!$A205)+5,1),'TRUE LIST'!$C$2:$D$17,2,0),
VLOOKUP(MID(input!$A205,SEARCH($E$1,input!$A205)+6,1),'TRUE LIST'!$C$2:$D$17,2,0),
VLOOKUP(MID(input!$A205,SEARCH($E$1,input!$A205)+7,1),'TRUE LIST'!$C$2:$D$17,2,0),
VLOOKUP(MID(input!$A205,SEARCH($E$1,input!$A205)+8,1),'TRUE LIST'!$C$2:$D$17,2,0),
VLOOKUP(MID(input!$A205,SEARCH($E$1,input!$A205)+9,1),'TRUE LIST'!$C$2:$D$17,2,0),
VLOOKUP(MID(input!$A205,SEARCH($E$1,input!$A205)+10,1),'TRUE LIST'!$C$2:$D$17,2,0),
TRIM(MID(input!$A205,SEARCH($E$1,input!$A205)+11,1))=""),TRUE,""),"X"),"")</f>
        <v/>
      </c>
      <c r="F205" s="14" t="str">
        <f>IFERROR(IF(ISNUMBER(SEARCH($F$1,input!$A205)),VLOOKUP(TRIM(MID(input!$A205,SEARCH($F$1,input!$A205)+4,4)),'TRUE LIST'!$A$2:$B$8,2,0),"X"),"")</f>
        <v>X</v>
      </c>
      <c r="G205" s="14" t="str">
        <f>IFERROR(IF(ISNUMBER(SEARCH($G$1,input!$A205)),IF(LEN(TRIM(MID(input!$A205,SEARCH($G$1,input!$A205)+4,10)))=9,TRUE,""),"X"),"")</f>
        <v/>
      </c>
      <c r="H205" s="14" t="str">
        <f t="shared" ca="1" si="6"/>
        <v/>
      </c>
      <c r="I205" s="13" t="str">
        <f>IF(ISBLANK(input!A205),"x","")</f>
        <v/>
      </c>
      <c r="J205" s="13" t="str">
        <f>IFERROR(IF(I205="x",MATCH("x",I206:I959,0),N/A),"")</f>
        <v/>
      </c>
      <c r="K205" s="14" t="str">
        <f t="shared" ca="1" si="7"/>
        <v/>
      </c>
    </row>
    <row r="206" spans="1:11" s="1" customFormat="1" x14ac:dyDescent="0.35">
      <c r="A206" s="14" t="str">
        <f>IFERROR(IF(ISNUMBER(SEARCH($A$1,input!$A206)),AND(1920&lt;=VALUE(TRIM(MID(input!$A206,SEARCH($A$1,input!$A206)+4,5))),VALUE(TRIM(MID(input!$A206,SEARCH($A$1,input!$A206)+4,5)))&lt;=2002),"X"),"")</f>
        <v>X</v>
      </c>
      <c r="B206" s="14" t="str">
        <f>IFERROR(IF(ISNUMBER(SEARCH($B$1,input!$A206)),AND(2010&lt;=VALUE(TRIM(MID(input!$A206,SEARCH($B$1,input!$A206)+4,5))),VALUE(TRIM(MID(input!$A206,SEARCH($B$1,input!$A206)+4,5)))&lt;=2020),"X"),"")</f>
        <v>X</v>
      </c>
      <c r="C206" s="14" t="b">
        <f>IFERROR(IF(ISNUMBER(SEARCH($C$1,input!$A206)),AND(2020&lt;=VALUE(TRIM(MID(input!$A206,SEARCH($C$1,input!$A206)+4,5))),VALUE(TRIM(MID(input!$A206,SEARCH($C$1,input!$A206)+4,5)))&lt;=2030),"X"),"")</f>
        <v>1</v>
      </c>
      <c r="D206" s="14" t="str">
        <f>IFERROR(IF(ISNUMBER(SEARCH($D$1,input!$A206)),IF(MID(input!$A206,SEARCH($D$1,input!$A206)+7,2)="cm",AND(150&lt;=VALUE(MID(input!$A206,SEARCH($D$1,input!$A206)+4,3)),VALUE(MID(input!$A206,SEARCH($D$1,input!$A206)+4,3))&lt;=193),IF(MID(input!$A206,SEARCH($D$1,input!$A206)+6,2)="in",AND(59&lt;=VALUE(MID(input!$A206,SEARCH($D$1,input!$A206)+4,2)),VALUE(MID(input!$A206,SEARCH($D$1,input!$A206)+4,2))&lt;=76),"")),"X"),"")</f>
        <v>X</v>
      </c>
      <c r="E206" s="14" t="str">
        <f>IFERROR(IF(ISNUMBER(SEARCH($E$1,input!$A206)),IF(AND(MID(input!$A206,SEARCH($E$1,input!$A206)+4,1)="#",
VLOOKUP(MID(input!$A206,SEARCH($E$1,input!$A206)+5,1),'TRUE LIST'!$C$2:$D$17,2,0),
VLOOKUP(MID(input!$A206,SEARCH($E$1,input!$A206)+6,1),'TRUE LIST'!$C$2:$D$17,2,0),
VLOOKUP(MID(input!$A206,SEARCH($E$1,input!$A206)+7,1),'TRUE LIST'!$C$2:$D$17,2,0),
VLOOKUP(MID(input!$A206,SEARCH($E$1,input!$A206)+8,1),'TRUE LIST'!$C$2:$D$17,2,0),
VLOOKUP(MID(input!$A206,SEARCH($E$1,input!$A206)+9,1),'TRUE LIST'!$C$2:$D$17,2,0),
VLOOKUP(MID(input!$A206,SEARCH($E$1,input!$A206)+10,1),'TRUE LIST'!$C$2:$D$17,2,0),
TRIM(MID(input!$A206,SEARCH($E$1,input!$A206)+11,1))=""),TRUE,""),"X"),"")</f>
        <v>X</v>
      </c>
      <c r="F206" s="14" t="str">
        <f>IFERROR(IF(ISNUMBER(SEARCH($F$1,input!$A206)),VLOOKUP(TRIM(MID(input!$A206,SEARCH($F$1,input!$A206)+4,4)),'TRUE LIST'!$A$2:$B$8,2,0),"X"),"")</f>
        <v>X</v>
      </c>
      <c r="G206" s="14" t="str">
        <f>IFERROR(IF(ISNUMBER(SEARCH($G$1,input!$A206)),IF(LEN(TRIM(MID(input!$A206,SEARCH($G$1,input!$A206)+4,10)))=9,TRUE,""),"X"),"")</f>
        <v>X</v>
      </c>
      <c r="H206" s="14" t="str">
        <f t="shared" ca="1" si="6"/>
        <v/>
      </c>
      <c r="I206" s="13" t="str">
        <f>IF(ISBLANK(input!A206),"x","")</f>
        <v/>
      </c>
      <c r="J206" s="13" t="str">
        <f>IFERROR(IF(I206="x",MATCH("x",I207:I959,0),N/A),"")</f>
        <v/>
      </c>
      <c r="K206" s="14" t="str">
        <f t="shared" ca="1" si="7"/>
        <v/>
      </c>
    </row>
    <row r="207" spans="1:11" s="1" customFormat="1" x14ac:dyDescent="0.35">
      <c r="A207" s="14" t="str">
        <f>IFERROR(IF(ISNUMBER(SEARCH($A$1,input!$A207)),AND(1920&lt;=VALUE(TRIM(MID(input!$A207,SEARCH($A$1,input!$A207)+4,5))),VALUE(TRIM(MID(input!$A207,SEARCH($A$1,input!$A207)+4,5)))&lt;=2002),"X"),"")</f>
        <v>X</v>
      </c>
      <c r="B207" s="14" t="str">
        <f>IFERROR(IF(ISNUMBER(SEARCH($B$1,input!$A207)),AND(2010&lt;=VALUE(TRIM(MID(input!$A207,SEARCH($B$1,input!$A207)+4,5))),VALUE(TRIM(MID(input!$A207,SEARCH($B$1,input!$A207)+4,5)))&lt;=2020),"X"),"")</f>
        <v>X</v>
      </c>
      <c r="C207" s="14" t="str">
        <f>IFERROR(IF(ISNUMBER(SEARCH($C$1,input!$A207)),AND(2020&lt;=VALUE(TRIM(MID(input!$A207,SEARCH($C$1,input!$A207)+4,5))),VALUE(TRIM(MID(input!$A207,SEARCH($C$1,input!$A207)+4,5)))&lt;=2030),"X"),"")</f>
        <v>X</v>
      </c>
      <c r="D207" s="14" t="str">
        <f>IFERROR(IF(ISNUMBER(SEARCH($D$1,input!$A207)),IF(MID(input!$A207,SEARCH($D$1,input!$A207)+7,2)="cm",AND(150&lt;=VALUE(MID(input!$A207,SEARCH($D$1,input!$A207)+4,3)),VALUE(MID(input!$A207,SEARCH($D$1,input!$A207)+4,3))&lt;=193),IF(MID(input!$A207,SEARCH($D$1,input!$A207)+6,2)="in",AND(59&lt;=VALUE(MID(input!$A207,SEARCH($D$1,input!$A207)+4,2)),VALUE(MID(input!$A207,SEARCH($D$1,input!$A207)+4,2))&lt;=76),"")),"X"),"")</f>
        <v>X</v>
      </c>
      <c r="E207" s="14" t="str">
        <f>IFERROR(IF(ISNUMBER(SEARCH($E$1,input!$A207)),IF(AND(MID(input!$A207,SEARCH($E$1,input!$A207)+4,1)="#",
VLOOKUP(MID(input!$A207,SEARCH($E$1,input!$A207)+5,1),'TRUE LIST'!$C$2:$D$17,2,0),
VLOOKUP(MID(input!$A207,SEARCH($E$1,input!$A207)+6,1),'TRUE LIST'!$C$2:$D$17,2,0),
VLOOKUP(MID(input!$A207,SEARCH($E$1,input!$A207)+7,1),'TRUE LIST'!$C$2:$D$17,2,0),
VLOOKUP(MID(input!$A207,SEARCH($E$1,input!$A207)+8,1),'TRUE LIST'!$C$2:$D$17,2,0),
VLOOKUP(MID(input!$A207,SEARCH($E$1,input!$A207)+9,1),'TRUE LIST'!$C$2:$D$17,2,0),
VLOOKUP(MID(input!$A207,SEARCH($E$1,input!$A207)+10,1),'TRUE LIST'!$C$2:$D$17,2,0),
TRIM(MID(input!$A207,SEARCH($E$1,input!$A207)+11,1))=""),TRUE,""),"X"),"")</f>
        <v>X</v>
      </c>
      <c r="F207" s="14" t="str">
        <f>IFERROR(IF(ISNUMBER(SEARCH($F$1,input!$A207)),VLOOKUP(TRIM(MID(input!$A207,SEARCH($F$1,input!$A207)+4,4)),'TRUE LIST'!$A$2:$B$8,2,0),"X"),"")</f>
        <v>X</v>
      </c>
      <c r="G207" s="14" t="str">
        <f>IFERROR(IF(ISNUMBER(SEARCH($G$1,input!$A207)),IF(LEN(TRIM(MID(input!$A207,SEARCH($G$1,input!$A207)+4,10)))=9,TRUE,""),"X"),"")</f>
        <v>X</v>
      </c>
      <c r="H207" s="14" t="str">
        <f t="shared" ca="1" si="6"/>
        <v/>
      </c>
      <c r="I207" s="13" t="str">
        <f>IF(ISBLANK(input!A207),"x","")</f>
        <v>x</v>
      </c>
      <c r="J207" s="13">
        <f>IFERROR(IF(I207="x",MATCH("x",I208:I959,0),N/A),"")</f>
        <v>2</v>
      </c>
      <c r="K207" s="14" t="str">
        <f t="shared" ca="1" si="7"/>
        <v/>
      </c>
    </row>
    <row r="208" spans="1:11" s="1" customFormat="1" x14ac:dyDescent="0.35">
      <c r="A208" s="14" t="b">
        <f>IFERROR(IF(ISNUMBER(SEARCH($A$1,input!$A208)),AND(1920&lt;=VALUE(TRIM(MID(input!$A208,SEARCH($A$1,input!$A208)+4,5))),VALUE(TRIM(MID(input!$A208,SEARCH($A$1,input!$A208)+4,5)))&lt;=2002),"X"),"")</f>
        <v>0</v>
      </c>
      <c r="B208" s="14" t="b">
        <f>IFERROR(IF(ISNUMBER(SEARCH($B$1,input!$A208)),AND(2010&lt;=VALUE(TRIM(MID(input!$A208,SEARCH($B$1,input!$A208)+4,5))),VALUE(TRIM(MID(input!$A208,SEARCH($B$1,input!$A208)+4,5)))&lt;=2020),"X"),"")</f>
        <v>0</v>
      </c>
      <c r="C208" s="14" t="b">
        <f>IFERROR(IF(ISNUMBER(SEARCH($C$1,input!$A208)),AND(2020&lt;=VALUE(TRIM(MID(input!$A208,SEARCH($C$1,input!$A208)+4,5))),VALUE(TRIM(MID(input!$A208,SEARCH($C$1,input!$A208)+4,5)))&lt;=2030),"X"),"")</f>
        <v>0</v>
      </c>
      <c r="D208" s="14" t="str">
        <f>IFERROR(IF(ISNUMBER(SEARCH($D$1,input!$A208)),IF(MID(input!$A208,SEARCH($D$1,input!$A208)+7,2)="cm",AND(150&lt;=VALUE(MID(input!$A208,SEARCH($D$1,input!$A208)+4,3)),VALUE(MID(input!$A208,SEARCH($D$1,input!$A208)+4,3))&lt;=193),IF(MID(input!$A208,SEARCH($D$1,input!$A208)+6,2)="in",AND(59&lt;=VALUE(MID(input!$A208,SEARCH($D$1,input!$A208)+4,2)),VALUE(MID(input!$A208,SEARCH($D$1,input!$A208)+4,2))&lt;=76),"")),"X"),"")</f>
        <v/>
      </c>
      <c r="E208" s="14" t="b">
        <f>IFERROR(IF(ISNUMBER(SEARCH($E$1,input!$A208)),IF(AND(MID(input!$A208,SEARCH($E$1,input!$A208)+4,1)="#",
VLOOKUP(MID(input!$A208,SEARCH($E$1,input!$A208)+5,1),'TRUE LIST'!$C$2:$D$17,2,0),
VLOOKUP(MID(input!$A208,SEARCH($E$1,input!$A208)+6,1),'TRUE LIST'!$C$2:$D$17,2,0),
VLOOKUP(MID(input!$A208,SEARCH($E$1,input!$A208)+7,1),'TRUE LIST'!$C$2:$D$17,2,0),
VLOOKUP(MID(input!$A208,SEARCH($E$1,input!$A208)+8,1),'TRUE LIST'!$C$2:$D$17,2,0),
VLOOKUP(MID(input!$A208,SEARCH($E$1,input!$A208)+9,1),'TRUE LIST'!$C$2:$D$17,2,0),
VLOOKUP(MID(input!$A208,SEARCH($E$1,input!$A208)+10,1),'TRUE LIST'!$C$2:$D$17,2,0),
TRIM(MID(input!$A208,SEARCH($E$1,input!$A208)+11,1))=""),TRUE,""),"X"),"")</f>
        <v>1</v>
      </c>
      <c r="F208" s="14" t="str">
        <f>IFERROR(IF(ISNUMBER(SEARCH($F$1,input!$A208)),VLOOKUP(TRIM(MID(input!$A208,SEARCH($F$1,input!$A208)+4,4)),'TRUE LIST'!$A$2:$B$8,2,0),"X"),"")</f>
        <v/>
      </c>
      <c r="G208" s="14" t="str">
        <f>IFERROR(IF(ISNUMBER(SEARCH($G$1,input!$A208)),IF(LEN(TRIM(MID(input!$A208,SEARCH($G$1,input!$A208)+4,10)))=9,TRUE,""),"X"),"")</f>
        <v>X</v>
      </c>
      <c r="H208" s="14">
        <f t="shared" ca="1" si="6"/>
        <v>6</v>
      </c>
      <c r="I208" s="13" t="str">
        <f>IF(ISBLANK(input!A208),"x","")</f>
        <v/>
      </c>
      <c r="J208" s="13" t="str">
        <f>IFERROR(IF(I208="x",MATCH("x",I209:I959,0),N/A),"")</f>
        <v/>
      </c>
      <c r="K208" s="14">
        <f t="shared" ca="1" si="7"/>
        <v>6</v>
      </c>
    </row>
    <row r="209" spans="1:11" s="1" customFormat="1" x14ac:dyDescent="0.35">
      <c r="A209" s="14" t="str">
        <f>IFERROR(IF(ISNUMBER(SEARCH($A$1,input!$A209)),AND(1920&lt;=VALUE(TRIM(MID(input!$A209,SEARCH($A$1,input!$A209)+4,5))),VALUE(TRIM(MID(input!$A209,SEARCH($A$1,input!$A209)+4,5)))&lt;=2002),"X"),"")</f>
        <v>X</v>
      </c>
      <c r="B209" s="14" t="str">
        <f>IFERROR(IF(ISNUMBER(SEARCH($B$1,input!$A209)),AND(2010&lt;=VALUE(TRIM(MID(input!$A209,SEARCH($B$1,input!$A209)+4,5))),VALUE(TRIM(MID(input!$A209,SEARCH($B$1,input!$A209)+4,5)))&lt;=2020),"X"),"")</f>
        <v>X</v>
      </c>
      <c r="C209" s="14" t="str">
        <f>IFERROR(IF(ISNUMBER(SEARCH($C$1,input!$A209)),AND(2020&lt;=VALUE(TRIM(MID(input!$A209,SEARCH($C$1,input!$A209)+4,5))),VALUE(TRIM(MID(input!$A209,SEARCH($C$1,input!$A209)+4,5)))&lt;=2030),"X"),"")</f>
        <v>X</v>
      </c>
      <c r="D209" s="14" t="str">
        <f>IFERROR(IF(ISNUMBER(SEARCH($D$1,input!$A209)),IF(MID(input!$A209,SEARCH($D$1,input!$A209)+7,2)="cm",AND(150&lt;=VALUE(MID(input!$A209,SEARCH($D$1,input!$A209)+4,3)),VALUE(MID(input!$A209,SEARCH($D$1,input!$A209)+4,3))&lt;=193),IF(MID(input!$A209,SEARCH($D$1,input!$A209)+6,2)="in",AND(59&lt;=VALUE(MID(input!$A209,SEARCH($D$1,input!$A209)+4,2)),VALUE(MID(input!$A209,SEARCH($D$1,input!$A209)+4,2))&lt;=76),"")),"X"),"")</f>
        <v>X</v>
      </c>
      <c r="E209" s="14" t="str">
        <f>IFERROR(IF(ISNUMBER(SEARCH($E$1,input!$A209)),IF(AND(MID(input!$A209,SEARCH($E$1,input!$A209)+4,1)="#",
VLOOKUP(MID(input!$A209,SEARCH($E$1,input!$A209)+5,1),'TRUE LIST'!$C$2:$D$17,2,0),
VLOOKUP(MID(input!$A209,SEARCH($E$1,input!$A209)+6,1),'TRUE LIST'!$C$2:$D$17,2,0),
VLOOKUP(MID(input!$A209,SEARCH($E$1,input!$A209)+7,1),'TRUE LIST'!$C$2:$D$17,2,0),
VLOOKUP(MID(input!$A209,SEARCH($E$1,input!$A209)+8,1),'TRUE LIST'!$C$2:$D$17,2,0),
VLOOKUP(MID(input!$A209,SEARCH($E$1,input!$A209)+9,1),'TRUE LIST'!$C$2:$D$17,2,0),
VLOOKUP(MID(input!$A209,SEARCH($E$1,input!$A209)+10,1),'TRUE LIST'!$C$2:$D$17,2,0),
TRIM(MID(input!$A209,SEARCH($E$1,input!$A209)+11,1))=""),TRUE,""),"X"),"")</f>
        <v>X</v>
      </c>
      <c r="F209" s="14" t="str">
        <f>IFERROR(IF(ISNUMBER(SEARCH($F$1,input!$A209)),VLOOKUP(TRIM(MID(input!$A209,SEARCH($F$1,input!$A209)+4,4)),'TRUE LIST'!$A$2:$B$8,2,0),"X"),"")</f>
        <v>X</v>
      </c>
      <c r="G209" s="14" t="str">
        <f>IFERROR(IF(ISNUMBER(SEARCH($G$1,input!$A209)),IF(LEN(TRIM(MID(input!$A209,SEARCH($G$1,input!$A209)+4,10)))=9,TRUE,""),"X"),"")</f>
        <v>X</v>
      </c>
      <c r="H209" s="14" t="str">
        <f t="shared" ca="1" si="6"/>
        <v/>
      </c>
      <c r="I209" s="13" t="str">
        <f>IF(ISBLANK(input!A209),"x","")</f>
        <v>x</v>
      </c>
      <c r="J209" s="13">
        <f>IFERROR(IF(I209="x",MATCH("x",I210:I959,0),N/A),"")</f>
        <v>3</v>
      </c>
      <c r="K209" s="14" t="str">
        <f t="shared" ca="1" si="7"/>
        <v/>
      </c>
    </row>
    <row r="210" spans="1:11" s="1" customFormat="1" x14ac:dyDescent="0.35">
      <c r="A210" s="14" t="b">
        <f>IFERROR(IF(ISNUMBER(SEARCH($A$1,input!$A210)),AND(1920&lt;=VALUE(TRIM(MID(input!$A210,SEARCH($A$1,input!$A210)+4,5))),VALUE(TRIM(MID(input!$A210,SEARCH($A$1,input!$A210)+4,5)))&lt;=2002),"X"),"")</f>
        <v>1</v>
      </c>
      <c r="B210" s="14" t="str">
        <f>IFERROR(IF(ISNUMBER(SEARCH($B$1,input!$A210)),AND(2010&lt;=VALUE(TRIM(MID(input!$A210,SEARCH($B$1,input!$A210)+4,5))),VALUE(TRIM(MID(input!$A210,SEARCH($B$1,input!$A210)+4,5)))&lt;=2020),"X"),"")</f>
        <v>X</v>
      </c>
      <c r="C210" s="14" t="b">
        <f>IFERROR(IF(ISNUMBER(SEARCH($C$1,input!$A210)),AND(2020&lt;=VALUE(TRIM(MID(input!$A210,SEARCH($C$1,input!$A210)+4,5))),VALUE(TRIM(MID(input!$A210,SEARCH($C$1,input!$A210)+4,5)))&lt;=2030),"X"),"")</f>
        <v>1</v>
      </c>
      <c r="D210" s="14" t="b">
        <f>IFERROR(IF(ISNUMBER(SEARCH($D$1,input!$A210)),IF(MID(input!$A210,SEARCH($D$1,input!$A210)+7,2)="cm",AND(150&lt;=VALUE(MID(input!$A210,SEARCH($D$1,input!$A210)+4,3)),VALUE(MID(input!$A210,SEARCH($D$1,input!$A210)+4,3))&lt;=193),IF(MID(input!$A210,SEARCH($D$1,input!$A210)+6,2)="in",AND(59&lt;=VALUE(MID(input!$A210,SEARCH($D$1,input!$A210)+4,2)),VALUE(MID(input!$A210,SEARCH($D$1,input!$A210)+4,2))&lt;=76),"")),"X"),"")</f>
        <v>1</v>
      </c>
      <c r="E210" s="14" t="b">
        <f>IFERROR(IF(ISNUMBER(SEARCH($E$1,input!$A210)),IF(AND(MID(input!$A210,SEARCH($E$1,input!$A210)+4,1)="#",
VLOOKUP(MID(input!$A210,SEARCH($E$1,input!$A210)+5,1),'TRUE LIST'!$C$2:$D$17,2,0),
VLOOKUP(MID(input!$A210,SEARCH($E$1,input!$A210)+6,1),'TRUE LIST'!$C$2:$D$17,2,0),
VLOOKUP(MID(input!$A210,SEARCH($E$1,input!$A210)+7,1),'TRUE LIST'!$C$2:$D$17,2,0),
VLOOKUP(MID(input!$A210,SEARCH($E$1,input!$A210)+8,1),'TRUE LIST'!$C$2:$D$17,2,0),
VLOOKUP(MID(input!$A210,SEARCH($E$1,input!$A210)+9,1),'TRUE LIST'!$C$2:$D$17,2,0),
VLOOKUP(MID(input!$A210,SEARCH($E$1,input!$A210)+10,1),'TRUE LIST'!$C$2:$D$17,2,0),
TRIM(MID(input!$A210,SEARCH($E$1,input!$A210)+11,1))=""),TRUE,""),"X"),"")</f>
        <v>1</v>
      </c>
      <c r="F210" s="14" t="b">
        <f>IFERROR(IF(ISNUMBER(SEARCH($F$1,input!$A210)),VLOOKUP(TRIM(MID(input!$A210,SEARCH($F$1,input!$A210)+4,4)),'TRUE LIST'!$A$2:$B$8,2,0),"X"),"")</f>
        <v>1</v>
      </c>
      <c r="G210" s="14" t="str">
        <f>IFERROR(IF(ISNUMBER(SEARCH($G$1,input!$A210)),IF(LEN(TRIM(MID(input!$A210,SEARCH($G$1,input!$A210)+4,10)))=9,TRUE,""),"X"),"")</f>
        <v>X</v>
      </c>
      <c r="H210" s="14">
        <f t="shared" ca="1" si="6"/>
        <v>6</v>
      </c>
      <c r="I210" s="13" t="str">
        <f>IF(ISBLANK(input!A210),"x","")</f>
        <v/>
      </c>
      <c r="J210" s="13" t="str">
        <f>IFERROR(IF(I210="x",MATCH("x",I211:I959,0),N/A),"")</f>
        <v/>
      </c>
      <c r="K210" s="14">
        <f t="shared" ca="1" si="7"/>
        <v>6</v>
      </c>
    </row>
    <row r="211" spans="1:11" s="1" customFormat="1" x14ac:dyDescent="0.35">
      <c r="A211" s="14" t="str">
        <f>IFERROR(IF(ISNUMBER(SEARCH($A$1,input!$A211)),AND(1920&lt;=VALUE(TRIM(MID(input!$A211,SEARCH($A$1,input!$A211)+4,5))),VALUE(TRIM(MID(input!$A211,SEARCH($A$1,input!$A211)+4,5)))&lt;=2002),"X"),"")</f>
        <v>X</v>
      </c>
      <c r="B211" s="14" t="b">
        <f>IFERROR(IF(ISNUMBER(SEARCH($B$1,input!$A211)),AND(2010&lt;=VALUE(TRIM(MID(input!$A211,SEARCH($B$1,input!$A211)+4,5))),VALUE(TRIM(MID(input!$A211,SEARCH($B$1,input!$A211)+4,5)))&lt;=2020),"X"),"")</f>
        <v>1</v>
      </c>
      <c r="C211" s="14" t="str">
        <f>IFERROR(IF(ISNUMBER(SEARCH($C$1,input!$A211)),AND(2020&lt;=VALUE(TRIM(MID(input!$A211,SEARCH($C$1,input!$A211)+4,5))),VALUE(TRIM(MID(input!$A211,SEARCH($C$1,input!$A211)+4,5)))&lt;=2030),"X"),"")</f>
        <v>X</v>
      </c>
      <c r="D211" s="14" t="str">
        <f>IFERROR(IF(ISNUMBER(SEARCH($D$1,input!$A211)),IF(MID(input!$A211,SEARCH($D$1,input!$A211)+7,2)="cm",AND(150&lt;=VALUE(MID(input!$A211,SEARCH($D$1,input!$A211)+4,3)),VALUE(MID(input!$A211,SEARCH($D$1,input!$A211)+4,3))&lt;=193),IF(MID(input!$A211,SEARCH($D$1,input!$A211)+6,2)="in",AND(59&lt;=VALUE(MID(input!$A211,SEARCH($D$1,input!$A211)+4,2)),VALUE(MID(input!$A211,SEARCH($D$1,input!$A211)+4,2))&lt;=76),"")),"X"),"")</f>
        <v>X</v>
      </c>
      <c r="E211" s="14" t="str">
        <f>IFERROR(IF(ISNUMBER(SEARCH($E$1,input!$A211)),IF(AND(MID(input!$A211,SEARCH($E$1,input!$A211)+4,1)="#",
VLOOKUP(MID(input!$A211,SEARCH($E$1,input!$A211)+5,1),'TRUE LIST'!$C$2:$D$17,2,0),
VLOOKUP(MID(input!$A211,SEARCH($E$1,input!$A211)+6,1),'TRUE LIST'!$C$2:$D$17,2,0),
VLOOKUP(MID(input!$A211,SEARCH($E$1,input!$A211)+7,1),'TRUE LIST'!$C$2:$D$17,2,0),
VLOOKUP(MID(input!$A211,SEARCH($E$1,input!$A211)+8,1),'TRUE LIST'!$C$2:$D$17,2,0),
VLOOKUP(MID(input!$A211,SEARCH($E$1,input!$A211)+9,1),'TRUE LIST'!$C$2:$D$17,2,0),
VLOOKUP(MID(input!$A211,SEARCH($E$1,input!$A211)+10,1),'TRUE LIST'!$C$2:$D$17,2,0),
TRIM(MID(input!$A211,SEARCH($E$1,input!$A211)+11,1))=""),TRUE,""),"X"),"")</f>
        <v>X</v>
      </c>
      <c r="F211" s="14" t="str">
        <f>IFERROR(IF(ISNUMBER(SEARCH($F$1,input!$A211)),VLOOKUP(TRIM(MID(input!$A211,SEARCH($F$1,input!$A211)+4,4)),'TRUE LIST'!$A$2:$B$8,2,0),"X"),"")</f>
        <v>X</v>
      </c>
      <c r="G211" s="14" t="str">
        <f>IFERROR(IF(ISNUMBER(SEARCH($G$1,input!$A211)),IF(LEN(TRIM(MID(input!$A211,SEARCH($G$1,input!$A211)+4,10)))=9,TRUE,""),"X"),"")</f>
        <v>X</v>
      </c>
      <c r="H211" s="14" t="str">
        <f t="shared" ca="1" si="6"/>
        <v/>
      </c>
      <c r="I211" s="13" t="str">
        <f>IF(ISBLANK(input!A211),"x","")</f>
        <v/>
      </c>
      <c r="J211" s="13" t="str">
        <f>IFERROR(IF(I211="x",MATCH("x",I212:I959,0),N/A),"")</f>
        <v/>
      </c>
      <c r="K211" s="14" t="str">
        <f t="shared" ca="1" si="7"/>
        <v/>
      </c>
    </row>
    <row r="212" spans="1:11" s="1" customFormat="1" x14ac:dyDescent="0.35">
      <c r="A212" s="14" t="str">
        <f>IFERROR(IF(ISNUMBER(SEARCH($A$1,input!$A212)),AND(1920&lt;=VALUE(TRIM(MID(input!$A212,SEARCH($A$1,input!$A212)+4,5))),VALUE(TRIM(MID(input!$A212,SEARCH($A$1,input!$A212)+4,5)))&lt;=2002),"X"),"")</f>
        <v>X</v>
      </c>
      <c r="B212" s="14" t="str">
        <f>IFERROR(IF(ISNUMBER(SEARCH($B$1,input!$A212)),AND(2010&lt;=VALUE(TRIM(MID(input!$A212,SEARCH($B$1,input!$A212)+4,5))),VALUE(TRIM(MID(input!$A212,SEARCH($B$1,input!$A212)+4,5)))&lt;=2020),"X"),"")</f>
        <v>X</v>
      </c>
      <c r="C212" s="14" t="str">
        <f>IFERROR(IF(ISNUMBER(SEARCH($C$1,input!$A212)),AND(2020&lt;=VALUE(TRIM(MID(input!$A212,SEARCH($C$1,input!$A212)+4,5))),VALUE(TRIM(MID(input!$A212,SEARCH($C$1,input!$A212)+4,5)))&lt;=2030),"X"),"")</f>
        <v>X</v>
      </c>
      <c r="D212" s="14" t="str">
        <f>IFERROR(IF(ISNUMBER(SEARCH($D$1,input!$A212)),IF(MID(input!$A212,SEARCH($D$1,input!$A212)+7,2)="cm",AND(150&lt;=VALUE(MID(input!$A212,SEARCH($D$1,input!$A212)+4,3)),VALUE(MID(input!$A212,SEARCH($D$1,input!$A212)+4,3))&lt;=193),IF(MID(input!$A212,SEARCH($D$1,input!$A212)+6,2)="in",AND(59&lt;=VALUE(MID(input!$A212,SEARCH($D$1,input!$A212)+4,2)),VALUE(MID(input!$A212,SEARCH($D$1,input!$A212)+4,2))&lt;=76),"")),"X"),"")</f>
        <v>X</v>
      </c>
      <c r="E212" s="14" t="str">
        <f>IFERROR(IF(ISNUMBER(SEARCH($E$1,input!$A212)),IF(AND(MID(input!$A212,SEARCH($E$1,input!$A212)+4,1)="#",
VLOOKUP(MID(input!$A212,SEARCH($E$1,input!$A212)+5,1),'TRUE LIST'!$C$2:$D$17,2,0),
VLOOKUP(MID(input!$A212,SEARCH($E$1,input!$A212)+6,1),'TRUE LIST'!$C$2:$D$17,2,0),
VLOOKUP(MID(input!$A212,SEARCH($E$1,input!$A212)+7,1),'TRUE LIST'!$C$2:$D$17,2,0),
VLOOKUP(MID(input!$A212,SEARCH($E$1,input!$A212)+8,1),'TRUE LIST'!$C$2:$D$17,2,0),
VLOOKUP(MID(input!$A212,SEARCH($E$1,input!$A212)+9,1),'TRUE LIST'!$C$2:$D$17,2,0),
VLOOKUP(MID(input!$A212,SEARCH($E$1,input!$A212)+10,1),'TRUE LIST'!$C$2:$D$17,2,0),
TRIM(MID(input!$A212,SEARCH($E$1,input!$A212)+11,1))=""),TRUE,""),"X"),"")</f>
        <v>X</v>
      </c>
      <c r="F212" s="14" t="str">
        <f>IFERROR(IF(ISNUMBER(SEARCH($F$1,input!$A212)),VLOOKUP(TRIM(MID(input!$A212,SEARCH($F$1,input!$A212)+4,4)),'TRUE LIST'!$A$2:$B$8,2,0),"X"),"")</f>
        <v>X</v>
      </c>
      <c r="G212" s="14" t="str">
        <f>IFERROR(IF(ISNUMBER(SEARCH($G$1,input!$A212)),IF(LEN(TRIM(MID(input!$A212,SEARCH($G$1,input!$A212)+4,10)))=9,TRUE,""),"X"),"")</f>
        <v>X</v>
      </c>
      <c r="H212" s="14" t="str">
        <f t="shared" ca="1" si="6"/>
        <v/>
      </c>
      <c r="I212" s="13" t="str">
        <f>IF(ISBLANK(input!A212),"x","")</f>
        <v>x</v>
      </c>
      <c r="J212" s="13">
        <f>IFERROR(IF(I212="x",MATCH("x",I213:I959,0),N/A),"")</f>
        <v>7</v>
      </c>
      <c r="K212" s="14" t="str">
        <f t="shared" ca="1" si="7"/>
        <v/>
      </c>
    </row>
    <row r="213" spans="1:11" s="1" customFormat="1" x14ac:dyDescent="0.35">
      <c r="A213" s="14" t="str">
        <f>IFERROR(IF(ISNUMBER(SEARCH($A$1,input!$A213)),AND(1920&lt;=VALUE(TRIM(MID(input!$A213,SEARCH($A$1,input!$A213)+4,5))),VALUE(TRIM(MID(input!$A213,SEARCH($A$1,input!$A213)+4,5)))&lt;=2002),"X"),"")</f>
        <v>X</v>
      </c>
      <c r="B213" s="14" t="str">
        <f>IFERROR(IF(ISNUMBER(SEARCH($B$1,input!$A213)),AND(2010&lt;=VALUE(TRIM(MID(input!$A213,SEARCH($B$1,input!$A213)+4,5))),VALUE(TRIM(MID(input!$A213,SEARCH($B$1,input!$A213)+4,5)))&lt;=2020),"X"),"")</f>
        <v>X</v>
      </c>
      <c r="C213" s="14" t="str">
        <f>IFERROR(IF(ISNUMBER(SEARCH($C$1,input!$A213)),AND(2020&lt;=VALUE(TRIM(MID(input!$A213,SEARCH($C$1,input!$A213)+4,5))),VALUE(TRIM(MID(input!$A213,SEARCH($C$1,input!$A213)+4,5)))&lt;=2030),"X"),"")</f>
        <v>X</v>
      </c>
      <c r="D213" s="14" t="str">
        <f>IFERROR(IF(ISNUMBER(SEARCH($D$1,input!$A213)),IF(MID(input!$A213,SEARCH($D$1,input!$A213)+7,2)="cm",AND(150&lt;=VALUE(MID(input!$A213,SEARCH($D$1,input!$A213)+4,3)),VALUE(MID(input!$A213,SEARCH($D$1,input!$A213)+4,3))&lt;=193),IF(MID(input!$A213,SEARCH($D$1,input!$A213)+6,2)="in",AND(59&lt;=VALUE(MID(input!$A213,SEARCH($D$1,input!$A213)+4,2)),VALUE(MID(input!$A213,SEARCH($D$1,input!$A213)+4,2))&lt;=76),"")),"X"),"")</f>
        <v>X</v>
      </c>
      <c r="E213" s="14" t="b">
        <f>IFERROR(IF(ISNUMBER(SEARCH($E$1,input!$A213)),IF(AND(MID(input!$A213,SEARCH($E$1,input!$A213)+4,1)="#",
VLOOKUP(MID(input!$A213,SEARCH($E$1,input!$A213)+5,1),'TRUE LIST'!$C$2:$D$17,2,0),
VLOOKUP(MID(input!$A213,SEARCH($E$1,input!$A213)+6,1),'TRUE LIST'!$C$2:$D$17,2,0),
VLOOKUP(MID(input!$A213,SEARCH($E$1,input!$A213)+7,1),'TRUE LIST'!$C$2:$D$17,2,0),
VLOOKUP(MID(input!$A213,SEARCH($E$1,input!$A213)+8,1),'TRUE LIST'!$C$2:$D$17,2,0),
VLOOKUP(MID(input!$A213,SEARCH($E$1,input!$A213)+9,1),'TRUE LIST'!$C$2:$D$17,2,0),
VLOOKUP(MID(input!$A213,SEARCH($E$1,input!$A213)+10,1),'TRUE LIST'!$C$2:$D$17,2,0),
TRIM(MID(input!$A213,SEARCH($E$1,input!$A213)+11,1))=""),TRUE,""),"X"),"")</f>
        <v>1</v>
      </c>
      <c r="F213" s="14" t="str">
        <f>IFERROR(IF(ISNUMBER(SEARCH($F$1,input!$A213)),VLOOKUP(TRIM(MID(input!$A213,SEARCH($F$1,input!$A213)+4,4)),'TRUE LIST'!$A$2:$B$8,2,0),"X"),"")</f>
        <v>X</v>
      </c>
      <c r="G213" s="14" t="str">
        <f>IFERROR(IF(ISNUMBER(SEARCH($G$1,input!$A213)),IF(LEN(TRIM(MID(input!$A213,SEARCH($G$1,input!$A213)+4,10)))=9,TRUE,""),"X"),"")</f>
        <v>X</v>
      </c>
      <c r="H213" s="14">
        <f t="shared" ca="1" si="6"/>
        <v>6</v>
      </c>
      <c r="I213" s="13" t="str">
        <f>IF(ISBLANK(input!A213),"x","")</f>
        <v/>
      </c>
      <c r="J213" s="13" t="str">
        <f>IFERROR(IF(I213="x",MATCH("x",I214:I959,0),N/A),"")</f>
        <v/>
      </c>
      <c r="K213" s="14">
        <f t="shared" ca="1" si="7"/>
        <v>6</v>
      </c>
    </row>
    <row r="214" spans="1:11" s="1" customFormat="1" x14ac:dyDescent="0.35">
      <c r="A214" s="14" t="str">
        <f>IFERROR(IF(ISNUMBER(SEARCH($A$1,input!$A214)),AND(1920&lt;=VALUE(TRIM(MID(input!$A214,SEARCH($A$1,input!$A214)+4,5))),VALUE(TRIM(MID(input!$A214,SEARCH($A$1,input!$A214)+4,5)))&lt;=2002),"X"),"")</f>
        <v>X</v>
      </c>
      <c r="B214" s="14" t="b">
        <f>IFERROR(IF(ISNUMBER(SEARCH($B$1,input!$A214)),AND(2010&lt;=VALUE(TRIM(MID(input!$A214,SEARCH($B$1,input!$A214)+4,5))),VALUE(TRIM(MID(input!$A214,SEARCH($B$1,input!$A214)+4,5)))&lt;=2020),"X"),"")</f>
        <v>1</v>
      </c>
      <c r="C214" s="14" t="str">
        <f>IFERROR(IF(ISNUMBER(SEARCH($C$1,input!$A214)),AND(2020&lt;=VALUE(TRIM(MID(input!$A214,SEARCH($C$1,input!$A214)+4,5))),VALUE(TRIM(MID(input!$A214,SEARCH($C$1,input!$A214)+4,5)))&lt;=2030),"X"),"")</f>
        <v>X</v>
      </c>
      <c r="D214" s="14" t="str">
        <f>IFERROR(IF(ISNUMBER(SEARCH($D$1,input!$A214)),IF(MID(input!$A214,SEARCH($D$1,input!$A214)+7,2)="cm",AND(150&lt;=VALUE(MID(input!$A214,SEARCH($D$1,input!$A214)+4,3)),VALUE(MID(input!$A214,SEARCH($D$1,input!$A214)+4,3))&lt;=193),IF(MID(input!$A214,SEARCH($D$1,input!$A214)+6,2)="in",AND(59&lt;=VALUE(MID(input!$A214,SEARCH($D$1,input!$A214)+4,2)),VALUE(MID(input!$A214,SEARCH($D$1,input!$A214)+4,2))&lt;=76),"")),"X"),"")</f>
        <v>X</v>
      </c>
      <c r="E214" s="14" t="str">
        <f>IFERROR(IF(ISNUMBER(SEARCH($E$1,input!$A214)),IF(AND(MID(input!$A214,SEARCH($E$1,input!$A214)+4,1)="#",
VLOOKUP(MID(input!$A214,SEARCH($E$1,input!$A214)+5,1),'TRUE LIST'!$C$2:$D$17,2,0),
VLOOKUP(MID(input!$A214,SEARCH($E$1,input!$A214)+6,1),'TRUE LIST'!$C$2:$D$17,2,0),
VLOOKUP(MID(input!$A214,SEARCH($E$1,input!$A214)+7,1),'TRUE LIST'!$C$2:$D$17,2,0),
VLOOKUP(MID(input!$A214,SEARCH($E$1,input!$A214)+8,1),'TRUE LIST'!$C$2:$D$17,2,0),
VLOOKUP(MID(input!$A214,SEARCH($E$1,input!$A214)+9,1),'TRUE LIST'!$C$2:$D$17,2,0),
VLOOKUP(MID(input!$A214,SEARCH($E$1,input!$A214)+10,1),'TRUE LIST'!$C$2:$D$17,2,0),
TRIM(MID(input!$A214,SEARCH($E$1,input!$A214)+11,1))=""),TRUE,""),"X"),"")</f>
        <v>X</v>
      </c>
      <c r="F214" s="14" t="str">
        <f>IFERROR(IF(ISNUMBER(SEARCH($F$1,input!$A214)),VLOOKUP(TRIM(MID(input!$A214,SEARCH($F$1,input!$A214)+4,4)),'TRUE LIST'!$A$2:$B$8,2,0),"X"),"")</f>
        <v>X</v>
      </c>
      <c r="G214" s="14" t="str">
        <f>IFERROR(IF(ISNUMBER(SEARCH($G$1,input!$A214)),IF(LEN(TRIM(MID(input!$A214,SEARCH($G$1,input!$A214)+4,10)))=9,TRUE,""),"X"),"")</f>
        <v>X</v>
      </c>
      <c r="H214" s="14" t="str">
        <f t="shared" ca="1" si="6"/>
        <v/>
      </c>
      <c r="I214" s="13" t="str">
        <f>IF(ISBLANK(input!A214),"x","")</f>
        <v/>
      </c>
      <c r="J214" s="13" t="str">
        <f>IFERROR(IF(I214="x",MATCH("x",I215:I959,0),N/A),"")</f>
        <v/>
      </c>
      <c r="K214" s="14" t="str">
        <f t="shared" ca="1" si="7"/>
        <v/>
      </c>
    </row>
    <row r="215" spans="1:11" s="1" customFormat="1" x14ac:dyDescent="0.35">
      <c r="A215" s="14" t="b">
        <f>IFERROR(IF(ISNUMBER(SEARCH($A$1,input!$A215)),AND(1920&lt;=VALUE(TRIM(MID(input!$A215,SEARCH($A$1,input!$A215)+4,5))),VALUE(TRIM(MID(input!$A215,SEARCH($A$1,input!$A215)+4,5)))&lt;=2002),"X"),"")</f>
        <v>0</v>
      </c>
      <c r="B215" s="14" t="str">
        <f>IFERROR(IF(ISNUMBER(SEARCH($B$1,input!$A215)),AND(2010&lt;=VALUE(TRIM(MID(input!$A215,SEARCH($B$1,input!$A215)+4,5))),VALUE(TRIM(MID(input!$A215,SEARCH($B$1,input!$A215)+4,5)))&lt;=2020),"X"),"")</f>
        <v>X</v>
      </c>
      <c r="C215" s="14" t="str">
        <f>IFERROR(IF(ISNUMBER(SEARCH($C$1,input!$A215)),AND(2020&lt;=VALUE(TRIM(MID(input!$A215,SEARCH($C$1,input!$A215)+4,5))),VALUE(TRIM(MID(input!$A215,SEARCH($C$1,input!$A215)+4,5)))&lt;=2030),"X"),"")</f>
        <v>X</v>
      </c>
      <c r="D215" s="14" t="str">
        <f>IFERROR(IF(ISNUMBER(SEARCH($D$1,input!$A215)),IF(MID(input!$A215,SEARCH($D$1,input!$A215)+7,2)="cm",AND(150&lt;=VALUE(MID(input!$A215,SEARCH($D$1,input!$A215)+4,3)),VALUE(MID(input!$A215,SEARCH($D$1,input!$A215)+4,3))&lt;=193),IF(MID(input!$A215,SEARCH($D$1,input!$A215)+6,2)="in",AND(59&lt;=VALUE(MID(input!$A215,SEARCH($D$1,input!$A215)+4,2)),VALUE(MID(input!$A215,SEARCH($D$1,input!$A215)+4,2))&lt;=76),"")),"X"),"")</f>
        <v>X</v>
      </c>
      <c r="E215" s="14" t="str">
        <f>IFERROR(IF(ISNUMBER(SEARCH($E$1,input!$A215)),IF(AND(MID(input!$A215,SEARCH($E$1,input!$A215)+4,1)="#",
VLOOKUP(MID(input!$A215,SEARCH($E$1,input!$A215)+5,1),'TRUE LIST'!$C$2:$D$17,2,0),
VLOOKUP(MID(input!$A215,SEARCH($E$1,input!$A215)+6,1),'TRUE LIST'!$C$2:$D$17,2,0),
VLOOKUP(MID(input!$A215,SEARCH($E$1,input!$A215)+7,1),'TRUE LIST'!$C$2:$D$17,2,0),
VLOOKUP(MID(input!$A215,SEARCH($E$1,input!$A215)+8,1),'TRUE LIST'!$C$2:$D$17,2,0),
VLOOKUP(MID(input!$A215,SEARCH($E$1,input!$A215)+9,1),'TRUE LIST'!$C$2:$D$17,2,0),
VLOOKUP(MID(input!$A215,SEARCH($E$1,input!$A215)+10,1),'TRUE LIST'!$C$2:$D$17,2,0),
TRIM(MID(input!$A215,SEARCH($E$1,input!$A215)+11,1))=""),TRUE,""),"X"),"")</f>
        <v>X</v>
      </c>
      <c r="F215" s="14" t="str">
        <f>IFERROR(IF(ISNUMBER(SEARCH($F$1,input!$A215)),VLOOKUP(TRIM(MID(input!$A215,SEARCH($F$1,input!$A215)+4,4)),'TRUE LIST'!$A$2:$B$8,2,0),"X"),"")</f>
        <v>X</v>
      </c>
      <c r="G215" s="14" t="str">
        <f>IFERROR(IF(ISNUMBER(SEARCH($G$1,input!$A215)),IF(LEN(TRIM(MID(input!$A215,SEARCH($G$1,input!$A215)+4,10)))=9,TRUE,""),"X"),"")</f>
        <v>X</v>
      </c>
      <c r="H215" s="14" t="str">
        <f t="shared" ca="1" si="6"/>
        <v/>
      </c>
      <c r="I215" s="13" t="str">
        <f>IF(ISBLANK(input!A215),"x","")</f>
        <v/>
      </c>
      <c r="J215" s="13" t="str">
        <f>IFERROR(IF(I215="x",MATCH("x",I216:I959,0),N/A),"")</f>
        <v/>
      </c>
      <c r="K215" s="14" t="str">
        <f t="shared" ca="1" si="7"/>
        <v/>
      </c>
    </row>
    <row r="216" spans="1:11" s="1" customFormat="1" x14ac:dyDescent="0.35">
      <c r="A216" s="14" t="str">
        <f>IFERROR(IF(ISNUMBER(SEARCH($A$1,input!$A216)),AND(1920&lt;=VALUE(TRIM(MID(input!$A216,SEARCH($A$1,input!$A216)+4,5))),VALUE(TRIM(MID(input!$A216,SEARCH($A$1,input!$A216)+4,5)))&lt;=2002),"X"),"")</f>
        <v>X</v>
      </c>
      <c r="B216" s="14" t="str">
        <f>IFERROR(IF(ISNUMBER(SEARCH($B$1,input!$A216)),AND(2010&lt;=VALUE(TRIM(MID(input!$A216,SEARCH($B$1,input!$A216)+4,5))),VALUE(TRIM(MID(input!$A216,SEARCH($B$1,input!$A216)+4,5)))&lt;=2020),"X"),"")</f>
        <v>X</v>
      </c>
      <c r="C216" s="14" t="str">
        <f>IFERROR(IF(ISNUMBER(SEARCH($C$1,input!$A216)),AND(2020&lt;=VALUE(TRIM(MID(input!$A216,SEARCH($C$1,input!$A216)+4,5))),VALUE(TRIM(MID(input!$A216,SEARCH($C$1,input!$A216)+4,5)))&lt;=2030),"X"),"")</f>
        <v>X</v>
      </c>
      <c r="D216" s="14" t="str">
        <f>IFERROR(IF(ISNUMBER(SEARCH($D$1,input!$A216)),IF(MID(input!$A216,SEARCH($D$1,input!$A216)+7,2)="cm",AND(150&lt;=VALUE(MID(input!$A216,SEARCH($D$1,input!$A216)+4,3)),VALUE(MID(input!$A216,SEARCH($D$1,input!$A216)+4,3))&lt;=193),IF(MID(input!$A216,SEARCH($D$1,input!$A216)+6,2)="in",AND(59&lt;=VALUE(MID(input!$A216,SEARCH($D$1,input!$A216)+4,2)),VALUE(MID(input!$A216,SEARCH($D$1,input!$A216)+4,2))&lt;=76),"")),"X"),"")</f>
        <v/>
      </c>
      <c r="E216" s="14" t="str">
        <f>IFERROR(IF(ISNUMBER(SEARCH($E$1,input!$A216)),IF(AND(MID(input!$A216,SEARCH($E$1,input!$A216)+4,1)="#",
VLOOKUP(MID(input!$A216,SEARCH($E$1,input!$A216)+5,1),'TRUE LIST'!$C$2:$D$17,2,0),
VLOOKUP(MID(input!$A216,SEARCH($E$1,input!$A216)+6,1),'TRUE LIST'!$C$2:$D$17,2,0),
VLOOKUP(MID(input!$A216,SEARCH($E$1,input!$A216)+7,1),'TRUE LIST'!$C$2:$D$17,2,0),
VLOOKUP(MID(input!$A216,SEARCH($E$1,input!$A216)+8,1),'TRUE LIST'!$C$2:$D$17,2,0),
VLOOKUP(MID(input!$A216,SEARCH($E$1,input!$A216)+9,1),'TRUE LIST'!$C$2:$D$17,2,0),
VLOOKUP(MID(input!$A216,SEARCH($E$1,input!$A216)+10,1),'TRUE LIST'!$C$2:$D$17,2,0),
TRIM(MID(input!$A216,SEARCH($E$1,input!$A216)+11,1))=""),TRUE,""),"X"),"")</f>
        <v>X</v>
      </c>
      <c r="F216" s="14" t="b">
        <f>IFERROR(IF(ISNUMBER(SEARCH($F$1,input!$A216)),VLOOKUP(TRIM(MID(input!$A216,SEARCH($F$1,input!$A216)+4,4)),'TRUE LIST'!$A$2:$B$8,2,0),"X"),"")</f>
        <v>1</v>
      </c>
      <c r="G216" s="14" t="str">
        <f>IFERROR(IF(ISNUMBER(SEARCH($G$1,input!$A216)),IF(LEN(TRIM(MID(input!$A216,SEARCH($G$1,input!$A216)+4,10)))=9,TRUE,""),"X"),"")</f>
        <v>X</v>
      </c>
      <c r="H216" s="14" t="str">
        <f t="shared" ca="1" si="6"/>
        <v/>
      </c>
      <c r="I216" s="13" t="str">
        <f>IF(ISBLANK(input!A216),"x","")</f>
        <v/>
      </c>
      <c r="J216" s="13" t="str">
        <f>IFERROR(IF(I216="x",MATCH("x",I217:I959,0),N/A),"")</f>
        <v/>
      </c>
      <c r="K216" s="14" t="str">
        <f t="shared" ca="1" si="7"/>
        <v/>
      </c>
    </row>
    <row r="217" spans="1:11" s="1" customFormat="1" x14ac:dyDescent="0.35">
      <c r="A217" s="14" t="str">
        <f>IFERROR(IF(ISNUMBER(SEARCH($A$1,input!$A217)),AND(1920&lt;=VALUE(TRIM(MID(input!$A217,SEARCH($A$1,input!$A217)+4,5))),VALUE(TRIM(MID(input!$A217,SEARCH($A$1,input!$A217)+4,5)))&lt;=2002),"X"),"")</f>
        <v>X</v>
      </c>
      <c r="B217" s="14" t="str">
        <f>IFERROR(IF(ISNUMBER(SEARCH($B$1,input!$A217)),AND(2010&lt;=VALUE(TRIM(MID(input!$A217,SEARCH($B$1,input!$A217)+4,5))),VALUE(TRIM(MID(input!$A217,SEARCH($B$1,input!$A217)+4,5)))&lt;=2020),"X"),"")</f>
        <v>X</v>
      </c>
      <c r="C217" s="14" t="b">
        <f>IFERROR(IF(ISNUMBER(SEARCH($C$1,input!$A217)),AND(2020&lt;=VALUE(TRIM(MID(input!$A217,SEARCH($C$1,input!$A217)+4,5))),VALUE(TRIM(MID(input!$A217,SEARCH($C$1,input!$A217)+4,5)))&lt;=2030),"X"),"")</f>
        <v>0</v>
      </c>
      <c r="D217" s="14" t="str">
        <f>IFERROR(IF(ISNUMBER(SEARCH($D$1,input!$A217)),IF(MID(input!$A217,SEARCH($D$1,input!$A217)+7,2)="cm",AND(150&lt;=VALUE(MID(input!$A217,SEARCH($D$1,input!$A217)+4,3)),VALUE(MID(input!$A217,SEARCH($D$1,input!$A217)+4,3))&lt;=193),IF(MID(input!$A217,SEARCH($D$1,input!$A217)+6,2)="in",AND(59&lt;=VALUE(MID(input!$A217,SEARCH($D$1,input!$A217)+4,2)),VALUE(MID(input!$A217,SEARCH($D$1,input!$A217)+4,2))&lt;=76),"")),"X"),"")</f>
        <v>X</v>
      </c>
      <c r="E217" s="14" t="str">
        <f>IFERROR(IF(ISNUMBER(SEARCH($E$1,input!$A217)),IF(AND(MID(input!$A217,SEARCH($E$1,input!$A217)+4,1)="#",
VLOOKUP(MID(input!$A217,SEARCH($E$1,input!$A217)+5,1),'TRUE LIST'!$C$2:$D$17,2,0),
VLOOKUP(MID(input!$A217,SEARCH($E$1,input!$A217)+6,1),'TRUE LIST'!$C$2:$D$17,2,0),
VLOOKUP(MID(input!$A217,SEARCH($E$1,input!$A217)+7,1),'TRUE LIST'!$C$2:$D$17,2,0),
VLOOKUP(MID(input!$A217,SEARCH($E$1,input!$A217)+8,1),'TRUE LIST'!$C$2:$D$17,2,0),
VLOOKUP(MID(input!$A217,SEARCH($E$1,input!$A217)+9,1),'TRUE LIST'!$C$2:$D$17,2,0),
VLOOKUP(MID(input!$A217,SEARCH($E$1,input!$A217)+10,1),'TRUE LIST'!$C$2:$D$17,2,0),
TRIM(MID(input!$A217,SEARCH($E$1,input!$A217)+11,1))=""),TRUE,""),"X"),"")</f>
        <v>X</v>
      </c>
      <c r="F217" s="14" t="str">
        <f>IFERROR(IF(ISNUMBER(SEARCH($F$1,input!$A217)),VLOOKUP(TRIM(MID(input!$A217,SEARCH($F$1,input!$A217)+4,4)),'TRUE LIST'!$A$2:$B$8,2,0),"X"),"")</f>
        <v>X</v>
      </c>
      <c r="G217" s="14" t="str">
        <f>IFERROR(IF(ISNUMBER(SEARCH($G$1,input!$A217)),IF(LEN(TRIM(MID(input!$A217,SEARCH($G$1,input!$A217)+4,10)))=9,TRUE,""),"X"),"")</f>
        <v>X</v>
      </c>
      <c r="H217" s="14" t="str">
        <f t="shared" ca="1" si="6"/>
        <v/>
      </c>
      <c r="I217" s="13" t="str">
        <f>IF(ISBLANK(input!A217),"x","")</f>
        <v/>
      </c>
      <c r="J217" s="13" t="str">
        <f>IFERROR(IF(I217="x",MATCH("x",I218:I959,0),N/A),"")</f>
        <v/>
      </c>
      <c r="K217" s="14" t="str">
        <f t="shared" ca="1" si="7"/>
        <v/>
      </c>
    </row>
    <row r="218" spans="1:11" s="1" customFormat="1" x14ac:dyDescent="0.35">
      <c r="A218" s="14" t="str">
        <f>IFERROR(IF(ISNUMBER(SEARCH($A$1,input!$A218)),AND(1920&lt;=VALUE(TRIM(MID(input!$A218,SEARCH($A$1,input!$A218)+4,5))),VALUE(TRIM(MID(input!$A218,SEARCH($A$1,input!$A218)+4,5)))&lt;=2002),"X"),"")</f>
        <v>X</v>
      </c>
      <c r="B218" s="14" t="str">
        <f>IFERROR(IF(ISNUMBER(SEARCH($B$1,input!$A218)),AND(2010&lt;=VALUE(TRIM(MID(input!$A218,SEARCH($B$1,input!$A218)+4,5))),VALUE(TRIM(MID(input!$A218,SEARCH($B$1,input!$A218)+4,5)))&lt;=2020),"X"),"")</f>
        <v>X</v>
      </c>
      <c r="C218" s="14" t="str">
        <f>IFERROR(IF(ISNUMBER(SEARCH($C$1,input!$A218)),AND(2020&lt;=VALUE(TRIM(MID(input!$A218,SEARCH($C$1,input!$A218)+4,5))),VALUE(TRIM(MID(input!$A218,SEARCH($C$1,input!$A218)+4,5)))&lt;=2030),"X"),"")</f>
        <v>X</v>
      </c>
      <c r="D218" s="14" t="str">
        <f>IFERROR(IF(ISNUMBER(SEARCH($D$1,input!$A218)),IF(MID(input!$A218,SEARCH($D$1,input!$A218)+7,2)="cm",AND(150&lt;=VALUE(MID(input!$A218,SEARCH($D$1,input!$A218)+4,3)),VALUE(MID(input!$A218,SEARCH($D$1,input!$A218)+4,3))&lt;=193),IF(MID(input!$A218,SEARCH($D$1,input!$A218)+6,2)="in",AND(59&lt;=VALUE(MID(input!$A218,SEARCH($D$1,input!$A218)+4,2)),VALUE(MID(input!$A218,SEARCH($D$1,input!$A218)+4,2))&lt;=76),"")),"X"),"")</f>
        <v>X</v>
      </c>
      <c r="E218" s="14" t="str">
        <f>IFERROR(IF(ISNUMBER(SEARCH($E$1,input!$A218)),IF(AND(MID(input!$A218,SEARCH($E$1,input!$A218)+4,1)="#",
VLOOKUP(MID(input!$A218,SEARCH($E$1,input!$A218)+5,1),'TRUE LIST'!$C$2:$D$17,2,0),
VLOOKUP(MID(input!$A218,SEARCH($E$1,input!$A218)+6,1),'TRUE LIST'!$C$2:$D$17,2,0),
VLOOKUP(MID(input!$A218,SEARCH($E$1,input!$A218)+7,1),'TRUE LIST'!$C$2:$D$17,2,0),
VLOOKUP(MID(input!$A218,SEARCH($E$1,input!$A218)+8,1),'TRUE LIST'!$C$2:$D$17,2,0),
VLOOKUP(MID(input!$A218,SEARCH($E$1,input!$A218)+9,1),'TRUE LIST'!$C$2:$D$17,2,0),
VLOOKUP(MID(input!$A218,SEARCH($E$1,input!$A218)+10,1),'TRUE LIST'!$C$2:$D$17,2,0),
TRIM(MID(input!$A218,SEARCH($E$1,input!$A218)+11,1))=""),TRUE,""),"X"),"")</f>
        <v>X</v>
      </c>
      <c r="F218" s="14" t="str">
        <f>IFERROR(IF(ISNUMBER(SEARCH($F$1,input!$A218)),VLOOKUP(TRIM(MID(input!$A218,SEARCH($F$1,input!$A218)+4,4)),'TRUE LIST'!$A$2:$B$8,2,0),"X"),"")</f>
        <v>X</v>
      </c>
      <c r="G218" s="14" t="str">
        <f>IFERROR(IF(ISNUMBER(SEARCH($G$1,input!$A218)),IF(LEN(TRIM(MID(input!$A218,SEARCH($G$1,input!$A218)+4,10)))=9,TRUE,""),"X"),"")</f>
        <v/>
      </c>
      <c r="H218" s="14" t="str">
        <f t="shared" ca="1" si="6"/>
        <v/>
      </c>
      <c r="I218" s="13" t="str">
        <f>IF(ISBLANK(input!A218),"x","")</f>
        <v/>
      </c>
      <c r="J218" s="13" t="str">
        <f>IFERROR(IF(I218="x",MATCH("x",I219:I959,0),N/A),"")</f>
        <v/>
      </c>
      <c r="K218" s="14" t="str">
        <f t="shared" ca="1" si="7"/>
        <v/>
      </c>
    </row>
    <row r="219" spans="1:11" s="1" customFormat="1" x14ac:dyDescent="0.35">
      <c r="A219" s="14" t="str">
        <f>IFERROR(IF(ISNUMBER(SEARCH($A$1,input!$A219)),AND(1920&lt;=VALUE(TRIM(MID(input!$A219,SEARCH($A$1,input!$A219)+4,5))),VALUE(TRIM(MID(input!$A219,SEARCH($A$1,input!$A219)+4,5)))&lt;=2002),"X"),"")</f>
        <v>X</v>
      </c>
      <c r="B219" s="14" t="str">
        <f>IFERROR(IF(ISNUMBER(SEARCH($B$1,input!$A219)),AND(2010&lt;=VALUE(TRIM(MID(input!$A219,SEARCH($B$1,input!$A219)+4,5))),VALUE(TRIM(MID(input!$A219,SEARCH($B$1,input!$A219)+4,5)))&lt;=2020),"X"),"")</f>
        <v>X</v>
      </c>
      <c r="C219" s="14" t="str">
        <f>IFERROR(IF(ISNUMBER(SEARCH($C$1,input!$A219)),AND(2020&lt;=VALUE(TRIM(MID(input!$A219,SEARCH($C$1,input!$A219)+4,5))),VALUE(TRIM(MID(input!$A219,SEARCH($C$1,input!$A219)+4,5)))&lt;=2030),"X"),"")</f>
        <v>X</v>
      </c>
      <c r="D219" s="14" t="str">
        <f>IFERROR(IF(ISNUMBER(SEARCH($D$1,input!$A219)),IF(MID(input!$A219,SEARCH($D$1,input!$A219)+7,2)="cm",AND(150&lt;=VALUE(MID(input!$A219,SEARCH($D$1,input!$A219)+4,3)),VALUE(MID(input!$A219,SEARCH($D$1,input!$A219)+4,3))&lt;=193),IF(MID(input!$A219,SEARCH($D$1,input!$A219)+6,2)="in",AND(59&lt;=VALUE(MID(input!$A219,SEARCH($D$1,input!$A219)+4,2)),VALUE(MID(input!$A219,SEARCH($D$1,input!$A219)+4,2))&lt;=76),"")),"X"),"")</f>
        <v>X</v>
      </c>
      <c r="E219" s="14" t="str">
        <f>IFERROR(IF(ISNUMBER(SEARCH($E$1,input!$A219)),IF(AND(MID(input!$A219,SEARCH($E$1,input!$A219)+4,1)="#",
VLOOKUP(MID(input!$A219,SEARCH($E$1,input!$A219)+5,1),'TRUE LIST'!$C$2:$D$17,2,0),
VLOOKUP(MID(input!$A219,SEARCH($E$1,input!$A219)+6,1),'TRUE LIST'!$C$2:$D$17,2,0),
VLOOKUP(MID(input!$A219,SEARCH($E$1,input!$A219)+7,1),'TRUE LIST'!$C$2:$D$17,2,0),
VLOOKUP(MID(input!$A219,SEARCH($E$1,input!$A219)+8,1),'TRUE LIST'!$C$2:$D$17,2,0),
VLOOKUP(MID(input!$A219,SEARCH($E$1,input!$A219)+9,1),'TRUE LIST'!$C$2:$D$17,2,0),
VLOOKUP(MID(input!$A219,SEARCH($E$1,input!$A219)+10,1),'TRUE LIST'!$C$2:$D$17,2,0),
TRIM(MID(input!$A219,SEARCH($E$1,input!$A219)+11,1))=""),TRUE,""),"X"),"")</f>
        <v>X</v>
      </c>
      <c r="F219" s="14" t="str">
        <f>IFERROR(IF(ISNUMBER(SEARCH($F$1,input!$A219)),VLOOKUP(TRIM(MID(input!$A219,SEARCH($F$1,input!$A219)+4,4)),'TRUE LIST'!$A$2:$B$8,2,0),"X"),"")</f>
        <v>X</v>
      </c>
      <c r="G219" s="14" t="str">
        <f>IFERROR(IF(ISNUMBER(SEARCH($G$1,input!$A219)),IF(LEN(TRIM(MID(input!$A219,SEARCH($G$1,input!$A219)+4,10)))=9,TRUE,""),"X"),"")</f>
        <v>X</v>
      </c>
      <c r="H219" s="14" t="str">
        <f t="shared" ca="1" si="6"/>
        <v/>
      </c>
      <c r="I219" s="13" t="str">
        <f>IF(ISBLANK(input!A219),"x","")</f>
        <v>x</v>
      </c>
      <c r="J219" s="13">
        <f>IFERROR(IF(I219="x",MATCH("x",I220:I959,0),N/A),"")</f>
        <v>6</v>
      </c>
      <c r="K219" s="14" t="str">
        <f t="shared" ca="1" si="7"/>
        <v/>
      </c>
    </row>
    <row r="220" spans="1:11" s="1" customFormat="1" x14ac:dyDescent="0.35">
      <c r="A220" s="14" t="b">
        <f>IFERROR(IF(ISNUMBER(SEARCH($A$1,input!$A220)),AND(1920&lt;=VALUE(TRIM(MID(input!$A220,SEARCH($A$1,input!$A220)+4,5))),VALUE(TRIM(MID(input!$A220,SEARCH($A$1,input!$A220)+4,5)))&lt;=2002),"X"),"")</f>
        <v>0</v>
      </c>
      <c r="B220" s="14" t="str">
        <f>IFERROR(IF(ISNUMBER(SEARCH($B$1,input!$A220)),AND(2010&lt;=VALUE(TRIM(MID(input!$A220,SEARCH($B$1,input!$A220)+4,5))),VALUE(TRIM(MID(input!$A220,SEARCH($B$1,input!$A220)+4,5)))&lt;=2020),"X"),"")</f>
        <v>X</v>
      </c>
      <c r="C220" s="14" t="str">
        <f>IFERROR(IF(ISNUMBER(SEARCH($C$1,input!$A220)),AND(2020&lt;=VALUE(TRIM(MID(input!$A220,SEARCH($C$1,input!$A220)+4,5))),VALUE(TRIM(MID(input!$A220,SEARCH($C$1,input!$A220)+4,5)))&lt;=2030),"X"),"")</f>
        <v>X</v>
      </c>
      <c r="D220" s="14" t="str">
        <f>IFERROR(IF(ISNUMBER(SEARCH($D$1,input!$A220)),IF(MID(input!$A220,SEARCH($D$1,input!$A220)+7,2)="cm",AND(150&lt;=VALUE(MID(input!$A220,SEARCH($D$1,input!$A220)+4,3)),VALUE(MID(input!$A220,SEARCH($D$1,input!$A220)+4,3))&lt;=193),IF(MID(input!$A220,SEARCH($D$1,input!$A220)+6,2)="in",AND(59&lt;=VALUE(MID(input!$A220,SEARCH($D$1,input!$A220)+4,2)),VALUE(MID(input!$A220,SEARCH($D$1,input!$A220)+4,2))&lt;=76),"")),"X"),"")</f>
        <v>X</v>
      </c>
      <c r="E220" s="14" t="str">
        <f>IFERROR(IF(ISNUMBER(SEARCH($E$1,input!$A220)),IF(AND(MID(input!$A220,SEARCH($E$1,input!$A220)+4,1)="#",
VLOOKUP(MID(input!$A220,SEARCH($E$1,input!$A220)+5,1),'TRUE LIST'!$C$2:$D$17,2,0),
VLOOKUP(MID(input!$A220,SEARCH($E$1,input!$A220)+6,1),'TRUE LIST'!$C$2:$D$17,2,0),
VLOOKUP(MID(input!$A220,SEARCH($E$1,input!$A220)+7,1),'TRUE LIST'!$C$2:$D$17,2,0),
VLOOKUP(MID(input!$A220,SEARCH($E$1,input!$A220)+8,1),'TRUE LIST'!$C$2:$D$17,2,0),
VLOOKUP(MID(input!$A220,SEARCH($E$1,input!$A220)+9,1),'TRUE LIST'!$C$2:$D$17,2,0),
VLOOKUP(MID(input!$A220,SEARCH($E$1,input!$A220)+10,1),'TRUE LIST'!$C$2:$D$17,2,0),
TRIM(MID(input!$A220,SEARCH($E$1,input!$A220)+11,1))=""),TRUE,""),"X"),"")</f>
        <v>X</v>
      </c>
      <c r="F220" s="14" t="str">
        <f>IFERROR(IF(ISNUMBER(SEARCH($F$1,input!$A220)),VLOOKUP(TRIM(MID(input!$A220,SEARCH($F$1,input!$A220)+4,4)),'TRUE LIST'!$A$2:$B$8,2,0),"X"),"")</f>
        <v>X</v>
      </c>
      <c r="G220" s="14" t="str">
        <f>IFERROR(IF(ISNUMBER(SEARCH($G$1,input!$A220)),IF(LEN(TRIM(MID(input!$A220,SEARCH($G$1,input!$A220)+4,10)))=9,TRUE,""),"X"),"")</f>
        <v>X</v>
      </c>
      <c r="H220" s="14">
        <f t="shared" ca="1" si="6"/>
        <v>6</v>
      </c>
      <c r="I220" s="13" t="str">
        <f>IF(ISBLANK(input!A220),"x","")</f>
        <v/>
      </c>
      <c r="J220" s="13" t="str">
        <f>IFERROR(IF(I220="x",MATCH("x",I221:I959,0),N/A),"")</f>
        <v/>
      </c>
      <c r="K220" s="14">
        <f t="shared" ca="1" si="7"/>
        <v>6</v>
      </c>
    </row>
    <row r="221" spans="1:11" s="1" customFormat="1" x14ac:dyDescent="0.35">
      <c r="A221" s="14" t="str">
        <f>IFERROR(IF(ISNUMBER(SEARCH($A$1,input!$A221)),AND(1920&lt;=VALUE(TRIM(MID(input!$A221,SEARCH($A$1,input!$A221)+4,5))),VALUE(TRIM(MID(input!$A221,SEARCH($A$1,input!$A221)+4,5)))&lt;=2002),"X"),"")</f>
        <v>X</v>
      </c>
      <c r="B221" s="14" t="b">
        <f>IFERROR(IF(ISNUMBER(SEARCH($B$1,input!$A221)),AND(2010&lt;=VALUE(TRIM(MID(input!$A221,SEARCH($B$1,input!$A221)+4,5))),VALUE(TRIM(MID(input!$A221,SEARCH($B$1,input!$A221)+4,5)))&lt;=2020),"X"),"")</f>
        <v>1</v>
      </c>
      <c r="C221" s="14" t="str">
        <f>IFERROR(IF(ISNUMBER(SEARCH($C$1,input!$A221)),AND(2020&lt;=VALUE(TRIM(MID(input!$A221,SEARCH($C$1,input!$A221)+4,5))),VALUE(TRIM(MID(input!$A221,SEARCH($C$1,input!$A221)+4,5)))&lt;=2030),"X"),"")</f>
        <v>X</v>
      </c>
      <c r="D221" s="14" t="str">
        <f>IFERROR(IF(ISNUMBER(SEARCH($D$1,input!$A221)),IF(MID(input!$A221,SEARCH($D$1,input!$A221)+7,2)="cm",AND(150&lt;=VALUE(MID(input!$A221,SEARCH($D$1,input!$A221)+4,3)),VALUE(MID(input!$A221,SEARCH($D$1,input!$A221)+4,3))&lt;=193),IF(MID(input!$A221,SEARCH($D$1,input!$A221)+6,2)="in",AND(59&lt;=VALUE(MID(input!$A221,SEARCH($D$1,input!$A221)+4,2)),VALUE(MID(input!$A221,SEARCH($D$1,input!$A221)+4,2))&lt;=76),"")),"X"),"")</f>
        <v>X</v>
      </c>
      <c r="E221" s="14" t="str">
        <f>IFERROR(IF(ISNUMBER(SEARCH($E$1,input!$A221)),IF(AND(MID(input!$A221,SEARCH($E$1,input!$A221)+4,1)="#",
VLOOKUP(MID(input!$A221,SEARCH($E$1,input!$A221)+5,1),'TRUE LIST'!$C$2:$D$17,2,0),
VLOOKUP(MID(input!$A221,SEARCH($E$1,input!$A221)+6,1),'TRUE LIST'!$C$2:$D$17,2,0),
VLOOKUP(MID(input!$A221,SEARCH($E$1,input!$A221)+7,1),'TRUE LIST'!$C$2:$D$17,2,0),
VLOOKUP(MID(input!$A221,SEARCH($E$1,input!$A221)+8,1),'TRUE LIST'!$C$2:$D$17,2,0),
VLOOKUP(MID(input!$A221,SEARCH($E$1,input!$A221)+9,1),'TRUE LIST'!$C$2:$D$17,2,0),
VLOOKUP(MID(input!$A221,SEARCH($E$1,input!$A221)+10,1),'TRUE LIST'!$C$2:$D$17,2,0),
TRIM(MID(input!$A221,SEARCH($E$1,input!$A221)+11,1))=""),TRUE,""),"X"),"")</f>
        <v>X</v>
      </c>
      <c r="F221" s="14" t="str">
        <f>IFERROR(IF(ISNUMBER(SEARCH($F$1,input!$A221)),VLOOKUP(TRIM(MID(input!$A221,SEARCH($F$1,input!$A221)+4,4)),'TRUE LIST'!$A$2:$B$8,2,0),"X"),"")</f>
        <v>X</v>
      </c>
      <c r="G221" s="14" t="str">
        <f>IFERROR(IF(ISNUMBER(SEARCH($G$1,input!$A221)),IF(LEN(TRIM(MID(input!$A221,SEARCH($G$1,input!$A221)+4,10)))=9,TRUE,""),"X"),"")</f>
        <v>X</v>
      </c>
      <c r="H221" s="14" t="str">
        <f t="shared" ca="1" si="6"/>
        <v/>
      </c>
      <c r="I221" s="13" t="str">
        <f>IF(ISBLANK(input!A221),"x","")</f>
        <v/>
      </c>
      <c r="J221" s="13" t="str">
        <f>IFERROR(IF(I221="x",MATCH("x",I222:I959,0),N/A),"")</f>
        <v/>
      </c>
      <c r="K221" s="14" t="str">
        <f t="shared" ca="1" si="7"/>
        <v/>
      </c>
    </row>
    <row r="222" spans="1:11" s="1" customFormat="1" x14ac:dyDescent="0.35">
      <c r="A222" s="14" t="str">
        <f>IFERROR(IF(ISNUMBER(SEARCH($A$1,input!$A222)),AND(1920&lt;=VALUE(TRIM(MID(input!$A222,SEARCH($A$1,input!$A222)+4,5))),VALUE(TRIM(MID(input!$A222,SEARCH($A$1,input!$A222)+4,5)))&lt;=2002),"X"),"")</f>
        <v>X</v>
      </c>
      <c r="B222" s="14" t="str">
        <f>IFERROR(IF(ISNUMBER(SEARCH($B$1,input!$A222)),AND(2010&lt;=VALUE(TRIM(MID(input!$A222,SEARCH($B$1,input!$A222)+4,5))),VALUE(TRIM(MID(input!$A222,SEARCH($B$1,input!$A222)+4,5)))&lt;=2020),"X"),"")</f>
        <v>X</v>
      </c>
      <c r="C222" s="14" t="b">
        <f>IFERROR(IF(ISNUMBER(SEARCH($C$1,input!$A222)),AND(2020&lt;=VALUE(TRIM(MID(input!$A222,SEARCH($C$1,input!$A222)+4,5))),VALUE(TRIM(MID(input!$A222,SEARCH($C$1,input!$A222)+4,5)))&lt;=2030),"X"),"")</f>
        <v>1</v>
      </c>
      <c r="D222" s="14" t="b">
        <f>IFERROR(IF(ISNUMBER(SEARCH($D$1,input!$A222)),IF(MID(input!$A222,SEARCH($D$1,input!$A222)+7,2)="cm",AND(150&lt;=VALUE(MID(input!$A222,SEARCH($D$1,input!$A222)+4,3)),VALUE(MID(input!$A222,SEARCH($D$1,input!$A222)+4,3))&lt;=193),IF(MID(input!$A222,SEARCH($D$1,input!$A222)+6,2)="in",AND(59&lt;=VALUE(MID(input!$A222,SEARCH($D$1,input!$A222)+4,2)),VALUE(MID(input!$A222,SEARCH($D$1,input!$A222)+4,2))&lt;=76),"")),"X"),"")</f>
        <v>1</v>
      </c>
      <c r="E222" s="14" t="b">
        <f>IFERROR(IF(ISNUMBER(SEARCH($E$1,input!$A222)),IF(AND(MID(input!$A222,SEARCH($E$1,input!$A222)+4,1)="#",
VLOOKUP(MID(input!$A222,SEARCH($E$1,input!$A222)+5,1),'TRUE LIST'!$C$2:$D$17,2,0),
VLOOKUP(MID(input!$A222,SEARCH($E$1,input!$A222)+6,1),'TRUE LIST'!$C$2:$D$17,2,0),
VLOOKUP(MID(input!$A222,SEARCH($E$1,input!$A222)+7,1),'TRUE LIST'!$C$2:$D$17,2,0),
VLOOKUP(MID(input!$A222,SEARCH($E$1,input!$A222)+8,1),'TRUE LIST'!$C$2:$D$17,2,0),
VLOOKUP(MID(input!$A222,SEARCH($E$1,input!$A222)+9,1),'TRUE LIST'!$C$2:$D$17,2,0),
VLOOKUP(MID(input!$A222,SEARCH($E$1,input!$A222)+10,1),'TRUE LIST'!$C$2:$D$17,2,0),
TRIM(MID(input!$A222,SEARCH($E$1,input!$A222)+11,1))=""),TRUE,""),"X"),"")</f>
        <v>1</v>
      </c>
      <c r="F222" s="14" t="str">
        <f>IFERROR(IF(ISNUMBER(SEARCH($F$1,input!$A222)),VLOOKUP(TRIM(MID(input!$A222,SEARCH($F$1,input!$A222)+4,4)),'TRUE LIST'!$A$2:$B$8,2,0),"X"),"")</f>
        <v>X</v>
      </c>
      <c r="G222" s="14" t="str">
        <f>IFERROR(IF(ISNUMBER(SEARCH($G$1,input!$A222)),IF(LEN(TRIM(MID(input!$A222,SEARCH($G$1,input!$A222)+4,10)))=9,TRUE,""),"X"),"")</f>
        <v>X</v>
      </c>
      <c r="H222" s="14" t="str">
        <f t="shared" ca="1" si="6"/>
        <v/>
      </c>
      <c r="I222" s="13" t="str">
        <f>IF(ISBLANK(input!A222),"x","")</f>
        <v/>
      </c>
      <c r="J222" s="13" t="str">
        <f>IFERROR(IF(I222="x",MATCH("x",I223:I959,0),N/A),"")</f>
        <v/>
      </c>
      <c r="K222" s="14" t="str">
        <f t="shared" ca="1" si="7"/>
        <v/>
      </c>
    </row>
    <row r="223" spans="1:11" s="1" customFormat="1" x14ac:dyDescent="0.35">
      <c r="A223" s="14" t="str">
        <f>IFERROR(IF(ISNUMBER(SEARCH($A$1,input!$A223)),AND(1920&lt;=VALUE(TRIM(MID(input!$A223,SEARCH($A$1,input!$A223)+4,5))),VALUE(TRIM(MID(input!$A223,SEARCH($A$1,input!$A223)+4,5)))&lt;=2002),"X"),"")</f>
        <v>X</v>
      </c>
      <c r="B223" s="14" t="str">
        <f>IFERROR(IF(ISNUMBER(SEARCH($B$1,input!$A223)),AND(2010&lt;=VALUE(TRIM(MID(input!$A223,SEARCH($B$1,input!$A223)+4,5))),VALUE(TRIM(MID(input!$A223,SEARCH($B$1,input!$A223)+4,5)))&lt;=2020),"X"),"")</f>
        <v>X</v>
      </c>
      <c r="C223" s="14" t="str">
        <f>IFERROR(IF(ISNUMBER(SEARCH($C$1,input!$A223)),AND(2020&lt;=VALUE(TRIM(MID(input!$A223,SEARCH($C$1,input!$A223)+4,5))),VALUE(TRIM(MID(input!$A223,SEARCH($C$1,input!$A223)+4,5)))&lt;=2030),"X"),"")</f>
        <v>X</v>
      </c>
      <c r="D223" s="14" t="str">
        <f>IFERROR(IF(ISNUMBER(SEARCH($D$1,input!$A223)),IF(MID(input!$A223,SEARCH($D$1,input!$A223)+7,2)="cm",AND(150&lt;=VALUE(MID(input!$A223,SEARCH($D$1,input!$A223)+4,3)),VALUE(MID(input!$A223,SEARCH($D$1,input!$A223)+4,3))&lt;=193),IF(MID(input!$A223,SEARCH($D$1,input!$A223)+6,2)="in",AND(59&lt;=VALUE(MID(input!$A223,SEARCH($D$1,input!$A223)+4,2)),VALUE(MID(input!$A223,SEARCH($D$1,input!$A223)+4,2))&lt;=76),"")),"X"),"")</f>
        <v>X</v>
      </c>
      <c r="E223" s="14" t="str">
        <f>IFERROR(IF(ISNUMBER(SEARCH($E$1,input!$A223)),IF(AND(MID(input!$A223,SEARCH($E$1,input!$A223)+4,1)="#",
VLOOKUP(MID(input!$A223,SEARCH($E$1,input!$A223)+5,1),'TRUE LIST'!$C$2:$D$17,2,0),
VLOOKUP(MID(input!$A223,SEARCH($E$1,input!$A223)+6,1),'TRUE LIST'!$C$2:$D$17,2,0),
VLOOKUP(MID(input!$A223,SEARCH($E$1,input!$A223)+7,1),'TRUE LIST'!$C$2:$D$17,2,0),
VLOOKUP(MID(input!$A223,SEARCH($E$1,input!$A223)+8,1),'TRUE LIST'!$C$2:$D$17,2,0),
VLOOKUP(MID(input!$A223,SEARCH($E$1,input!$A223)+9,1),'TRUE LIST'!$C$2:$D$17,2,0),
VLOOKUP(MID(input!$A223,SEARCH($E$1,input!$A223)+10,1),'TRUE LIST'!$C$2:$D$17,2,0),
TRIM(MID(input!$A223,SEARCH($E$1,input!$A223)+11,1))=""),TRUE,""),"X"),"")</f>
        <v>X</v>
      </c>
      <c r="F223" s="14" t="str">
        <f>IFERROR(IF(ISNUMBER(SEARCH($F$1,input!$A223)),VLOOKUP(TRIM(MID(input!$A223,SEARCH($F$1,input!$A223)+4,4)),'TRUE LIST'!$A$2:$B$8,2,0),"X"),"")</f>
        <v>X</v>
      </c>
      <c r="G223" s="14" t="str">
        <f>IFERROR(IF(ISNUMBER(SEARCH($G$1,input!$A223)),IF(LEN(TRIM(MID(input!$A223,SEARCH($G$1,input!$A223)+4,10)))=9,TRUE,""),"X"),"")</f>
        <v/>
      </c>
      <c r="H223" s="14" t="str">
        <f t="shared" ca="1" si="6"/>
        <v/>
      </c>
      <c r="I223" s="13" t="str">
        <f>IF(ISBLANK(input!A223),"x","")</f>
        <v/>
      </c>
      <c r="J223" s="13" t="str">
        <f>IFERROR(IF(I223="x",MATCH("x",I224:I959,0),N/A),"")</f>
        <v/>
      </c>
      <c r="K223" s="14" t="str">
        <f t="shared" ca="1" si="7"/>
        <v/>
      </c>
    </row>
    <row r="224" spans="1:11" s="1" customFormat="1" x14ac:dyDescent="0.35">
      <c r="A224" s="14" t="str">
        <f>IFERROR(IF(ISNUMBER(SEARCH($A$1,input!$A224)),AND(1920&lt;=VALUE(TRIM(MID(input!$A224,SEARCH($A$1,input!$A224)+4,5))),VALUE(TRIM(MID(input!$A224,SEARCH($A$1,input!$A224)+4,5)))&lt;=2002),"X"),"")</f>
        <v>X</v>
      </c>
      <c r="B224" s="14" t="str">
        <f>IFERROR(IF(ISNUMBER(SEARCH($B$1,input!$A224)),AND(2010&lt;=VALUE(TRIM(MID(input!$A224,SEARCH($B$1,input!$A224)+4,5))),VALUE(TRIM(MID(input!$A224,SEARCH($B$1,input!$A224)+4,5)))&lt;=2020),"X"),"")</f>
        <v>X</v>
      </c>
      <c r="C224" s="14" t="str">
        <f>IFERROR(IF(ISNUMBER(SEARCH($C$1,input!$A224)),AND(2020&lt;=VALUE(TRIM(MID(input!$A224,SEARCH($C$1,input!$A224)+4,5))),VALUE(TRIM(MID(input!$A224,SEARCH($C$1,input!$A224)+4,5)))&lt;=2030),"X"),"")</f>
        <v>X</v>
      </c>
      <c r="D224" s="14" t="str">
        <f>IFERROR(IF(ISNUMBER(SEARCH($D$1,input!$A224)),IF(MID(input!$A224,SEARCH($D$1,input!$A224)+7,2)="cm",AND(150&lt;=VALUE(MID(input!$A224,SEARCH($D$1,input!$A224)+4,3)),VALUE(MID(input!$A224,SEARCH($D$1,input!$A224)+4,3))&lt;=193),IF(MID(input!$A224,SEARCH($D$1,input!$A224)+6,2)="in",AND(59&lt;=VALUE(MID(input!$A224,SEARCH($D$1,input!$A224)+4,2)),VALUE(MID(input!$A224,SEARCH($D$1,input!$A224)+4,2))&lt;=76),"")),"X"),"")</f>
        <v>X</v>
      </c>
      <c r="E224" s="14" t="str">
        <f>IFERROR(IF(ISNUMBER(SEARCH($E$1,input!$A224)),IF(AND(MID(input!$A224,SEARCH($E$1,input!$A224)+4,1)="#",
VLOOKUP(MID(input!$A224,SEARCH($E$1,input!$A224)+5,1),'TRUE LIST'!$C$2:$D$17,2,0),
VLOOKUP(MID(input!$A224,SEARCH($E$1,input!$A224)+6,1),'TRUE LIST'!$C$2:$D$17,2,0),
VLOOKUP(MID(input!$A224,SEARCH($E$1,input!$A224)+7,1),'TRUE LIST'!$C$2:$D$17,2,0),
VLOOKUP(MID(input!$A224,SEARCH($E$1,input!$A224)+8,1),'TRUE LIST'!$C$2:$D$17,2,0),
VLOOKUP(MID(input!$A224,SEARCH($E$1,input!$A224)+9,1),'TRUE LIST'!$C$2:$D$17,2,0),
VLOOKUP(MID(input!$A224,SEARCH($E$1,input!$A224)+10,1),'TRUE LIST'!$C$2:$D$17,2,0),
TRIM(MID(input!$A224,SEARCH($E$1,input!$A224)+11,1))=""),TRUE,""),"X"),"")</f>
        <v>X</v>
      </c>
      <c r="F224" s="14" t="b">
        <f>IFERROR(IF(ISNUMBER(SEARCH($F$1,input!$A224)),VLOOKUP(TRIM(MID(input!$A224,SEARCH($F$1,input!$A224)+4,4)),'TRUE LIST'!$A$2:$B$8,2,0),"X"),"")</f>
        <v>1</v>
      </c>
      <c r="G224" s="14" t="str">
        <f>IFERROR(IF(ISNUMBER(SEARCH($G$1,input!$A224)),IF(LEN(TRIM(MID(input!$A224,SEARCH($G$1,input!$A224)+4,10)))=9,TRUE,""),"X"),"")</f>
        <v>X</v>
      </c>
      <c r="H224" s="14" t="str">
        <f t="shared" ca="1" si="6"/>
        <v/>
      </c>
      <c r="I224" s="13" t="str">
        <f>IF(ISBLANK(input!A224),"x","")</f>
        <v/>
      </c>
      <c r="J224" s="13" t="str">
        <f>IFERROR(IF(I224="x",MATCH("x",I225:I959,0),N/A),"")</f>
        <v/>
      </c>
      <c r="K224" s="14" t="str">
        <f t="shared" ca="1" si="7"/>
        <v/>
      </c>
    </row>
    <row r="225" spans="1:11" s="1" customFormat="1" x14ac:dyDescent="0.35">
      <c r="A225" s="14" t="str">
        <f>IFERROR(IF(ISNUMBER(SEARCH($A$1,input!$A225)),AND(1920&lt;=VALUE(TRIM(MID(input!$A225,SEARCH($A$1,input!$A225)+4,5))),VALUE(TRIM(MID(input!$A225,SEARCH($A$1,input!$A225)+4,5)))&lt;=2002),"X"),"")</f>
        <v>X</v>
      </c>
      <c r="B225" s="14" t="str">
        <f>IFERROR(IF(ISNUMBER(SEARCH($B$1,input!$A225)),AND(2010&lt;=VALUE(TRIM(MID(input!$A225,SEARCH($B$1,input!$A225)+4,5))),VALUE(TRIM(MID(input!$A225,SEARCH($B$1,input!$A225)+4,5)))&lt;=2020),"X"),"")</f>
        <v>X</v>
      </c>
      <c r="C225" s="14" t="str">
        <f>IFERROR(IF(ISNUMBER(SEARCH($C$1,input!$A225)),AND(2020&lt;=VALUE(TRIM(MID(input!$A225,SEARCH($C$1,input!$A225)+4,5))),VALUE(TRIM(MID(input!$A225,SEARCH($C$1,input!$A225)+4,5)))&lt;=2030),"X"),"")</f>
        <v>X</v>
      </c>
      <c r="D225" s="14" t="str">
        <f>IFERROR(IF(ISNUMBER(SEARCH($D$1,input!$A225)),IF(MID(input!$A225,SEARCH($D$1,input!$A225)+7,2)="cm",AND(150&lt;=VALUE(MID(input!$A225,SEARCH($D$1,input!$A225)+4,3)),VALUE(MID(input!$A225,SEARCH($D$1,input!$A225)+4,3))&lt;=193),IF(MID(input!$A225,SEARCH($D$1,input!$A225)+6,2)="in",AND(59&lt;=VALUE(MID(input!$A225,SEARCH($D$1,input!$A225)+4,2)),VALUE(MID(input!$A225,SEARCH($D$1,input!$A225)+4,2))&lt;=76),"")),"X"),"")</f>
        <v>X</v>
      </c>
      <c r="E225" s="14" t="str">
        <f>IFERROR(IF(ISNUMBER(SEARCH($E$1,input!$A225)),IF(AND(MID(input!$A225,SEARCH($E$1,input!$A225)+4,1)="#",
VLOOKUP(MID(input!$A225,SEARCH($E$1,input!$A225)+5,1),'TRUE LIST'!$C$2:$D$17,2,0),
VLOOKUP(MID(input!$A225,SEARCH($E$1,input!$A225)+6,1),'TRUE LIST'!$C$2:$D$17,2,0),
VLOOKUP(MID(input!$A225,SEARCH($E$1,input!$A225)+7,1),'TRUE LIST'!$C$2:$D$17,2,0),
VLOOKUP(MID(input!$A225,SEARCH($E$1,input!$A225)+8,1),'TRUE LIST'!$C$2:$D$17,2,0),
VLOOKUP(MID(input!$A225,SEARCH($E$1,input!$A225)+9,1),'TRUE LIST'!$C$2:$D$17,2,0),
VLOOKUP(MID(input!$A225,SEARCH($E$1,input!$A225)+10,1),'TRUE LIST'!$C$2:$D$17,2,0),
TRIM(MID(input!$A225,SEARCH($E$1,input!$A225)+11,1))=""),TRUE,""),"X"),"")</f>
        <v>X</v>
      </c>
      <c r="F225" s="14" t="str">
        <f>IFERROR(IF(ISNUMBER(SEARCH($F$1,input!$A225)),VLOOKUP(TRIM(MID(input!$A225,SEARCH($F$1,input!$A225)+4,4)),'TRUE LIST'!$A$2:$B$8,2,0),"X"),"")</f>
        <v>X</v>
      </c>
      <c r="G225" s="14" t="str">
        <f>IFERROR(IF(ISNUMBER(SEARCH($G$1,input!$A225)),IF(LEN(TRIM(MID(input!$A225,SEARCH($G$1,input!$A225)+4,10)))=9,TRUE,""),"X"),"")</f>
        <v>X</v>
      </c>
      <c r="H225" s="14" t="str">
        <f t="shared" ca="1" si="6"/>
        <v/>
      </c>
      <c r="I225" s="13" t="str">
        <f>IF(ISBLANK(input!A225),"x","")</f>
        <v>x</v>
      </c>
      <c r="J225" s="13">
        <f>IFERROR(IF(I225="x",MATCH("x",I226:I959,0),N/A),"")</f>
        <v>6</v>
      </c>
      <c r="K225" s="14" t="str">
        <f t="shared" ca="1" si="7"/>
        <v/>
      </c>
    </row>
    <row r="226" spans="1:11" s="1" customFormat="1" x14ac:dyDescent="0.35">
      <c r="A226" s="14" t="str">
        <f>IFERROR(IF(ISNUMBER(SEARCH($A$1,input!$A226)),AND(1920&lt;=VALUE(TRIM(MID(input!$A226,SEARCH($A$1,input!$A226)+4,5))),VALUE(TRIM(MID(input!$A226,SEARCH($A$1,input!$A226)+4,5)))&lt;=2002),"X"),"")</f>
        <v>X</v>
      </c>
      <c r="B226" s="14" t="str">
        <f>IFERROR(IF(ISNUMBER(SEARCH($B$1,input!$A226)),AND(2010&lt;=VALUE(TRIM(MID(input!$A226,SEARCH($B$1,input!$A226)+4,5))),VALUE(TRIM(MID(input!$A226,SEARCH($B$1,input!$A226)+4,5)))&lt;=2020),"X"),"")</f>
        <v>X</v>
      </c>
      <c r="C226" s="14" t="str">
        <f>IFERROR(IF(ISNUMBER(SEARCH($C$1,input!$A226)),AND(2020&lt;=VALUE(TRIM(MID(input!$A226,SEARCH($C$1,input!$A226)+4,5))),VALUE(TRIM(MID(input!$A226,SEARCH($C$1,input!$A226)+4,5)))&lt;=2030),"X"),"")</f>
        <v>X</v>
      </c>
      <c r="D226" s="14" t="str">
        <f>IFERROR(IF(ISNUMBER(SEARCH($D$1,input!$A226)),IF(MID(input!$A226,SEARCH($D$1,input!$A226)+7,2)="cm",AND(150&lt;=VALUE(MID(input!$A226,SEARCH($D$1,input!$A226)+4,3)),VALUE(MID(input!$A226,SEARCH($D$1,input!$A226)+4,3))&lt;=193),IF(MID(input!$A226,SEARCH($D$1,input!$A226)+6,2)="in",AND(59&lt;=VALUE(MID(input!$A226,SEARCH($D$1,input!$A226)+4,2)),VALUE(MID(input!$A226,SEARCH($D$1,input!$A226)+4,2))&lt;=76),"")),"X"),"")</f>
        <v>X</v>
      </c>
      <c r="E226" s="14" t="str">
        <f>IFERROR(IF(ISNUMBER(SEARCH($E$1,input!$A226)),IF(AND(MID(input!$A226,SEARCH($E$1,input!$A226)+4,1)="#",
VLOOKUP(MID(input!$A226,SEARCH($E$1,input!$A226)+5,1),'TRUE LIST'!$C$2:$D$17,2,0),
VLOOKUP(MID(input!$A226,SEARCH($E$1,input!$A226)+6,1),'TRUE LIST'!$C$2:$D$17,2,0),
VLOOKUP(MID(input!$A226,SEARCH($E$1,input!$A226)+7,1),'TRUE LIST'!$C$2:$D$17,2,0),
VLOOKUP(MID(input!$A226,SEARCH($E$1,input!$A226)+8,1),'TRUE LIST'!$C$2:$D$17,2,0),
VLOOKUP(MID(input!$A226,SEARCH($E$1,input!$A226)+9,1),'TRUE LIST'!$C$2:$D$17,2,0),
VLOOKUP(MID(input!$A226,SEARCH($E$1,input!$A226)+10,1),'TRUE LIST'!$C$2:$D$17,2,0),
TRIM(MID(input!$A226,SEARCH($E$1,input!$A226)+11,1))=""),TRUE,""),"X"),"")</f>
        <v/>
      </c>
      <c r="F226" s="14" t="str">
        <f>IFERROR(IF(ISNUMBER(SEARCH($F$1,input!$A226)),VLOOKUP(TRIM(MID(input!$A226,SEARCH($F$1,input!$A226)+4,4)),'TRUE LIST'!$A$2:$B$8,2,0),"X"),"")</f>
        <v>X</v>
      </c>
      <c r="G226" s="14" t="str">
        <f>IFERROR(IF(ISNUMBER(SEARCH($G$1,input!$A226)),IF(LEN(TRIM(MID(input!$A226,SEARCH($G$1,input!$A226)+4,10)))=9,TRUE,""),"X"),"")</f>
        <v>X</v>
      </c>
      <c r="H226" s="14">
        <f t="shared" ca="1" si="6"/>
        <v>6</v>
      </c>
      <c r="I226" s="13" t="str">
        <f>IF(ISBLANK(input!A226),"x","")</f>
        <v/>
      </c>
      <c r="J226" s="13" t="str">
        <f>IFERROR(IF(I226="x",MATCH("x",I227:I959,0),N/A),"")</f>
        <v/>
      </c>
      <c r="K226" s="14">
        <f t="shared" ca="1" si="7"/>
        <v>6</v>
      </c>
    </row>
    <row r="227" spans="1:11" s="1" customFormat="1" x14ac:dyDescent="0.35">
      <c r="A227" s="14" t="b">
        <f>IFERROR(IF(ISNUMBER(SEARCH($A$1,input!$A227)),AND(1920&lt;=VALUE(TRIM(MID(input!$A227,SEARCH($A$1,input!$A227)+4,5))),VALUE(TRIM(MID(input!$A227,SEARCH($A$1,input!$A227)+4,5)))&lt;=2002),"X"),"")</f>
        <v>0</v>
      </c>
      <c r="B227" s="14" t="b">
        <f>IFERROR(IF(ISNUMBER(SEARCH($B$1,input!$A227)),AND(2010&lt;=VALUE(TRIM(MID(input!$A227,SEARCH($B$1,input!$A227)+4,5))),VALUE(TRIM(MID(input!$A227,SEARCH($B$1,input!$A227)+4,5)))&lt;=2020),"X"),"")</f>
        <v>1</v>
      </c>
      <c r="C227" s="14" t="str">
        <f>IFERROR(IF(ISNUMBER(SEARCH($C$1,input!$A227)),AND(2020&lt;=VALUE(TRIM(MID(input!$A227,SEARCH($C$1,input!$A227)+4,5))),VALUE(TRIM(MID(input!$A227,SEARCH($C$1,input!$A227)+4,5)))&lt;=2030),"X"),"")</f>
        <v>X</v>
      </c>
      <c r="D227" s="14" t="str">
        <f>IFERROR(IF(ISNUMBER(SEARCH($D$1,input!$A227)),IF(MID(input!$A227,SEARCH($D$1,input!$A227)+7,2)="cm",AND(150&lt;=VALUE(MID(input!$A227,SEARCH($D$1,input!$A227)+4,3)),VALUE(MID(input!$A227,SEARCH($D$1,input!$A227)+4,3))&lt;=193),IF(MID(input!$A227,SEARCH($D$1,input!$A227)+6,2)="in",AND(59&lt;=VALUE(MID(input!$A227,SEARCH($D$1,input!$A227)+4,2)),VALUE(MID(input!$A227,SEARCH($D$1,input!$A227)+4,2))&lt;=76),"")),"X"),"")</f>
        <v>X</v>
      </c>
      <c r="E227" s="14" t="str">
        <f>IFERROR(IF(ISNUMBER(SEARCH($E$1,input!$A227)),IF(AND(MID(input!$A227,SEARCH($E$1,input!$A227)+4,1)="#",
VLOOKUP(MID(input!$A227,SEARCH($E$1,input!$A227)+5,1),'TRUE LIST'!$C$2:$D$17,2,0),
VLOOKUP(MID(input!$A227,SEARCH($E$1,input!$A227)+6,1),'TRUE LIST'!$C$2:$D$17,2,0),
VLOOKUP(MID(input!$A227,SEARCH($E$1,input!$A227)+7,1),'TRUE LIST'!$C$2:$D$17,2,0),
VLOOKUP(MID(input!$A227,SEARCH($E$1,input!$A227)+8,1),'TRUE LIST'!$C$2:$D$17,2,0),
VLOOKUP(MID(input!$A227,SEARCH($E$1,input!$A227)+9,1),'TRUE LIST'!$C$2:$D$17,2,0),
VLOOKUP(MID(input!$A227,SEARCH($E$1,input!$A227)+10,1),'TRUE LIST'!$C$2:$D$17,2,0),
TRIM(MID(input!$A227,SEARCH($E$1,input!$A227)+11,1))=""),TRUE,""),"X"),"")</f>
        <v>X</v>
      </c>
      <c r="F227" s="14" t="str">
        <f>IFERROR(IF(ISNUMBER(SEARCH($F$1,input!$A227)),VLOOKUP(TRIM(MID(input!$A227,SEARCH($F$1,input!$A227)+4,4)),'TRUE LIST'!$A$2:$B$8,2,0),"X"),"")</f>
        <v>X</v>
      </c>
      <c r="G227" s="14" t="str">
        <f>IFERROR(IF(ISNUMBER(SEARCH($G$1,input!$A227)),IF(LEN(TRIM(MID(input!$A227,SEARCH($G$1,input!$A227)+4,10)))=9,TRUE,""),"X"),"")</f>
        <v>X</v>
      </c>
      <c r="H227" s="14" t="str">
        <f t="shared" ca="1" si="6"/>
        <v/>
      </c>
      <c r="I227" s="13" t="str">
        <f>IF(ISBLANK(input!A227),"x","")</f>
        <v/>
      </c>
      <c r="J227" s="13" t="str">
        <f>IFERROR(IF(I227="x",MATCH("x",I228:I959,0),N/A),"")</f>
        <v/>
      </c>
      <c r="K227" s="14" t="str">
        <f t="shared" ca="1" si="7"/>
        <v/>
      </c>
    </row>
    <row r="228" spans="1:11" s="1" customFormat="1" x14ac:dyDescent="0.35">
      <c r="A228" s="14" t="str">
        <f>IFERROR(IF(ISNUMBER(SEARCH($A$1,input!$A228)),AND(1920&lt;=VALUE(TRIM(MID(input!$A228,SEARCH($A$1,input!$A228)+4,5))),VALUE(TRIM(MID(input!$A228,SEARCH($A$1,input!$A228)+4,5)))&lt;=2002),"X"),"")</f>
        <v>X</v>
      </c>
      <c r="B228" s="14" t="str">
        <f>IFERROR(IF(ISNUMBER(SEARCH($B$1,input!$A228)),AND(2010&lt;=VALUE(TRIM(MID(input!$A228,SEARCH($B$1,input!$A228)+4,5))),VALUE(TRIM(MID(input!$A228,SEARCH($B$1,input!$A228)+4,5)))&lt;=2020),"X"),"")</f>
        <v>X</v>
      </c>
      <c r="C228" s="14" t="str">
        <f>IFERROR(IF(ISNUMBER(SEARCH($C$1,input!$A228)),AND(2020&lt;=VALUE(TRIM(MID(input!$A228,SEARCH($C$1,input!$A228)+4,5))),VALUE(TRIM(MID(input!$A228,SEARCH($C$1,input!$A228)+4,5)))&lt;=2030),"X"),"")</f>
        <v>X</v>
      </c>
      <c r="D228" s="14" t="str">
        <f>IFERROR(IF(ISNUMBER(SEARCH($D$1,input!$A228)),IF(MID(input!$A228,SEARCH($D$1,input!$A228)+7,2)="cm",AND(150&lt;=VALUE(MID(input!$A228,SEARCH($D$1,input!$A228)+4,3)),VALUE(MID(input!$A228,SEARCH($D$1,input!$A228)+4,3))&lt;=193),IF(MID(input!$A228,SEARCH($D$1,input!$A228)+6,2)="in",AND(59&lt;=VALUE(MID(input!$A228,SEARCH($D$1,input!$A228)+4,2)),VALUE(MID(input!$A228,SEARCH($D$1,input!$A228)+4,2))&lt;=76),"")),"X"),"")</f>
        <v/>
      </c>
      <c r="E228" s="14" t="str">
        <f>IFERROR(IF(ISNUMBER(SEARCH($E$1,input!$A228)),IF(AND(MID(input!$A228,SEARCH($E$1,input!$A228)+4,1)="#",
VLOOKUP(MID(input!$A228,SEARCH($E$1,input!$A228)+5,1),'TRUE LIST'!$C$2:$D$17,2,0),
VLOOKUP(MID(input!$A228,SEARCH($E$1,input!$A228)+6,1),'TRUE LIST'!$C$2:$D$17,2,0),
VLOOKUP(MID(input!$A228,SEARCH($E$1,input!$A228)+7,1),'TRUE LIST'!$C$2:$D$17,2,0),
VLOOKUP(MID(input!$A228,SEARCH($E$1,input!$A228)+8,1),'TRUE LIST'!$C$2:$D$17,2,0),
VLOOKUP(MID(input!$A228,SEARCH($E$1,input!$A228)+9,1),'TRUE LIST'!$C$2:$D$17,2,0),
VLOOKUP(MID(input!$A228,SEARCH($E$1,input!$A228)+10,1),'TRUE LIST'!$C$2:$D$17,2,0),
TRIM(MID(input!$A228,SEARCH($E$1,input!$A228)+11,1))=""),TRUE,""),"X"),"")</f>
        <v>X</v>
      </c>
      <c r="F228" s="14" t="str">
        <f>IFERROR(IF(ISNUMBER(SEARCH($F$1,input!$A228)),VLOOKUP(TRIM(MID(input!$A228,SEARCH($F$1,input!$A228)+4,4)),'TRUE LIST'!$A$2:$B$8,2,0),"X"),"")</f>
        <v>X</v>
      </c>
      <c r="G228" s="14" t="str">
        <f>IFERROR(IF(ISNUMBER(SEARCH($G$1,input!$A228)),IF(LEN(TRIM(MID(input!$A228,SEARCH($G$1,input!$A228)+4,10)))=9,TRUE,""),"X"),"")</f>
        <v>X</v>
      </c>
      <c r="H228" s="14" t="str">
        <f t="shared" ca="1" si="6"/>
        <v/>
      </c>
      <c r="I228" s="13" t="str">
        <f>IF(ISBLANK(input!A228),"x","")</f>
        <v/>
      </c>
      <c r="J228" s="13" t="str">
        <f>IFERROR(IF(I228="x",MATCH("x",I229:I959,0),N/A),"")</f>
        <v/>
      </c>
      <c r="K228" s="14" t="str">
        <f t="shared" ca="1" si="7"/>
        <v/>
      </c>
    </row>
    <row r="229" spans="1:11" s="1" customFormat="1" x14ac:dyDescent="0.35">
      <c r="A229" s="14" t="str">
        <f>IFERROR(IF(ISNUMBER(SEARCH($A$1,input!$A229)),AND(1920&lt;=VALUE(TRIM(MID(input!$A229,SEARCH($A$1,input!$A229)+4,5))),VALUE(TRIM(MID(input!$A229,SEARCH($A$1,input!$A229)+4,5)))&lt;=2002),"X"),"")</f>
        <v>X</v>
      </c>
      <c r="B229" s="14" t="str">
        <f>IFERROR(IF(ISNUMBER(SEARCH($B$1,input!$A229)),AND(2010&lt;=VALUE(TRIM(MID(input!$A229,SEARCH($B$1,input!$A229)+4,5))),VALUE(TRIM(MID(input!$A229,SEARCH($B$1,input!$A229)+4,5)))&lt;=2020),"X"),"")</f>
        <v>X</v>
      </c>
      <c r="C229" s="14" t="b">
        <f>IFERROR(IF(ISNUMBER(SEARCH($C$1,input!$A229)),AND(2020&lt;=VALUE(TRIM(MID(input!$A229,SEARCH($C$1,input!$A229)+4,5))),VALUE(TRIM(MID(input!$A229,SEARCH($C$1,input!$A229)+4,5)))&lt;=2030),"X"),"")</f>
        <v>1</v>
      </c>
      <c r="D229" s="14" t="str">
        <f>IFERROR(IF(ISNUMBER(SEARCH($D$1,input!$A229)),IF(MID(input!$A229,SEARCH($D$1,input!$A229)+7,2)="cm",AND(150&lt;=VALUE(MID(input!$A229,SEARCH($D$1,input!$A229)+4,3)),VALUE(MID(input!$A229,SEARCH($D$1,input!$A229)+4,3))&lt;=193),IF(MID(input!$A229,SEARCH($D$1,input!$A229)+6,2)="in",AND(59&lt;=VALUE(MID(input!$A229,SEARCH($D$1,input!$A229)+4,2)),VALUE(MID(input!$A229,SEARCH($D$1,input!$A229)+4,2))&lt;=76),"")),"X"),"")</f>
        <v>X</v>
      </c>
      <c r="E229" s="14" t="str">
        <f>IFERROR(IF(ISNUMBER(SEARCH($E$1,input!$A229)),IF(AND(MID(input!$A229,SEARCH($E$1,input!$A229)+4,1)="#",
VLOOKUP(MID(input!$A229,SEARCH($E$1,input!$A229)+5,1),'TRUE LIST'!$C$2:$D$17,2,0),
VLOOKUP(MID(input!$A229,SEARCH($E$1,input!$A229)+6,1),'TRUE LIST'!$C$2:$D$17,2,0),
VLOOKUP(MID(input!$A229,SEARCH($E$1,input!$A229)+7,1),'TRUE LIST'!$C$2:$D$17,2,0),
VLOOKUP(MID(input!$A229,SEARCH($E$1,input!$A229)+8,1),'TRUE LIST'!$C$2:$D$17,2,0),
VLOOKUP(MID(input!$A229,SEARCH($E$1,input!$A229)+9,1),'TRUE LIST'!$C$2:$D$17,2,0),
VLOOKUP(MID(input!$A229,SEARCH($E$1,input!$A229)+10,1),'TRUE LIST'!$C$2:$D$17,2,0),
TRIM(MID(input!$A229,SEARCH($E$1,input!$A229)+11,1))=""),TRUE,""),"X"),"")</f>
        <v>X</v>
      </c>
      <c r="F229" s="14" t="str">
        <f>IFERROR(IF(ISNUMBER(SEARCH($F$1,input!$A229)),VLOOKUP(TRIM(MID(input!$A229,SEARCH($F$1,input!$A229)+4,4)),'TRUE LIST'!$A$2:$B$8,2,0),"X"),"")</f>
        <v/>
      </c>
      <c r="G229" s="14" t="str">
        <f>IFERROR(IF(ISNUMBER(SEARCH($G$1,input!$A229)),IF(LEN(TRIM(MID(input!$A229,SEARCH($G$1,input!$A229)+4,10)))=9,TRUE,""),"X"),"")</f>
        <v>X</v>
      </c>
      <c r="H229" s="14" t="str">
        <f t="shared" ca="1" si="6"/>
        <v/>
      </c>
      <c r="I229" s="13" t="str">
        <f>IF(ISBLANK(input!A229),"x","")</f>
        <v/>
      </c>
      <c r="J229" s="13" t="str">
        <f>IFERROR(IF(I229="x",MATCH("x",I230:I959,0),N/A),"")</f>
        <v/>
      </c>
      <c r="K229" s="14" t="str">
        <f t="shared" ca="1" si="7"/>
        <v/>
      </c>
    </row>
    <row r="230" spans="1:11" s="1" customFormat="1" x14ac:dyDescent="0.35">
      <c r="A230" s="14" t="str">
        <f>IFERROR(IF(ISNUMBER(SEARCH($A$1,input!$A230)),AND(1920&lt;=VALUE(TRIM(MID(input!$A230,SEARCH($A$1,input!$A230)+4,5))),VALUE(TRIM(MID(input!$A230,SEARCH($A$1,input!$A230)+4,5)))&lt;=2002),"X"),"")</f>
        <v>X</v>
      </c>
      <c r="B230" s="14" t="str">
        <f>IFERROR(IF(ISNUMBER(SEARCH($B$1,input!$A230)),AND(2010&lt;=VALUE(TRIM(MID(input!$A230,SEARCH($B$1,input!$A230)+4,5))),VALUE(TRIM(MID(input!$A230,SEARCH($B$1,input!$A230)+4,5)))&lt;=2020),"X"),"")</f>
        <v>X</v>
      </c>
      <c r="C230" s="14" t="str">
        <f>IFERROR(IF(ISNUMBER(SEARCH($C$1,input!$A230)),AND(2020&lt;=VALUE(TRIM(MID(input!$A230,SEARCH($C$1,input!$A230)+4,5))),VALUE(TRIM(MID(input!$A230,SEARCH($C$1,input!$A230)+4,5)))&lt;=2030),"X"),"")</f>
        <v>X</v>
      </c>
      <c r="D230" s="14" t="str">
        <f>IFERROR(IF(ISNUMBER(SEARCH($D$1,input!$A230)),IF(MID(input!$A230,SEARCH($D$1,input!$A230)+7,2)="cm",AND(150&lt;=VALUE(MID(input!$A230,SEARCH($D$1,input!$A230)+4,3)),VALUE(MID(input!$A230,SEARCH($D$1,input!$A230)+4,3))&lt;=193),IF(MID(input!$A230,SEARCH($D$1,input!$A230)+6,2)="in",AND(59&lt;=VALUE(MID(input!$A230,SEARCH($D$1,input!$A230)+4,2)),VALUE(MID(input!$A230,SEARCH($D$1,input!$A230)+4,2))&lt;=76),"")),"X"),"")</f>
        <v>X</v>
      </c>
      <c r="E230" s="14" t="str">
        <f>IFERROR(IF(ISNUMBER(SEARCH($E$1,input!$A230)),IF(AND(MID(input!$A230,SEARCH($E$1,input!$A230)+4,1)="#",
VLOOKUP(MID(input!$A230,SEARCH($E$1,input!$A230)+5,1),'TRUE LIST'!$C$2:$D$17,2,0),
VLOOKUP(MID(input!$A230,SEARCH($E$1,input!$A230)+6,1),'TRUE LIST'!$C$2:$D$17,2,0),
VLOOKUP(MID(input!$A230,SEARCH($E$1,input!$A230)+7,1),'TRUE LIST'!$C$2:$D$17,2,0),
VLOOKUP(MID(input!$A230,SEARCH($E$1,input!$A230)+8,1),'TRUE LIST'!$C$2:$D$17,2,0),
VLOOKUP(MID(input!$A230,SEARCH($E$1,input!$A230)+9,1),'TRUE LIST'!$C$2:$D$17,2,0),
VLOOKUP(MID(input!$A230,SEARCH($E$1,input!$A230)+10,1),'TRUE LIST'!$C$2:$D$17,2,0),
TRIM(MID(input!$A230,SEARCH($E$1,input!$A230)+11,1))=""),TRUE,""),"X"),"")</f>
        <v>X</v>
      </c>
      <c r="F230" s="14" t="str">
        <f>IFERROR(IF(ISNUMBER(SEARCH($F$1,input!$A230)),VLOOKUP(TRIM(MID(input!$A230,SEARCH($F$1,input!$A230)+4,4)),'TRUE LIST'!$A$2:$B$8,2,0),"X"),"")</f>
        <v>X</v>
      </c>
      <c r="G230" s="14" t="str">
        <f>IFERROR(IF(ISNUMBER(SEARCH($G$1,input!$A230)),IF(LEN(TRIM(MID(input!$A230,SEARCH($G$1,input!$A230)+4,10)))=9,TRUE,""),"X"),"")</f>
        <v/>
      </c>
      <c r="H230" s="14" t="str">
        <f t="shared" ca="1" si="6"/>
        <v/>
      </c>
      <c r="I230" s="13" t="str">
        <f>IF(ISBLANK(input!A230),"x","")</f>
        <v/>
      </c>
      <c r="J230" s="13" t="str">
        <f>IFERROR(IF(I230="x",MATCH("x",I231:I959,0),N/A),"")</f>
        <v/>
      </c>
      <c r="K230" s="14" t="str">
        <f t="shared" ca="1" si="7"/>
        <v/>
      </c>
    </row>
    <row r="231" spans="1:11" s="1" customFormat="1" x14ac:dyDescent="0.35">
      <c r="A231" s="14" t="str">
        <f>IFERROR(IF(ISNUMBER(SEARCH($A$1,input!$A231)),AND(1920&lt;=VALUE(TRIM(MID(input!$A231,SEARCH($A$1,input!$A231)+4,5))),VALUE(TRIM(MID(input!$A231,SEARCH($A$1,input!$A231)+4,5)))&lt;=2002),"X"),"")</f>
        <v>X</v>
      </c>
      <c r="B231" s="14" t="str">
        <f>IFERROR(IF(ISNUMBER(SEARCH($B$1,input!$A231)),AND(2010&lt;=VALUE(TRIM(MID(input!$A231,SEARCH($B$1,input!$A231)+4,5))),VALUE(TRIM(MID(input!$A231,SEARCH($B$1,input!$A231)+4,5)))&lt;=2020),"X"),"")</f>
        <v>X</v>
      </c>
      <c r="C231" s="14" t="str">
        <f>IFERROR(IF(ISNUMBER(SEARCH($C$1,input!$A231)),AND(2020&lt;=VALUE(TRIM(MID(input!$A231,SEARCH($C$1,input!$A231)+4,5))),VALUE(TRIM(MID(input!$A231,SEARCH($C$1,input!$A231)+4,5)))&lt;=2030),"X"),"")</f>
        <v>X</v>
      </c>
      <c r="D231" s="14" t="str">
        <f>IFERROR(IF(ISNUMBER(SEARCH($D$1,input!$A231)),IF(MID(input!$A231,SEARCH($D$1,input!$A231)+7,2)="cm",AND(150&lt;=VALUE(MID(input!$A231,SEARCH($D$1,input!$A231)+4,3)),VALUE(MID(input!$A231,SEARCH($D$1,input!$A231)+4,3))&lt;=193),IF(MID(input!$A231,SEARCH($D$1,input!$A231)+6,2)="in",AND(59&lt;=VALUE(MID(input!$A231,SEARCH($D$1,input!$A231)+4,2)),VALUE(MID(input!$A231,SEARCH($D$1,input!$A231)+4,2))&lt;=76),"")),"X"),"")</f>
        <v>X</v>
      </c>
      <c r="E231" s="14" t="str">
        <f>IFERROR(IF(ISNUMBER(SEARCH($E$1,input!$A231)),IF(AND(MID(input!$A231,SEARCH($E$1,input!$A231)+4,1)="#",
VLOOKUP(MID(input!$A231,SEARCH($E$1,input!$A231)+5,1),'TRUE LIST'!$C$2:$D$17,2,0),
VLOOKUP(MID(input!$A231,SEARCH($E$1,input!$A231)+6,1),'TRUE LIST'!$C$2:$D$17,2,0),
VLOOKUP(MID(input!$A231,SEARCH($E$1,input!$A231)+7,1),'TRUE LIST'!$C$2:$D$17,2,0),
VLOOKUP(MID(input!$A231,SEARCH($E$1,input!$A231)+8,1),'TRUE LIST'!$C$2:$D$17,2,0),
VLOOKUP(MID(input!$A231,SEARCH($E$1,input!$A231)+9,1),'TRUE LIST'!$C$2:$D$17,2,0),
VLOOKUP(MID(input!$A231,SEARCH($E$1,input!$A231)+10,1),'TRUE LIST'!$C$2:$D$17,2,0),
TRIM(MID(input!$A231,SEARCH($E$1,input!$A231)+11,1))=""),TRUE,""),"X"),"")</f>
        <v>X</v>
      </c>
      <c r="F231" s="14" t="str">
        <f>IFERROR(IF(ISNUMBER(SEARCH($F$1,input!$A231)),VLOOKUP(TRIM(MID(input!$A231,SEARCH($F$1,input!$A231)+4,4)),'TRUE LIST'!$A$2:$B$8,2,0),"X"),"")</f>
        <v>X</v>
      </c>
      <c r="G231" s="14" t="str">
        <f>IFERROR(IF(ISNUMBER(SEARCH($G$1,input!$A231)),IF(LEN(TRIM(MID(input!$A231,SEARCH($G$1,input!$A231)+4,10)))=9,TRUE,""),"X"),"")</f>
        <v>X</v>
      </c>
      <c r="H231" s="14" t="str">
        <f t="shared" ca="1" si="6"/>
        <v/>
      </c>
      <c r="I231" s="13" t="str">
        <f>IF(ISBLANK(input!A231),"x","")</f>
        <v>x</v>
      </c>
      <c r="J231" s="13">
        <f>IFERROR(IF(I231="x",MATCH("x",I232:I959,0),N/A),"")</f>
        <v>5</v>
      </c>
      <c r="K231" s="14" t="str">
        <f t="shared" ca="1" si="7"/>
        <v/>
      </c>
    </row>
    <row r="232" spans="1:11" s="1" customFormat="1" x14ac:dyDescent="0.35">
      <c r="A232" s="14" t="b">
        <f>IFERROR(IF(ISNUMBER(SEARCH($A$1,input!$A232)),AND(1920&lt;=VALUE(TRIM(MID(input!$A232,SEARCH($A$1,input!$A232)+4,5))),VALUE(TRIM(MID(input!$A232,SEARCH($A$1,input!$A232)+4,5)))&lt;=2002),"X"),"")</f>
        <v>1</v>
      </c>
      <c r="B232" s="14" t="b">
        <f>IFERROR(IF(ISNUMBER(SEARCH($B$1,input!$A232)),AND(2010&lt;=VALUE(TRIM(MID(input!$A232,SEARCH($B$1,input!$A232)+4,5))),VALUE(TRIM(MID(input!$A232,SEARCH($B$1,input!$A232)+4,5)))&lt;=2020),"X"),"")</f>
        <v>0</v>
      </c>
      <c r="C232" s="14" t="str">
        <f>IFERROR(IF(ISNUMBER(SEARCH($C$1,input!$A232)),AND(2020&lt;=VALUE(TRIM(MID(input!$A232,SEARCH($C$1,input!$A232)+4,5))),VALUE(TRIM(MID(input!$A232,SEARCH($C$1,input!$A232)+4,5)))&lt;=2030),"X"),"")</f>
        <v>X</v>
      </c>
      <c r="D232" s="14" t="str">
        <f>IFERROR(IF(ISNUMBER(SEARCH($D$1,input!$A232)),IF(MID(input!$A232,SEARCH($D$1,input!$A232)+7,2)="cm",AND(150&lt;=VALUE(MID(input!$A232,SEARCH($D$1,input!$A232)+4,3)),VALUE(MID(input!$A232,SEARCH($D$1,input!$A232)+4,3))&lt;=193),IF(MID(input!$A232,SEARCH($D$1,input!$A232)+6,2)="in",AND(59&lt;=VALUE(MID(input!$A232,SEARCH($D$1,input!$A232)+4,2)),VALUE(MID(input!$A232,SEARCH($D$1,input!$A232)+4,2))&lt;=76),"")),"X"),"")</f>
        <v>X</v>
      </c>
      <c r="E232" s="14" t="str">
        <f>IFERROR(IF(ISNUMBER(SEARCH($E$1,input!$A232)),IF(AND(MID(input!$A232,SEARCH($E$1,input!$A232)+4,1)="#",
VLOOKUP(MID(input!$A232,SEARCH($E$1,input!$A232)+5,1),'TRUE LIST'!$C$2:$D$17,2,0),
VLOOKUP(MID(input!$A232,SEARCH($E$1,input!$A232)+6,1),'TRUE LIST'!$C$2:$D$17,2,0),
VLOOKUP(MID(input!$A232,SEARCH($E$1,input!$A232)+7,1),'TRUE LIST'!$C$2:$D$17,2,0),
VLOOKUP(MID(input!$A232,SEARCH($E$1,input!$A232)+8,1),'TRUE LIST'!$C$2:$D$17,2,0),
VLOOKUP(MID(input!$A232,SEARCH($E$1,input!$A232)+9,1),'TRUE LIST'!$C$2:$D$17,2,0),
VLOOKUP(MID(input!$A232,SEARCH($E$1,input!$A232)+10,1),'TRUE LIST'!$C$2:$D$17,2,0),
TRIM(MID(input!$A232,SEARCH($E$1,input!$A232)+11,1))=""),TRUE,""),"X"),"")</f>
        <v>X</v>
      </c>
      <c r="F232" s="14" t="b">
        <f>IFERROR(IF(ISNUMBER(SEARCH($F$1,input!$A232)),VLOOKUP(TRIM(MID(input!$A232,SEARCH($F$1,input!$A232)+4,4)),'TRUE LIST'!$A$2:$B$8,2,0),"X"),"")</f>
        <v>1</v>
      </c>
      <c r="G232" s="14" t="str">
        <f>IFERROR(IF(ISNUMBER(SEARCH($G$1,input!$A232)),IF(LEN(TRIM(MID(input!$A232,SEARCH($G$1,input!$A232)+4,10)))=9,TRUE,""),"X"),"")</f>
        <v>X</v>
      </c>
      <c r="H232" s="14">
        <f t="shared" ca="1" si="6"/>
        <v>6</v>
      </c>
      <c r="I232" s="13" t="str">
        <f>IF(ISBLANK(input!A232),"x","")</f>
        <v/>
      </c>
      <c r="J232" s="13" t="str">
        <f>IFERROR(IF(I232="x",MATCH("x",I233:I959,0),N/A),"")</f>
        <v/>
      </c>
      <c r="K232" s="14">
        <f t="shared" ca="1" si="7"/>
        <v>6</v>
      </c>
    </row>
    <row r="233" spans="1:11" s="1" customFormat="1" x14ac:dyDescent="0.35">
      <c r="A233" s="14" t="str">
        <f>IFERROR(IF(ISNUMBER(SEARCH($A$1,input!$A233)),AND(1920&lt;=VALUE(TRIM(MID(input!$A233,SEARCH($A$1,input!$A233)+4,5))),VALUE(TRIM(MID(input!$A233,SEARCH($A$1,input!$A233)+4,5)))&lt;=2002),"X"),"")</f>
        <v>X</v>
      </c>
      <c r="B233" s="14" t="str">
        <f>IFERROR(IF(ISNUMBER(SEARCH($B$1,input!$A233)),AND(2010&lt;=VALUE(TRIM(MID(input!$A233,SEARCH($B$1,input!$A233)+4,5))),VALUE(TRIM(MID(input!$A233,SEARCH($B$1,input!$A233)+4,5)))&lt;=2020),"X"),"")</f>
        <v>X</v>
      </c>
      <c r="C233" s="14" t="b">
        <f>IFERROR(IF(ISNUMBER(SEARCH($C$1,input!$A233)),AND(2020&lt;=VALUE(TRIM(MID(input!$A233,SEARCH($C$1,input!$A233)+4,5))),VALUE(TRIM(MID(input!$A233,SEARCH($C$1,input!$A233)+4,5)))&lt;=2030),"X"),"")</f>
        <v>1</v>
      </c>
      <c r="D233" s="14" t="str">
        <f>IFERROR(IF(ISNUMBER(SEARCH($D$1,input!$A233)),IF(MID(input!$A233,SEARCH($D$1,input!$A233)+7,2)="cm",AND(150&lt;=VALUE(MID(input!$A233,SEARCH($D$1,input!$A233)+4,3)),VALUE(MID(input!$A233,SEARCH($D$1,input!$A233)+4,3))&lt;=193),IF(MID(input!$A233,SEARCH($D$1,input!$A233)+6,2)="in",AND(59&lt;=VALUE(MID(input!$A233,SEARCH($D$1,input!$A233)+4,2)),VALUE(MID(input!$A233,SEARCH($D$1,input!$A233)+4,2))&lt;=76),"")),"X"),"")</f>
        <v/>
      </c>
      <c r="E233" s="14" t="str">
        <f>IFERROR(IF(ISNUMBER(SEARCH($E$1,input!$A233)),IF(AND(MID(input!$A233,SEARCH($E$1,input!$A233)+4,1)="#",
VLOOKUP(MID(input!$A233,SEARCH($E$1,input!$A233)+5,1),'TRUE LIST'!$C$2:$D$17,2,0),
VLOOKUP(MID(input!$A233,SEARCH($E$1,input!$A233)+6,1),'TRUE LIST'!$C$2:$D$17,2,0),
VLOOKUP(MID(input!$A233,SEARCH($E$1,input!$A233)+7,1),'TRUE LIST'!$C$2:$D$17,2,0),
VLOOKUP(MID(input!$A233,SEARCH($E$1,input!$A233)+8,1),'TRUE LIST'!$C$2:$D$17,2,0),
VLOOKUP(MID(input!$A233,SEARCH($E$1,input!$A233)+9,1),'TRUE LIST'!$C$2:$D$17,2,0),
VLOOKUP(MID(input!$A233,SEARCH($E$1,input!$A233)+10,1),'TRUE LIST'!$C$2:$D$17,2,0),
TRIM(MID(input!$A233,SEARCH($E$1,input!$A233)+11,1))=""),TRUE,""),"X"),"")</f>
        <v>X</v>
      </c>
      <c r="F233" s="14" t="str">
        <f>IFERROR(IF(ISNUMBER(SEARCH($F$1,input!$A233)),VLOOKUP(TRIM(MID(input!$A233,SEARCH($F$1,input!$A233)+4,4)),'TRUE LIST'!$A$2:$B$8,2,0),"X"),"")</f>
        <v>X</v>
      </c>
      <c r="G233" s="14" t="str">
        <f>IFERROR(IF(ISNUMBER(SEARCH($G$1,input!$A233)),IF(LEN(TRIM(MID(input!$A233,SEARCH($G$1,input!$A233)+4,10)))=9,TRUE,""),"X"),"")</f>
        <v>X</v>
      </c>
      <c r="H233" s="14" t="str">
        <f t="shared" ca="1" si="6"/>
        <v/>
      </c>
      <c r="I233" s="13" t="str">
        <f>IF(ISBLANK(input!A233),"x","")</f>
        <v/>
      </c>
      <c r="J233" s="13" t="str">
        <f>IFERROR(IF(I233="x",MATCH("x",I234:I959,0),N/A),"")</f>
        <v/>
      </c>
      <c r="K233" s="14" t="str">
        <f t="shared" ca="1" si="7"/>
        <v/>
      </c>
    </row>
    <row r="234" spans="1:11" s="1" customFormat="1" x14ac:dyDescent="0.35">
      <c r="A234" s="14" t="str">
        <f>IFERROR(IF(ISNUMBER(SEARCH($A$1,input!$A234)),AND(1920&lt;=VALUE(TRIM(MID(input!$A234,SEARCH($A$1,input!$A234)+4,5))),VALUE(TRIM(MID(input!$A234,SEARCH($A$1,input!$A234)+4,5)))&lt;=2002),"X"),"")</f>
        <v>X</v>
      </c>
      <c r="B234" s="14" t="str">
        <f>IFERROR(IF(ISNUMBER(SEARCH($B$1,input!$A234)),AND(2010&lt;=VALUE(TRIM(MID(input!$A234,SEARCH($B$1,input!$A234)+4,5))),VALUE(TRIM(MID(input!$A234,SEARCH($B$1,input!$A234)+4,5)))&lt;=2020),"X"),"")</f>
        <v>X</v>
      </c>
      <c r="C234" s="14" t="str">
        <f>IFERROR(IF(ISNUMBER(SEARCH($C$1,input!$A234)),AND(2020&lt;=VALUE(TRIM(MID(input!$A234,SEARCH($C$1,input!$A234)+4,5))),VALUE(TRIM(MID(input!$A234,SEARCH($C$1,input!$A234)+4,5)))&lt;=2030),"X"),"")</f>
        <v>X</v>
      </c>
      <c r="D234" s="14" t="str">
        <f>IFERROR(IF(ISNUMBER(SEARCH($D$1,input!$A234)),IF(MID(input!$A234,SEARCH($D$1,input!$A234)+7,2)="cm",AND(150&lt;=VALUE(MID(input!$A234,SEARCH($D$1,input!$A234)+4,3)),VALUE(MID(input!$A234,SEARCH($D$1,input!$A234)+4,3))&lt;=193),IF(MID(input!$A234,SEARCH($D$1,input!$A234)+6,2)="in",AND(59&lt;=VALUE(MID(input!$A234,SEARCH($D$1,input!$A234)+4,2)),VALUE(MID(input!$A234,SEARCH($D$1,input!$A234)+4,2))&lt;=76),"")),"X"),"")</f>
        <v>X</v>
      </c>
      <c r="E234" s="14" t="str">
        <f>IFERROR(IF(ISNUMBER(SEARCH($E$1,input!$A234)),IF(AND(MID(input!$A234,SEARCH($E$1,input!$A234)+4,1)="#",
VLOOKUP(MID(input!$A234,SEARCH($E$1,input!$A234)+5,1),'TRUE LIST'!$C$2:$D$17,2,0),
VLOOKUP(MID(input!$A234,SEARCH($E$1,input!$A234)+6,1),'TRUE LIST'!$C$2:$D$17,2,0),
VLOOKUP(MID(input!$A234,SEARCH($E$1,input!$A234)+7,1),'TRUE LIST'!$C$2:$D$17,2,0),
VLOOKUP(MID(input!$A234,SEARCH($E$1,input!$A234)+8,1),'TRUE LIST'!$C$2:$D$17,2,0),
VLOOKUP(MID(input!$A234,SEARCH($E$1,input!$A234)+9,1),'TRUE LIST'!$C$2:$D$17,2,0),
VLOOKUP(MID(input!$A234,SEARCH($E$1,input!$A234)+10,1),'TRUE LIST'!$C$2:$D$17,2,0),
TRIM(MID(input!$A234,SEARCH($E$1,input!$A234)+11,1))=""),TRUE,""),"X"),"")</f>
        <v>X</v>
      </c>
      <c r="F234" s="14" t="str">
        <f>IFERROR(IF(ISNUMBER(SEARCH($F$1,input!$A234)),VLOOKUP(TRIM(MID(input!$A234,SEARCH($F$1,input!$A234)+4,4)),'TRUE LIST'!$A$2:$B$8,2,0),"X"),"")</f>
        <v>X</v>
      </c>
      <c r="G234" s="14" t="b">
        <f>IFERROR(IF(ISNUMBER(SEARCH($G$1,input!$A234)),IF(LEN(TRIM(MID(input!$A234,SEARCH($G$1,input!$A234)+4,10)))=9,TRUE,""),"X"),"")</f>
        <v>1</v>
      </c>
      <c r="H234" s="14" t="str">
        <f t="shared" ca="1" si="6"/>
        <v/>
      </c>
      <c r="I234" s="13" t="str">
        <f>IF(ISBLANK(input!A234),"x","")</f>
        <v/>
      </c>
      <c r="J234" s="13" t="str">
        <f>IFERROR(IF(I234="x",MATCH("x",I235:I959,0),N/A),"")</f>
        <v/>
      </c>
      <c r="K234" s="14" t="str">
        <f t="shared" ca="1" si="7"/>
        <v/>
      </c>
    </row>
    <row r="235" spans="1:11" s="1" customFormat="1" x14ac:dyDescent="0.35">
      <c r="A235" s="14" t="str">
        <f>IFERROR(IF(ISNUMBER(SEARCH($A$1,input!$A235)),AND(1920&lt;=VALUE(TRIM(MID(input!$A235,SEARCH($A$1,input!$A235)+4,5))),VALUE(TRIM(MID(input!$A235,SEARCH($A$1,input!$A235)+4,5)))&lt;=2002),"X"),"")</f>
        <v>X</v>
      </c>
      <c r="B235" s="14" t="str">
        <f>IFERROR(IF(ISNUMBER(SEARCH($B$1,input!$A235)),AND(2010&lt;=VALUE(TRIM(MID(input!$A235,SEARCH($B$1,input!$A235)+4,5))),VALUE(TRIM(MID(input!$A235,SEARCH($B$1,input!$A235)+4,5)))&lt;=2020),"X"),"")</f>
        <v>X</v>
      </c>
      <c r="C235" s="14" t="str">
        <f>IFERROR(IF(ISNUMBER(SEARCH($C$1,input!$A235)),AND(2020&lt;=VALUE(TRIM(MID(input!$A235,SEARCH($C$1,input!$A235)+4,5))),VALUE(TRIM(MID(input!$A235,SEARCH($C$1,input!$A235)+4,5)))&lt;=2030),"X"),"")</f>
        <v>X</v>
      </c>
      <c r="D235" s="14" t="str">
        <f>IFERROR(IF(ISNUMBER(SEARCH($D$1,input!$A235)),IF(MID(input!$A235,SEARCH($D$1,input!$A235)+7,2)="cm",AND(150&lt;=VALUE(MID(input!$A235,SEARCH($D$1,input!$A235)+4,3)),VALUE(MID(input!$A235,SEARCH($D$1,input!$A235)+4,3))&lt;=193),IF(MID(input!$A235,SEARCH($D$1,input!$A235)+6,2)="in",AND(59&lt;=VALUE(MID(input!$A235,SEARCH($D$1,input!$A235)+4,2)),VALUE(MID(input!$A235,SEARCH($D$1,input!$A235)+4,2))&lt;=76),"")),"X"),"")</f>
        <v>X</v>
      </c>
      <c r="E235" s="14" t="b">
        <f>IFERROR(IF(ISNUMBER(SEARCH($E$1,input!$A235)),IF(AND(MID(input!$A235,SEARCH($E$1,input!$A235)+4,1)="#",
VLOOKUP(MID(input!$A235,SEARCH($E$1,input!$A235)+5,1),'TRUE LIST'!$C$2:$D$17,2,0),
VLOOKUP(MID(input!$A235,SEARCH($E$1,input!$A235)+6,1),'TRUE LIST'!$C$2:$D$17,2,0),
VLOOKUP(MID(input!$A235,SEARCH($E$1,input!$A235)+7,1),'TRUE LIST'!$C$2:$D$17,2,0),
VLOOKUP(MID(input!$A235,SEARCH($E$1,input!$A235)+8,1),'TRUE LIST'!$C$2:$D$17,2,0),
VLOOKUP(MID(input!$A235,SEARCH($E$1,input!$A235)+9,1),'TRUE LIST'!$C$2:$D$17,2,0),
VLOOKUP(MID(input!$A235,SEARCH($E$1,input!$A235)+10,1),'TRUE LIST'!$C$2:$D$17,2,0),
TRIM(MID(input!$A235,SEARCH($E$1,input!$A235)+11,1))=""),TRUE,""),"X"),"")</f>
        <v>1</v>
      </c>
      <c r="F235" s="14" t="str">
        <f>IFERROR(IF(ISNUMBER(SEARCH($F$1,input!$A235)),VLOOKUP(TRIM(MID(input!$A235,SEARCH($F$1,input!$A235)+4,4)),'TRUE LIST'!$A$2:$B$8,2,0),"X"),"")</f>
        <v>X</v>
      </c>
      <c r="G235" s="14" t="str">
        <f>IFERROR(IF(ISNUMBER(SEARCH($G$1,input!$A235)),IF(LEN(TRIM(MID(input!$A235,SEARCH($G$1,input!$A235)+4,10)))=9,TRUE,""),"X"),"")</f>
        <v>X</v>
      </c>
      <c r="H235" s="14" t="str">
        <f t="shared" ca="1" si="6"/>
        <v/>
      </c>
      <c r="I235" s="13" t="str">
        <f>IF(ISBLANK(input!A235),"x","")</f>
        <v/>
      </c>
      <c r="J235" s="13" t="str">
        <f>IFERROR(IF(I235="x",MATCH("x",I236:I959,0),N/A),"")</f>
        <v/>
      </c>
      <c r="K235" s="14" t="str">
        <f t="shared" ca="1" si="7"/>
        <v/>
      </c>
    </row>
    <row r="236" spans="1:11" s="1" customFormat="1" x14ac:dyDescent="0.35">
      <c r="A236" s="14" t="str">
        <f>IFERROR(IF(ISNUMBER(SEARCH($A$1,input!$A236)),AND(1920&lt;=VALUE(TRIM(MID(input!$A236,SEARCH($A$1,input!$A236)+4,5))),VALUE(TRIM(MID(input!$A236,SEARCH($A$1,input!$A236)+4,5)))&lt;=2002),"X"),"")</f>
        <v>X</v>
      </c>
      <c r="B236" s="14" t="str">
        <f>IFERROR(IF(ISNUMBER(SEARCH($B$1,input!$A236)),AND(2010&lt;=VALUE(TRIM(MID(input!$A236,SEARCH($B$1,input!$A236)+4,5))),VALUE(TRIM(MID(input!$A236,SEARCH($B$1,input!$A236)+4,5)))&lt;=2020),"X"),"")</f>
        <v>X</v>
      </c>
      <c r="C236" s="14" t="str">
        <f>IFERROR(IF(ISNUMBER(SEARCH($C$1,input!$A236)),AND(2020&lt;=VALUE(TRIM(MID(input!$A236,SEARCH($C$1,input!$A236)+4,5))),VALUE(TRIM(MID(input!$A236,SEARCH($C$1,input!$A236)+4,5)))&lt;=2030),"X"),"")</f>
        <v>X</v>
      </c>
      <c r="D236" s="14" t="str">
        <f>IFERROR(IF(ISNUMBER(SEARCH($D$1,input!$A236)),IF(MID(input!$A236,SEARCH($D$1,input!$A236)+7,2)="cm",AND(150&lt;=VALUE(MID(input!$A236,SEARCH($D$1,input!$A236)+4,3)),VALUE(MID(input!$A236,SEARCH($D$1,input!$A236)+4,3))&lt;=193),IF(MID(input!$A236,SEARCH($D$1,input!$A236)+6,2)="in",AND(59&lt;=VALUE(MID(input!$A236,SEARCH($D$1,input!$A236)+4,2)),VALUE(MID(input!$A236,SEARCH($D$1,input!$A236)+4,2))&lt;=76),"")),"X"),"")</f>
        <v>X</v>
      </c>
      <c r="E236" s="14" t="str">
        <f>IFERROR(IF(ISNUMBER(SEARCH($E$1,input!$A236)),IF(AND(MID(input!$A236,SEARCH($E$1,input!$A236)+4,1)="#",
VLOOKUP(MID(input!$A236,SEARCH($E$1,input!$A236)+5,1),'TRUE LIST'!$C$2:$D$17,2,0),
VLOOKUP(MID(input!$A236,SEARCH($E$1,input!$A236)+6,1),'TRUE LIST'!$C$2:$D$17,2,0),
VLOOKUP(MID(input!$A236,SEARCH($E$1,input!$A236)+7,1),'TRUE LIST'!$C$2:$D$17,2,0),
VLOOKUP(MID(input!$A236,SEARCH($E$1,input!$A236)+8,1),'TRUE LIST'!$C$2:$D$17,2,0),
VLOOKUP(MID(input!$A236,SEARCH($E$1,input!$A236)+9,1),'TRUE LIST'!$C$2:$D$17,2,0),
VLOOKUP(MID(input!$A236,SEARCH($E$1,input!$A236)+10,1),'TRUE LIST'!$C$2:$D$17,2,0),
TRIM(MID(input!$A236,SEARCH($E$1,input!$A236)+11,1))=""),TRUE,""),"X"),"")</f>
        <v>X</v>
      </c>
      <c r="F236" s="14" t="str">
        <f>IFERROR(IF(ISNUMBER(SEARCH($F$1,input!$A236)),VLOOKUP(TRIM(MID(input!$A236,SEARCH($F$1,input!$A236)+4,4)),'TRUE LIST'!$A$2:$B$8,2,0),"X"),"")</f>
        <v>X</v>
      </c>
      <c r="G236" s="14" t="str">
        <f>IFERROR(IF(ISNUMBER(SEARCH($G$1,input!$A236)),IF(LEN(TRIM(MID(input!$A236,SEARCH($G$1,input!$A236)+4,10)))=9,TRUE,""),"X"),"")</f>
        <v>X</v>
      </c>
      <c r="H236" s="14" t="str">
        <f t="shared" ca="1" si="6"/>
        <v/>
      </c>
      <c r="I236" s="13" t="str">
        <f>IF(ISBLANK(input!A236),"x","")</f>
        <v>x</v>
      </c>
      <c r="J236" s="13">
        <f>IFERROR(IF(I236="x",MATCH("x",I237:I959,0),N/A),"")</f>
        <v>4</v>
      </c>
      <c r="K236" s="14" t="str">
        <f t="shared" ca="1" si="7"/>
        <v/>
      </c>
    </row>
    <row r="237" spans="1:11" s="1" customFormat="1" x14ac:dyDescent="0.35">
      <c r="A237" s="14" t="b">
        <f>IFERROR(IF(ISNUMBER(SEARCH($A$1,input!$A237)),AND(1920&lt;=VALUE(TRIM(MID(input!$A237,SEARCH($A$1,input!$A237)+4,5))),VALUE(TRIM(MID(input!$A237,SEARCH($A$1,input!$A237)+4,5)))&lt;=2002),"X"),"")</f>
        <v>0</v>
      </c>
      <c r="B237" s="14" t="str">
        <f>IFERROR(IF(ISNUMBER(SEARCH($B$1,input!$A237)),AND(2010&lt;=VALUE(TRIM(MID(input!$A237,SEARCH($B$1,input!$A237)+4,5))),VALUE(TRIM(MID(input!$A237,SEARCH($B$1,input!$A237)+4,5)))&lt;=2020),"X"),"")</f>
        <v>X</v>
      </c>
      <c r="C237" s="14" t="str">
        <f>IFERROR(IF(ISNUMBER(SEARCH($C$1,input!$A237)),AND(2020&lt;=VALUE(TRIM(MID(input!$A237,SEARCH($C$1,input!$A237)+4,5))),VALUE(TRIM(MID(input!$A237,SEARCH($C$1,input!$A237)+4,5)))&lt;=2030),"X"),"")</f>
        <v>X</v>
      </c>
      <c r="D237" s="14" t="str">
        <f>IFERROR(IF(ISNUMBER(SEARCH($D$1,input!$A237)),IF(MID(input!$A237,SEARCH($D$1,input!$A237)+7,2)="cm",AND(150&lt;=VALUE(MID(input!$A237,SEARCH($D$1,input!$A237)+4,3)),VALUE(MID(input!$A237,SEARCH($D$1,input!$A237)+4,3))&lt;=193),IF(MID(input!$A237,SEARCH($D$1,input!$A237)+6,2)="in",AND(59&lt;=VALUE(MID(input!$A237,SEARCH($D$1,input!$A237)+4,2)),VALUE(MID(input!$A237,SEARCH($D$1,input!$A237)+4,2))&lt;=76),"")),"X"),"")</f>
        <v>X</v>
      </c>
      <c r="E237" s="14" t="str">
        <f>IFERROR(IF(ISNUMBER(SEARCH($E$1,input!$A237)),IF(AND(MID(input!$A237,SEARCH($E$1,input!$A237)+4,1)="#",
VLOOKUP(MID(input!$A237,SEARCH($E$1,input!$A237)+5,1),'TRUE LIST'!$C$2:$D$17,2,0),
VLOOKUP(MID(input!$A237,SEARCH($E$1,input!$A237)+6,1),'TRUE LIST'!$C$2:$D$17,2,0),
VLOOKUP(MID(input!$A237,SEARCH($E$1,input!$A237)+7,1),'TRUE LIST'!$C$2:$D$17,2,0),
VLOOKUP(MID(input!$A237,SEARCH($E$1,input!$A237)+8,1),'TRUE LIST'!$C$2:$D$17,2,0),
VLOOKUP(MID(input!$A237,SEARCH($E$1,input!$A237)+9,1),'TRUE LIST'!$C$2:$D$17,2,0),
VLOOKUP(MID(input!$A237,SEARCH($E$1,input!$A237)+10,1),'TRUE LIST'!$C$2:$D$17,2,0),
TRIM(MID(input!$A237,SEARCH($E$1,input!$A237)+11,1))=""),TRUE,""),"X"),"")</f>
        <v>X</v>
      </c>
      <c r="F237" s="14" t="str">
        <f>IFERROR(IF(ISNUMBER(SEARCH($F$1,input!$A237)),VLOOKUP(TRIM(MID(input!$A237,SEARCH($F$1,input!$A237)+4,4)),'TRUE LIST'!$A$2:$B$8,2,0),"X"),"")</f>
        <v>X</v>
      </c>
      <c r="G237" s="14" t="b">
        <f>IFERROR(IF(ISNUMBER(SEARCH($G$1,input!$A237)),IF(LEN(TRIM(MID(input!$A237,SEARCH($G$1,input!$A237)+4,10)))=9,TRUE,""),"X"),"")</f>
        <v>1</v>
      </c>
      <c r="H237" s="14">
        <f t="shared" ca="1" si="6"/>
        <v>6</v>
      </c>
      <c r="I237" s="13" t="str">
        <f>IF(ISBLANK(input!A237),"x","")</f>
        <v/>
      </c>
      <c r="J237" s="13" t="str">
        <f>IFERROR(IF(I237="x",MATCH("x",I238:I959,0),N/A),"")</f>
        <v/>
      </c>
      <c r="K237" s="14">
        <f t="shared" ca="1" si="7"/>
        <v>6</v>
      </c>
    </row>
    <row r="238" spans="1:11" s="1" customFormat="1" x14ac:dyDescent="0.35">
      <c r="A238" s="14" t="str">
        <f>IFERROR(IF(ISNUMBER(SEARCH($A$1,input!$A238)),AND(1920&lt;=VALUE(TRIM(MID(input!$A238,SEARCH($A$1,input!$A238)+4,5))),VALUE(TRIM(MID(input!$A238,SEARCH($A$1,input!$A238)+4,5)))&lt;=2002),"X"),"")</f>
        <v>X</v>
      </c>
      <c r="B238" s="14" t="b">
        <f>IFERROR(IF(ISNUMBER(SEARCH($B$1,input!$A238)),AND(2010&lt;=VALUE(TRIM(MID(input!$A238,SEARCH($B$1,input!$A238)+4,5))),VALUE(TRIM(MID(input!$A238,SEARCH($B$1,input!$A238)+4,5)))&lt;=2020),"X"),"")</f>
        <v>0</v>
      </c>
      <c r="C238" s="14" t="b">
        <f>IFERROR(IF(ISNUMBER(SEARCH($C$1,input!$A238)),AND(2020&lt;=VALUE(TRIM(MID(input!$A238,SEARCH($C$1,input!$A238)+4,5))),VALUE(TRIM(MID(input!$A238,SEARCH($C$1,input!$A238)+4,5)))&lt;=2030),"X"),"")</f>
        <v>0</v>
      </c>
      <c r="D238" s="14" t="str">
        <f>IFERROR(IF(ISNUMBER(SEARCH($D$1,input!$A238)),IF(MID(input!$A238,SEARCH($D$1,input!$A238)+7,2)="cm",AND(150&lt;=VALUE(MID(input!$A238,SEARCH($D$1,input!$A238)+4,3)),VALUE(MID(input!$A238,SEARCH($D$1,input!$A238)+4,3))&lt;=193),IF(MID(input!$A238,SEARCH($D$1,input!$A238)+6,2)="in",AND(59&lt;=VALUE(MID(input!$A238,SEARCH($D$1,input!$A238)+4,2)),VALUE(MID(input!$A238,SEARCH($D$1,input!$A238)+4,2))&lt;=76),"")),"X"),"")</f>
        <v>X</v>
      </c>
      <c r="E238" s="14" t="str">
        <f>IFERROR(IF(ISNUMBER(SEARCH($E$1,input!$A238)),IF(AND(MID(input!$A238,SEARCH($E$1,input!$A238)+4,1)="#",
VLOOKUP(MID(input!$A238,SEARCH($E$1,input!$A238)+5,1),'TRUE LIST'!$C$2:$D$17,2,0),
VLOOKUP(MID(input!$A238,SEARCH($E$1,input!$A238)+6,1),'TRUE LIST'!$C$2:$D$17,2,0),
VLOOKUP(MID(input!$A238,SEARCH($E$1,input!$A238)+7,1),'TRUE LIST'!$C$2:$D$17,2,0),
VLOOKUP(MID(input!$A238,SEARCH($E$1,input!$A238)+8,1),'TRUE LIST'!$C$2:$D$17,2,0),
VLOOKUP(MID(input!$A238,SEARCH($E$1,input!$A238)+9,1),'TRUE LIST'!$C$2:$D$17,2,0),
VLOOKUP(MID(input!$A238,SEARCH($E$1,input!$A238)+10,1),'TRUE LIST'!$C$2:$D$17,2,0),
TRIM(MID(input!$A238,SEARCH($E$1,input!$A238)+11,1))=""),TRUE,""),"X"),"")</f>
        <v>X</v>
      </c>
      <c r="F238" s="14" t="str">
        <f>IFERROR(IF(ISNUMBER(SEARCH($F$1,input!$A238)),VLOOKUP(TRIM(MID(input!$A238,SEARCH($F$1,input!$A238)+4,4)),'TRUE LIST'!$A$2:$B$8,2,0),"X"),"")</f>
        <v>X</v>
      </c>
      <c r="G238" s="14" t="str">
        <f>IFERROR(IF(ISNUMBER(SEARCH($G$1,input!$A238)),IF(LEN(TRIM(MID(input!$A238,SEARCH($G$1,input!$A238)+4,10)))=9,TRUE,""),"X"),"")</f>
        <v>X</v>
      </c>
      <c r="H238" s="14" t="str">
        <f t="shared" ca="1" si="6"/>
        <v/>
      </c>
      <c r="I238" s="13" t="str">
        <f>IF(ISBLANK(input!A238),"x","")</f>
        <v/>
      </c>
      <c r="J238" s="13" t="str">
        <f>IFERROR(IF(I238="x",MATCH("x",I239:I959,0),N/A),"")</f>
        <v/>
      </c>
      <c r="K238" s="14" t="str">
        <f t="shared" ca="1" si="7"/>
        <v/>
      </c>
    </row>
    <row r="239" spans="1:11" s="1" customFormat="1" x14ac:dyDescent="0.35">
      <c r="A239" s="14" t="str">
        <f>IFERROR(IF(ISNUMBER(SEARCH($A$1,input!$A239)),AND(1920&lt;=VALUE(TRIM(MID(input!$A239,SEARCH($A$1,input!$A239)+4,5))),VALUE(TRIM(MID(input!$A239,SEARCH($A$1,input!$A239)+4,5)))&lt;=2002),"X"),"")</f>
        <v>X</v>
      </c>
      <c r="B239" s="14" t="str">
        <f>IFERROR(IF(ISNUMBER(SEARCH($B$1,input!$A239)),AND(2010&lt;=VALUE(TRIM(MID(input!$A239,SEARCH($B$1,input!$A239)+4,5))),VALUE(TRIM(MID(input!$A239,SEARCH($B$1,input!$A239)+4,5)))&lt;=2020),"X"),"")</f>
        <v>X</v>
      </c>
      <c r="C239" s="14" t="str">
        <f>IFERROR(IF(ISNUMBER(SEARCH($C$1,input!$A239)),AND(2020&lt;=VALUE(TRIM(MID(input!$A239,SEARCH($C$1,input!$A239)+4,5))),VALUE(TRIM(MID(input!$A239,SEARCH($C$1,input!$A239)+4,5)))&lt;=2030),"X"),"")</f>
        <v>X</v>
      </c>
      <c r="D239" s="14" t="str">
        <f>IFERROR(IF(ISNUMBER(SEARCH($D$1,input!$A239)),IF(MID(input!$A239,SEARCH($D$1,input!$A239)+7,2)="cm",AND(150&lt;=VALUE(MID(input!$A239,SEARCH($D$1,input!$A239)+4,3)),VALUE(MID(input!$A239,SEARCH($D$1,input!$A239)+4,3))&lt;=193),IF(MID(input!$A239,SEARCH($D$1,input!$A239)+6,2)="in",AND(59&lt;=VALUE(MID(input!$A239,SEARCH($D$1,input!$A239)+4,2)),VALUE(MID(input!$A239,SEARCH($D$1,input!$A239)+4,2))&lt;=76),"")),"X"),"")</f>
        <v/>
      </c>
      <c r="E239" s="14" t="str">
        <f>IFERROR(IF(ISNUMBER(SEARCH($E$1,input!$A239)),IF(AND(MID(input!$A239,SEARCH($E$1,input!$A239)+4,1)="#",
VLOOKUP(MID(input!$A239,SEARCH($E$1,input!$A239)+5,1),'TRUE LIST'!$C$2:$D$17,2,0),
VLOOKUP(MID(input!$A239,SEARCH($E$1,input!$A239)+6,1),'TRUE LIST'!$C$2:$D$17,2,0),
VLOOKUP(MID(input!$A239,SEARCH($E$1,input!$A239)+7,1),'TRUE LIST'!$C$2:$D$17,2,0),
VLOOKUP(MID(input!$A239,SEARCH($E$1,input!$A239)+8,1),'TRUE LIST'!$C$2:$D$17,2,0),
VLOOKUP(MID(input!$A239,SEARCH($E$1,input!$A239)+9,1),'TRUE LIST'!$C$2:$D$17,2,0),
VLOOKUP(MID(input!$A239,SEARCH($E$1,input!$A239)+10,1),'TRUE LIST'!$C$2:$D$17,2,0),
TRIM(MID(input!$A239,SEARCH($E$1,input!$A239)+11,1))=""),TRUE,""),"X"),"")</f>
        <v/>
      </c>
      <c r="F239" s="14" t="str">
        <f>IFERROR(IF(ISNUMBER(SEARCH($F$1,input!$A239)),VLOOKUP(TRIM(MID(input!$A239,SEARCH($F$1,input!$A239)+4,4)),'TRUE LIST'!$A$2:$B$8,2,0),"X"),"")</f>
        <v/>
      </c>
      <c r="G239" s="14" t="str">
        <f>IFERROR(IF(ISNUMBER(SEARCH($G$1,input!$A239)),IF(LEN(TRIM(MID(input!$A239,SEARCH($G$1,input!$A239)+4,10)))=9,TRUE,""),"X"),"")</f>
        <v>X</v>
      </c>
      <c r="H239" s="14" t="str">
        <f t="shared" ca="1" si="6"/>
        <v/>
      </c>
      <c r="I239" s="13" t="str">
        <f>IF(ISBLANK(input!A239),"x","")</f>
        <v/>
      </c>
      <c r="J239" s="13" t="str">
        <f>IFERROR(IF(I239="x",MATCH("x",I240:I959,0),N/A),"")</f>
        <v/>
      </c>
      <c r="K239" s="14" t="str">
        <f t="shared" ca="1" si="7"/>
        <v/>
      </c>
    </row>
    <row r="240" spans="1:11" s="1" customFormat="1" x14ac:dyDescent="0.35">
      <c r="A240" s="14" t="str">
        <f>IFERROR(IF(ISNUMBER(SEARCH($A$1,input!$A240)),AND(1920&lt;=VALUE(TRIM(MID(input!$A240,SEARCH($A$1,input!$A240)+4,5))),VALUE(TRIM(MID(input!$A240,SEARCH($A$1,input!$A240)+4,5)))&lt;=2002),"X"),"")</f>
        <v>X</v>
      </c>
      <c r="B240" s="14" t="str">
        <f>IFERROR(IF(ISNUMBER(SEARCH($B$1,input!$A240)),AND(2010&lt;=VALUE(TRIM(MID(input!$A240,SEARCH($B$1,input!$A240)+4,5))),VALUE(TRIM(MID(input!$A240,SEARCH($B$1,input!$A240)+4,5)))&lt;=2020),"X"),"")</f>
        <v>X</v>
      </c>
      <c r="C240" s="14" t="str">
        <f>IFERROR(IF(ISNUMBER(SEARCH($C$1,input!$A240)),AND(2020&lt;=VALUE(TRIM(MID(input!$A240,SEARCH($C$1,input!$A240)+4,5))),VALUE(TRIM(MID(input!$A240,SEARCH($C$1,input!$A240)+4,5)))&lt;=2030),"X"),"")</f>
        <v>X</v>
      </c>
      <c r="D240" s="14" t="str">
        <f>IFERROR(IF(ISNUMBER(SEARCH($D$1,input!$A240)),IF(MID(input!$A240,SEARCH($D$1,input!$A240)+7,2)="cm",AND(150&lt;=VALUE(MID(input!$A240,SEARCH($D$1,input!$A240)+4,3)),VALUE(MID(input!$A240,SEARCH($D$1,input!$A240)+4,3))&lt;=193),IF(MID(input!$A240,SEARCH($D$1,input!$A240)+6,2)="in",AND(59&lt;=VALUE(MID(input!$A240,SEARCH($D$1,input!$A240)+4,2)),VALUE(MID(input!$A240,SEARCH($D$1,input!$A240)+4,2))&lt;=76),"")),"X"),"")</f>
        <v>X</v>
      </c>
      <c r="E240" s="14" t="str">
        <f>IFERROR(IF(ISNUMBER(SEARCH($E$1,input!$A240)),IF(AND(MID(input!$A240,SEARCH($E$1,input!$A240)+4,1)="#",
VLOOKUP(MID(input!$A240,SEARCH($E$1,input!$A240)+5,1),'TRUE LIST'!$C$2:$D$17,2,0),
VLOOKUP(MID(input!$A240,SEARCH($E$1,input!$A240)+6,1),'TRUE LIST'!$C$2:$D$17,2,0),
VLOOKUP(MID(input!$A240,SEARCH($E$1,input!$A240)+7,1),'TRUE LIST'!$C$2:$D$17,2,0),
VLOOKUP(MID(input!$A240,SEARCH($E$1,input!$A240)+8,1),'TRUE LIST'!$C$2:$D$17,2,0),
VLOOKUP(MID(input!$A240,SEARCH($E$1,input!$A240)+9,1),'TRUE LIST'!$C$2:$D$17,2,0),
VLOOKUP(MID(input!$A240,SEARCH($E$1,input!$A240)+10,1),'TRUE LIST'!$C$2:$D$17,2,0),
TRIM(MID(input!$A240,SEARCH($E$1,input!$A240)+11,1))=""),TRUE,""),"X"),"")</f>
        <v>X</v>
      </c>
      <c r="F240" s="14" t="str">
        <f>IFERROR(IF(ISNUMBER(SEARCH($F$1,input!$A240)),VLOOKUP(TRIM(MID(input!$A240,SEARCH($F$1,input!$A240)+4,4)),'TRUE LIST'!$A$2:$B$8,2,0),"X"),"")</f>
        <v>X</v>
      </c>
      <c r="G240" s="14" t="str">
        <f>IFERROR(IF(ISNUMBER(SEARCH($G$1,input!$A240)),IF(LEN(TRIM(MID(input!$A240,SEARCH($G$1,input!$A240)+4,10)))=9,TRUE,""),"X"),"")</f>
        <v>X</v>
      </c>
      <c r="H240" s="14" t="str">
        <f t="shared" ca="1" si="6"/>
        <v/>
      </c>
      <c r="I240" s="13" t="str">
        <f>IF(ISBLANK(input!A240),"x","")</f>
        <v>x</v>
      </c>
      <c r="J240" s="13">
        <f>IFERROR(IF(I240="x",MATCH("x",I241:I959,0),N/A),"")</f>
        <v>3</v>
      </c>
      <c r="K240" s="14" t="str">
        <f t="shared" ca="1" si="7"/>
        <v/>
      </c>
    </row>
    <row r="241" spans="1:11" s="1" customFormat="1" x14ac:dyDescent="0.35">
      <c r="A241" s="14" t="str">
        <f>IFERROR(IF(ISNUMBER(SEARCH($A$1,input!$A241)),AND(1920&lt;=VALUE(TRIM(MID(input!$A241,SEARCH($A$1,input!$A241)+4,5))),VALUE(TRIM(MID(input!$A241,SEARCH($A$1,input!$A241)+4,5)))&lt;=2002),"X"),"")</f>
        <v>X</v>
      </c>
      <c r="B241" s="14" t="b">
        <f>IFERROR(IF(ISNUMBER(SEARCH($B$1,input!$A241)),AND(2010&lt;=VALUE(TRIM(MID(input!$A241,SEARCH($B$1,input!$A241)+4,5))),VALUE(TRIM(MID(input!$A241,SEARCH($B$1,input!$A241)+4,5)))&lt;=2020),"X"),"")</f>
        <v>1</v>
      </c>
      <c r="C241" s="14" t="str">
        <f>IFERROR(IF(ISNUMBER(SEARCH($C$1,input!$A241)),AND(2020&lt;=VALUE(TRIM(MID(input!$A241,SEARCH($C$1,input!$A241)+4,5))),VALUE(TRIM(MID(input!$A241,SEARCH($C$1,input!$A241)+4,5)))&lt;=2030),"X"),"")</f>
        <v>X</v>
      </c>
      <c r="D241" s="14" t="str">
        <f>IFERROR(IF(ISNUMBER(SEARCH($D$1,input!$A241)),IF(MID(input!$A241,SEARCH($D$1,input!$A241)+7,2)="cm",AND(150&lt;=VALUE(MID(input!$A241,SEARCH($D$1,input!$A241)+4,3)),VALUE(MID(input!$A241,SEARCH($D$1,input!$A241)+4,3))&lt;=193),IF(MID(input!$A241,SEARCH($D$1,input!$A241)+6,2)="in",AND(59&lt;=VALUE(MID(input!$A241,SEARCH($D$1,input!$A241)+4,2)),VALUE(MID(input!$A241,SEARCH($D$1,input!$A241)+4,2))&lt;=76),"")),"X"),"")</f>
        <v>X</v>
      </c>
      <c r="E241" s="14" t="b">
        <f>IFERROR(IF(ISNUMBER(SEARCH($E$1,input!$A241)),IF(AND(MID(input!$A241,SEARCH($E$1,input!$A241)+4,1)="#",
VLOOKUP(MID(input!$A241,SEARCH($E$1,input!$A241)+5,1),'TRUE LIST'!$C$2:$D$17,2,0),
VLOOKUP(MID(input!$A241,SEARCH($E$1,input!$A241)+6,1),'TRUE LIST'!$C$2:$D$17,2,0),
VLOOKUP(MID(input!$A241,SEARCH($E$1,input!$A241)+7,1),'TRUE LIST'!$C$2:$D$17,2,0),
VLOOKUP(MID(input!$A241,SEARCH($E$1,input!$A241)+8,1),'TRUE LIST'!$C$2:$D$17,2,0),
VLOOKUP(MID(input!$A241,SEARCH($E$1,input!$A241)+9,1),'TRUE LIST'!$C$2:$D$17,2,0),
VLOOKUP(MID(input!$A241,SEARCH($E$1,input!$A241)+10,1),'TRUE LIST'!$C$2:$D$17,2,0),
TRIM(MID(input!$A241,SEARCH($E$1,input!$A241)+11,1))=""),TRUE,""),"X"),"")</f>
        <v>1</v>
      </c>
      <c r="F241" s="14" t="str">
        <f>IFERROR(IF(ISNUMBER(SEARCH($F$1,input!$A241)),VLOOKUP(TRIM(MID(input!$A241,SEARCH($F$1,input!$A241)+4,4)),'TRUE LIST'!$A$2:$B$8,2,0),"X"),"")</f>
        <v>X</v>
      </c>
      <c r="G241" s="14" t="str">
        <f>IFERROR(IF(ISNUMBER(SEARCH($G$1,input!$A241)),IF(LEN(TRIM(MID(input!$A241,SEARCH($G$1,input!$A241)+4,10)))=9,TRUE,""),"X"),"")</f>
        <v>X</v>
      </c>
      <c r="H241" s="14">
        <f t="shared" ca="1" si="6"/>
        <v>6</v>
      </c>
      <c r="I241" s="13" t="str">
        <f>IF(ISBLANK(input!A241),"x","")</f>
        <v/>
      </c>
      <c r="J241" s="13" t="str">
        <f>IFERROR(IF(I241="x",MATCH("x",I242:I959,0),N/A),"")</f>
        <v/>
      </c>
      <c r="K241" s="14">
        <f t="shared" ca="1" si="7"/>
        <v>6</v>
      </c>
    </row>
    <row r="242" spans="1:11" s="1" customFormat="1" x14ac:dyDescent="0.35">
      <c r="A242" s="14" t="b">
        <f>IFERROR(IF(ISNUMBER(SEARCH($A$1,input!$A242)),AND(1920&lt;=VALUE(TRIM(MID(input!$A242,SEARCH($A$1,input!$A242)+4,5))),VALUE(TRIM(MID(input!$A242,SEARCH($A$1,input!$A242)+4,5)))&lt;=2002),"X"),"")</f>
        <v>1</v>
      </c>
      <c r="B242" s="14" t="str">
        <f>IFERROR(IF(ISNUMBER(SEARCH($B$1,input!$A242)),AND(2010&lt;=VALUE(TRIM(MID(input!$A242,SEARCH($B$1,input!$A242)+4,5))),VALUE(TRIM(MID(input!$A242,SEARCH($B$1,input!$A242)+4,5)))&lt;=2020),"X"),"")</f>
        <v>X</v>
      </c>
      <c r="C242" s="14" t="b">
        <f>IFERROR(IF(ISNUMBER(SEARCH($C$1,input!$A242)),AND(2020&lt;=VALUE(TRIM(MID(input!$A242,SEARCH($C$1,input!$A242)+4,5))),VALUE(TRIM(MID(input!$A242,SEARCH($C$1,input!$A242)+4,5)))&lt;=2030),"X"),"")</f>
        <v>1</v>
      </c>
      <c r="D242" s="14" t="b">
        <f>IFERROR(IF(ISNUMBER(SEARCH($D$1,input!$A242)),IF(MID(input!$A242,SEARCH($D$1,input!$A242)+7,2)="cm",AND(150&lt;=VALUE(MID(input!$A242,SEARCH($D$1,input!$A242)+4,3)),VALUE(MID(input!$A242,SEARCH($D$1,input!$A242)+4,3))&lt;=193),IF(MID(input!$A242,SEARCH($D$1,input!$A242)+6,2)="in",AND(59&lt;=VALUE(MID(input!$A242,SEARCH($D$1,input!$A242)+4,2)),VALUE(MID(input!$A242,SEARCH($D$1,input!$A242)+4,2))&lt;=76),"")),"X"),"")</f>
        <v>1</v>
      </c>
      <c r="E242" s="14" t="str">
        <f>IFERROR(IF(ISNUMBER(SEARCH($E$1,input!$A242)),IF(AND(MID(input!$A242,SEARCH($E$1,input!$A242)+4,1)="#",
VLOOKUP(MID(input!$A242,SEARCH($E$1,input!$A242)+5,1),'TRUE LIST'!$C$2:$D$17,2,0),
VLOOKUP(MID(input!$A242,SEARCH($E$1,input!$A242)+6,1),'TRUE LIST'!$C$2:$D$17,2,0),
VLOOKUP(MID(input!$A242,SEARCH($E$1,input!$A242)+7,1),'TRUE LIST'!$C$2:$D$17,2,0),
VLOOKUP(MID(input!$A242,SEARCH($E$1,input!$A242)+8,1),'TRUE LIST'!$C$2:$D$17,2,0),
VLOOKUP(MID(input!$A242,SEARCH($E$1,input!$A242)+9,1),'TRUE LIST'!$C$2:$D$17,2,0),
VLOOKUP(MID(input!$A242,SEARCH($E$1,input!$A242)+10,1),'TRUE LIST'!$C$2:$D$17,2,0),
TRIM(MID(input!$A242,SEARCH($E$1,input!$A242)+11,1))=""),TRUE,""),"X"),"")</f>
        <v>X</v>
      </c>
      <c r="F242" s="14" t="b">
        <f>IFERROR(IF(ISNUMBER(SEARCH($F$1,input!$A242)),VLOOKUP(TRIM(MID(input!$A242,SEARCH($F$1,input!$A242)+4,4)),'TRUE LIST'!$A$2:$B$8,2,0),"X"),"")</f>
        <v>1</v>
      </c>
      <c r="G242" s="14" t="b">
        <f>IFERROR(IF(ISNUMBER(SEARCH($G$1,input!$A242)),IF(LEN(TRIM(MID(input!$A242,SEARCH($G$1,input!$A242)+4,10)))=9,TRUE,""),"X"),"")</f>
        <v>1</v>
      </c>
      <c r="H242" s="14" t="str">
        <f t="shared" ca="1" si="6"/>
        <v/>
      </c>
      <c r="I242" s="13" t="str">
        <f>IF(ISBLANK(input!A242),"x","")</f>
        <v/>
      </c>
      <c r="J242" s="13" t="str">
        <f>IFERROR(IF(I242="x",MATCH("x",I243:I959,0),N/A),"")</f>
        <v/>
      </c>
      <c r="K242" s="14" t="str">
        <f t="shared" ca="1" si="7"/>
        <v/>
      </c>
    </row>
    <row r="243" spans="1:11" s="1" customFormat="1" x14ac:dyDescent="0.35">
      <c r="A243" s="14" t="str">
        <f>IFERROR(IF(ISNUMBER(SEARCH($A$1,input!$A243)),AND(1920&lt;=VALUE(TRIM(MID(input!$A243,SEARCH($A$1,input!$A243)+4,5))),VALUE(TRIM(MID(input!$A243,SEARCH($A$1,input!$A243)+4,5)))&lt;=2002),"X"),"")</f>
        <v>X</v>
      </c>
      <c r="B243" s="14" t="str">
        <f>IFERROR(IF(ISNUMBER(SEARCH($B$1,input!$A243)),AND(2010&lt;=VALUE(TRIM(MID(input!$A243,SEARCH($B$1,input!$A243)+4,5))),VALUE(TRIM(MID(input!$A243,SEARCH($B$1,input!$A243)+4,5)))&lt;=2020),"X"),"")</f>
        <v>X</v>
      </c>
      <c r="C243" s="14" t="str">
        <f>IFERROR(IF(ISNUMBER(SEARCH($C$1,input!$A243)),AND(2020&lt;=VALUE(TRIM(MID(input!$A243,SEARCH($C$1,input!$A243)+4,5))),VALUE(TRIM(MID(input!$A243,SEARCH($C$1,input!$A243)+4,5)))&lt;=2030),"X"),"")</f>
        <v>X</v>
      </c>
      <c r="D243" s="14" t="str">
        <f>IFERROR(IF(ISNUMBER(SEARCH($D$1,input!$A243)),IF(MID(input!$A243,SEARCH($D$1,input!$A243)+7,2)="cm",AND(150&lt;=VALUE(MID(input!$A243,SEARCH($D$1,input!$A243)+4,3)),VALUE(MID(input!$A243,SEARCH($D$1,input!$A243)+4,3))&lt;=193),IF(MID(input!$A243,SEARCH($D$1,input!$A243)+6,2)="in",AND(59&lt;=VALUE(MID(input!$A243,SEARCH($D$1,input!$A243)+4,2)),VALUE(MID(input!$A243,SEARCH($D$1,input!$A243)+4,2))&lt;=76),"")),"X"),"")</f>
        <v>X</v>
      </c>
      <c r="E243" s="14" t="str">
        <f>IFERROR(IF(ISNUMBER(SEARCH($E$1,input!$A243)),IF(AND(MID(input!$A243,SEARCH($E$1,input!$A243)+4,1)="#",
VLOOKUP(MID(input!$A243,SEARCH($E$1,input!$A243)+5,1),'TRUE LIST'!$C$2:$D$17,2,0),
VLOOKUP(MID(input!$A243,SEARCH($E$1,input!$A243)+6,1),'TRUE LIST'!$C$2:$D$17,2,0),
VLOOKUP(MID(input!$A243,SEARCH($E$1,input!$A243)+7,1),'TRUE LIST'!$C$2:$D$17,2,0),
VLOOKUP(MID(input!$A243,SEARCH($E$1,input!$A243)+8,1),'TRUE LIST'!$C$2:$D$17,2,0),
VLOOKUP(MID(input!$A243,SEARCH($E$1,input!$A243)+9,1),'TRUE LIST'!$C$2:$D$17,2,0),
VLOOKUP(MID(input!$A243,SEARCH($E$1,input!$A243)+10,1),'TRUE LIST'!$C$2:$D$17,2,0),
TRIM(MID(input!$A243,SEARCH($E$1,input!$A243)+11,1))=""),TRUE,""),"X"),"")</f>
        <v>X</v>
      </c>
      <c r="F243" s="14" t="str">
        <f>IFERROR(IF(ISNUMBER(SEARCH($F$1,input!$A243)),VLOOKUP(TRIM(MID(input!$A243,SEARCH($F$1,input!$A243)+4,4)),'TRUE LIST'!$A$2:$B$8,2,0),"X"),"")</f>
        <v>X</v>
      </c>
      <c r="G243" s="14" t="str">
        <f>IFERROR(IF(ISNUMBER(SEARCH($G$1,input!$A243)),IF(LEN(TRIM(MID(input!$A243,SEARCH($G$1,input!$A243)+4,10)))=9,TRUE,""),"X"),"")</f>
        <v>X</v>
      </c>
      <c r="H243" s="14" t="str">
        <f t="shared" ca="1" si="6"/>
        <v/>
      </c>
      <c r="I243" s="13" t="str">
        <f>IF(ISBLANK(input!A243),"x","")</f>
        <v>x</v>
      </c>
      <c r="J243" s="13">
        <f>IFERROR(IF(I243="x",MATCH("x",I244:I959,0),N/A),"")</f>
        <v>6</v>
      </c>
      <c r="K243" s="14" t="str">
        <f t="shared" ca="1" si="7"/>
        <v/>
      </c>
    </row>
    <row r="244" spans="1:11" s="1" customFormat="1" x14ac:dyDescent="0.35">
      <c r="A244" s="14" t="str">
        <f>IFERROR(IF(ISNUMBER(SEARCH($A$1,input!$A244)),AND(1920&lt;=VALUE(TRIM(MID(input!$A244,SEARCH($A$1,input!$A244)+4,5))),VALUE(TRIM(MID(input!$A244,SEARCH($A$1,input!$A244)+4,5)))&lt;=2002),"X"),"")</f>
        <v>X</v>
      </c>
      <c r="B244" s="14" t="str">
        <f>IFERROR(IF(ISNUMBER(SEARCH($B$1,input!$A244)),AND(2010&lt;=VALUE(TRIM(MID(input!$A244,SEARCH($B$1,input!$A244)+4,5))),VALUE(TRIM(MID(input!$A244,SEARCH($B$1,input!$A244)+4,5)))&lt;=2020),"X"),"")</f>
        <v>X</v>
      </c>
      <c r="C244" s="14" t="str">
        <f>IFERROR(IF(ISNUMBER(SEARCH($C$1,input!$A244)),AND(2020&lt;=VALUE(TRIM(MID(input!$A244,SEARCH($C$1,input!$A244)+4,5))),VALUE(TRIM(MID(input!$A244,SEARCH($C$1,input!$A244)+4,5)))&lt;=2030),"X"),"")</f>
        <v>X</v>
      </c>
      <c r="D244" s="14" t="b">
        <f>IFERROR(IF(ISNUMBER(SEARCH($D$1,input!$A244)),IF(MID(input!$A244,SEARCH($D$1,input!$A244)+7,2)="cm",AND(150&lt;=VALUE(MID(input!$A244,SEARCH($D$1,input!$A244)+4,3)),VALUE(MID(input!$A244,SEARCH($D$1,input!$A244)+4,3))&lt;=193),IF(MID(input!$A244,SEARCH($D$1,input!$A244)+6,2)="in",AND(59&lt;=VALUE(MID(input!$A244,SEARCH($D$1,input!$A244)+4,2)),VALUE(MID(input!$A244,SEARCH($D$1,input!$A244)+4,2))&lt;=76),"")),"X"),"")</f>
        <v>1</v>
      </c>
      <c r="E244" s="14" t="str">
        <f>IFERROR(IF(ISNUMBER(SEARCH($E$1,input!$A244)),IF(AND(MID(input!$A244,SEARCH($E$1,input!$A244)+4,1)="#",
VLOOKUP(MID(input!$A244,SEARCH($E$1,input!$A244)+5,1),'TRUE LIST'!$C$2:$D$17,2,0),
VLOOKUP(MID(input!$A244,SEARCH($E$1,input!$A244)+6,1),'TRUE LIST'!$C$2:$D$17,2,0),
VLOOKUP(MID(input!$A244,SEARCH($E$1,input!$A244)+7,1),'TRUE LIST'!$C$2:$D$17,2,0),
VLOOKUP(MID(input!$A244,SEARCH($E$1,input!$A244)+8,1),'TRUE LIST'!$C$2:$D$17,2,0),
VLOOKUP(MID(input!$A244,SEARCH($E$1,input!$A244)+9,1),'TRUE LIST'!$C$2:$D$17,2,0),
VLOOKUP(MID(input!$A244,SEARCH($E$1,input!$A244)+10,1),'TRUE LIST'!$C$2:$D$17,2,0),
TRIM(MID(input!$A244,SEARCH($E$1,input!$A244)+11,1))=""),TRUE,""),"X"),"")</f>
        <v>X</v>
      </c>
      <c r="F244" s="14" t="str">
        <f>IFERROR(IF(ISNUMBER(SEARCH($F$1,input!$A244)),VLOOKUP(TRIM(MID(input!$A244,SEARCH($F$1,input!$A244)+4,4)),'TRUE LIST'!$A$2:$B$8,2,0),"X"),"")</f>
        <v>X</v>
      </c>
      <c r="G244" s="14" t="str">
        <f>IFERROR(IF(ISNUMBER(SEARCH($G$1,input!$A244)),IF(LEN(TRIM(MID(input!$A244,SEARCH($G$1,input!$A244)+4,10)))=9,TRUE,""),"X"),"")</f>
        <v>X</v>
      </c>
      <c r="H244" s="14">
        <f t="shared" ca="1" si="6"/>
        <v>6</v>
      </c>
      <c r="I244" s="13" t="str">
        <f>IF(ISBLANK(input!A244),"x","")</f>
        <v/>
      </c>
      <c r="J244" s="13" t="str">
        <f>IFERROR(IF(I244="x",MATCH("x",I245:I959,0),N/A),"")</f>
        <v/>
      </c>
      <c r="K244" s="14">
        <f t="shared" ca="1" si="7"/>
        <v>6</v>
      </c>
    </row>
    <row r="245" spans="1:11" s="1" customFormat="1" x14ac:dyDescent="0.35">
      <c r="A245" s="14" t="str">
        <f>IFERROR(IF(ISNUMBER(SEARCH($A$1,input!$A245)),AND(1920&lt;=VALUE(TRIM(MID(input!$A245,SEARCH($A$1,input!$A245)+4,5))),VALUE(TRIM(MID(input!$A245,SEARCH($A$1,input!$A245)+4,5)))&lt;=2002),"X"),"")</f>
        <v>X</v>
      </c>
      <c r="B245" s="14" t="str">
        <f>IFERROR(IF(ISNUMBER(SEARCH($B$1,input!$A245)),AND(2010&lt;=VALUE(TRIM(MID(input!$A245,SEARCH($B$1,input!$A245)+4,5))),VALUE(TRIM(MID(input!$A245,SEARCH($B$1,input!$A245)+4,5)))&lt;=2020),"X"),"")</f>
        <v>X</v>
      </c>
      <c r="C245" s="14" t="str">
        <f>IFERROR(IF(ISNUMBER(SEARCH($C$1,input!$A245)),AND(2020&lt;=VALUE(TRIM(MID(input!$A245,SEARCH($C$1,input!$A245)+4,5))),VALUE(TRIM(MID(input!$A245,SEARCH($C$1,input!$A245)+4,5)))&lt;=2030),"X"),"")</f>
        <v>X</v>
      </c>
      <c r="D245" s="14" t="str">
        <f>IFERROR(IF(ISNUMBER(SEARCH($D$1,input!$A245)),IF(MID(input!$A245,SEARCH($D$1,input!$A245)+7,2)="cm",AND(150&lt;=VALUE(MID(input!$A245,SEARCH($D$1,input!$A245)+4,3)),VALUE(MID(input!$A245,SEARCH($D$1,input!$A245)+4,3))&lt;=193),IF(MID(input!$A245,SEARCH($D$1,input!$A245)+6,2)="in",AND(59&lt;=VALUE(MID(input!$A245,SEARCH($D$1,input!$A245)+4,2)),VALUE(MID(input!$A245,SEARCH($D$1,input!$A245)+4,2))&lt;=76),"")),"X"),"")</f>
        <v>X</v>
      </c>
      <c r="E245" s="14" t="b">
        <f>IFERROR(IF(ISNUMBER(SEARCH($E$1,input!$A245)),IF(AND(MID(input!$A245,SEARCH($E$1,input!$A245)+4,1)="#",
VLOOKUP(MID(input!$A245,SEARCH($E$1,input!$A245)+5,1),'TRUE LIST'!$C$2:$D$17,2,0),
VLOOKUP(MID(input!$A245,SEARCH($E$1,input!$A245)+6,1),'TRUE LIST'!$C$2:$D$17,2,0),
VLOOKUP(MID(input!$A245,SEARCH($E$1,input!$A245)+7,1),'TRUE LIST'!$C$2:$D$17,2,0),
VLOOKUP(MID(input!$A245,SEARCH($E$1,input!$A245)+8,1),'TRUE LIST'!$C$2:$D$17,2,0),
VLOOKUP(MID(input!$A245,SEARCH($E$1,input!$A245)+9,1),'TRUE LIST'!$C$2:$D$17,2,0),
VLOOKUP(MID(input!$A245,SEARCH($E$1,input!$A245)+10,1),'TRUE LIST'!$C$2:$D$17,2,0),
TRIM(MID(input!$A245,SEARCH($E$1,input!$A245)+11,1))=""),TRUE,""),"X"),"")</f>
        <v>1</v>
      </c>
      <c r="F245" s="14" t="str">
        <f>IFERROR(IF(ISNUMBER(SEARCH($F$1,input!$A245)),VLOOKUP(TRIM(MID(input!$A245,SEARCH($F$1,input!$A245)+4,4)),'TRUE LIST'!$A$2:$B$8,2,0),"X"),"")</f>
        <v>X</v>
      </c>
      <c r="G245" s="14" t="b">
        <f>IFERROR(IF(ISNUMBER(SEARCH($G$1,input!$A245)),IF(LEN(TRIM(MID(input!$A245,SEARCH($G$1,input!$A245)+4,10)))=9,TRUE,""),"X"),"")</f>
        <v>1</v>
      </c>
      <c r="H245" s="14" t="str">
        <f t="shared" ca="1" si="6"/>
        <v/>
      </c>
      <c r="I245" s="13" t="str">
        <f>IF(ISBLANK(input!A245),"x","")</f>
        <v/>
      </c>
      <c r="J245" s="13" t="str">
        <f>IFERROR(IF(I245="x",MATCH("x",I246:I959,0),N/A),"")</f>
        <v/>
      </c>
      <c r="K245" s="14" t="str">
        <f t="shared" ca="1" si="7"/>
        <v/>
      </c>
    </row>
    <row r="246" spans="1:11" s="1" customFormat="1" x14ac:dyDescent="0.35">
      <c r="A246" s="14" t="b">
        <f>IFERROR(IF(ISNUMBER(SEARCH($A$1,input!$A246)),AND(1920&lt;=VALUE(TRIM(MID(input!$A246,SEARCH($A$1,input!$A246)+4,5))),VALUE(TRIM(MID(input!$A246,SEARCH($A$1,input!$A246)+4,5)))&lt;=2002),"X"),"")</f>
        <v>1</v>
      </c>
      <c r="B246" s="14" t="str">
        <f>IFERROR(IF(ISNUMBER(SEARCH($B$1,input!$A246)),AND(2010&lt;=VALUE(TRIM(MID(input!$A246,SEARCH($B$1,input!$A246)+4,5))),VALUE(TRIM(MID(input!$A246,SEARCH($B$1,input!$A246)+4,5)))&lt;=2020),"X"),"")</f>
        <v>X</v>
      </c>
      <c r="C246" s="14" t="str">
        <f>IFERROR(IF(ISNUMBER(SEARCH($C$1,input!$A246)),AND(2020&lt;=VALUE(TRIM(MID(input!$A246,SEARCH($C$1,input!$A246)+4,5))),VALUE(TRIM(MID(input!$A246,SEARCH($C$1,input!$A246)+4,5)))&lt;=2030),"X"),"")</f>
        <v>X</v>
      </c>
      <c r="D246" s="14" t="str">
        <f>IFERROR(IF(ISNUMBER(SEARCH($D$1,input!$A246)),IF(MID(input!$A246,SEARCH($D$1,input!$A246)+7,2)="cm",AND(150&lt;=VALUE(MID(input!$A246,SEARCH($D$1,input!$A246)+4,3)),VALUE(MID(input!$A246,SEARCH($D$1,input!$A246)+4,3))&lt;=193),IF(MID(input!$A246,SEARCH($D$1,input!$A246)+6,2)="in",AND(59&lt;=VALUE(MID(input!$A246,SEARCH($D$1,input!$A246)+4,2)),VALUE(MID(input!$A246,SEARCH($D$1,input!$A246)+4,2))&lt;=76),"")),"X"),"")</f>
        <v>X</v>
      </c>
      <c r="E246" s="14" t="str">
        <f>IFERROR(IF(ISNUMBER(SEARCH($E$1,input!$A246)),IF(AND(MID(input!$A246,SEARCH($E$1,input!$A246)+4,1)="#",
VLOOKUP(MID(input!$A246,SEARCH($E$1,input!$A246)+5,1),'TRUE LIST'!$C$2:$D$17,2,0),
VLOOKUP(MID(input!$A246,SEARCH($E$1,input!$A246)+6,1),'TRUE LIST'!$C$2:$D$17,2,0),
VLOOKUP(MID(input!$A246,SEARCH($E$1,input!$A246)+7,1),'TRUE LIST'!$C$2:$D$17,2,0),
VLOOKUP(MID(input!$A246,SEARCH($E$1,input!$A246)+8,1),'TRUE LIST'!$C$2:$D$17,2,0),
VLOOKUP(MID(input!$A246,SEARCH($E$1,input!$A246)+9,1),'TRUE LIST'!$C$2:$D$17,2,0),
VLOOKUP(MID(input!$A246,SEARCH($E$1,input!$A246)+10,1),'TRUE LIST'!$C$2:$D$17,2,0),
TRIM(MID(input!$A246,SEARCH($E$1,input!$A246)+11,1))=""),TRUE,""),"X"),"")</f>
        <v>X</v>
      </c>
      <c r="F246" s="14" t="str">
        <f>IFERROR(IF(ISNUMBER(SEARCH($F$1,input!$A246)),VLOOKUP(TRIM(MID(input!$A246,SEARCH($F$1,input!$A246)+4,4)),'TRUE LIST'!$A$2:$B$8,2,0),"X"),"")</f>
        <v>X</v>
      </c>
      <c r="G246" s="14" t="str">
        <f>IFERROR(IF(ISNUMBER(SEARCH($G$1,input!$A246)),IF(LEN(TRIM(MID(input!$A246,SEARCH($G$1,input!$A246)+4,10)))=9,TRUE,""),"X"),"")</f>
        <v>X</v>
      </c>
      <c r="H246" s="14" t="str">
        <f t="shared" ca="1" si="6"/>
        <v/>
      </c>
      <c r="I246" s="13" t="str">
        <f>IF(ISBLANK(input!A246),"x","")</f>
        <v/>
      </c>
      <c r="J246" s="13" t="str">
        <f>IFERROR(IF(I246="x",MATCH("x",I247:I959,0),N/A),"")</f>
        <v/>
      </c>
      <c r="K246" s="14" t="str">
        <f t="shared" ca="1" si="7"/>
        <v/>
      </c>
    </row>
    <row r="247" spans="1:11" s="1" customFormat="1" x14ac:dyDescent="0.35">
      <c r="A247" s="14" t="str">
        <f>IFERROR(IF(ISNUMBER(SEARCH($A$1,input!$A247)),AND(1920&lt;=VALUE(TRIM(MID(input!$A247,SEARCH($A$1,input!$A247)+4,5))),VALUE(TRIM(MID(input!$A247,SEARCH($A$1,input!$A247)+4,5)))&lt;=2002),"X"),"")</f>
        <v>X</v>
      </c>
      <c r="B247" s="14" t="b">
        <f>IFERROR(IF(ISNUMBER(SEARCH($B$1,input!$A247)),AND(2010&lt;=VALUE(TRIM(MID(input!$A247,SEARCH($B$1,input!$A247)+4,5))),VALUE(TRIM(MID(input!$A247,SEARCH($B$1,input!$A247)+4,5)))&lt;=2020),"X"),"")</f>
        <v>1</v>
      </c>
      <c r="C247" s="14" t="b">
        <f>IFERROR(IF(ISNUMBER(SEARCH($C$1,input!$A247)),AND(2020&lt;=VALUE(TRIM(MID(input!$A247,SEARCH($C$1,input!$A247)+4,5))),VALUE(TRIM(MID(input!$A247,SEARCH($C$1,input!$A247)+4,5)))&lt;=2030),"X"),"")</f>
        <v>1</v>
      </c>
      <c r="D247" s="14" t="str">
        <f>IFERROR(IF(ISNUMBER(SEARCH($D$1,input!$A247)),IF(MID(input!$A247,SEARCH($D$1,input!$A247)+7,2)="cm",AND(150&lt;=VALUE(MID(input!$A247,SEARCH($D$1,input!$A247)+4,3)),VALUE(MID(input!$A247,SEARCH($D$1,input!$A247)+4,3))&lt;=193),IF(MID(input!$A247,SEARCH($D$1,input!$A247)+6,2)="in",AND(59&lt;=VALUE(MID(input!$A247,SEARCH($D$1,input!$A247)+4,2)),VALUE(MID(input!$A247,SEARCH($D$1,input!$A247)+4,2))&lt;=76),"")),"X"),"")</f>
        <v>X</v>
      </c>
      <c r="E247" s="14" t="str">
        <f>IFERROR(IF(ISNUMBER(SEARCH($E$1,input!$A247)),IF(AND(MID(input!$A247,SEARCH($E$1,input!$A247)+4,1)="#",
VLOOKUP(MID(input!$A247,SEARCH($E$1,input!$A247)+5,1),'TRUE LIST'!$C$2:$D$17,2,0),
VLOOKUP(MID(input!$A247,SEARCH($E$1,input!$A247)+6,1),'TRUE LIST'!$C$2:$D$17,2,0),
VLOOKUP(MID(input!$A247,SEARCH($E$1,input!$A247)+7,1),'TRUE LIST'!$C$2:$D$17,2,0),
VLOOKUP(MID(input!$A247,SEARCH($E$1,input!$A247)+8,1),'TRUE LIST'!$C$2:$D$17,2,0),
VLOOKUP(MID(input!$A247,SEARCH($E$1,input!$A247)+9,1),'TRUE LIST'!$C$2:$D$17,2,0),
VLOOKUP(MID(input!$A247,SEARCH($E$1,input!$A247)+10,1),'TRUE LIST'!$C$2:$D$17,2,0),
TRIM(MID(input!$A247,SEARCH($E$1,input!$A247)+11,1))=""),TRUE,""),"X"),"")</f>
        <v>X</v>
      </c>
      <c r="F247" s="14" t="str">
        <f>IFERROR(IF(ISNUMBER(SEARCH($F$1,input!$A247)),VLOOKUP(TRIM(MID(input!$A247,SEARCH($F$1,input!$A247)+4,4)),'TRUE LIST'!$A$2:$B$8,2,0),"X"),"")</f>
        <v>X</v>
      </c>
      <c r="G247" s="14" t="str">
        <f>IFERROR(IF(ISNUMBER(SEARCH($G$1,input!$A247)),IF(LEN(TRIM(MID(input!$A247,SEARCH($G$1,input!$A247)+4,10)))=9,TRUE,""),"X"),"")</f>
        <v>X</v>
      </c>
      <c r="H247" s="14" t="str">
        <f t="shared" ca="1" si="6"/>
        <v/>
      </c>
      <c r="I247" s="13" t="str">
        <f>IF(ISBLANK(input!A247),"x","")</f>
        <v/>
      </c>
      <c r="J247" s="13" t="str">
        <f>IFERROR(IF(I247="x",MATCH("x",I248:I959,0),N/A),"")</f>
        <v/>
      </c>
      <c r="K247" s="14" t="str">
        <f t="shared" ca="1" si="7"/>
        <v/>
      </c>
    </row>
    <row r="248" spans="1:11" s="1" customFormat="1" x14ac:dyDescent="0.35">
      <c r="A248" s="14" t="str">
        <f>IFERROR(IF(ISNUMBER(SEARCH($A$1,input!$A248)),AND(1920&lt;=VALUE(TRIM(MID(input!$A248,SEARCH($A$1,input!$A248)+4,5))),VALUE(TRIM(MID(input!$A248,SEARCH($A$1,input!$A248)+4,5)))&lt;=2002),"X"),"")</f>
        <v>X</v>
      </c>
      <c r="B248" s="14" t="str">
        <f>IFERROR(IF(ISNUMBER(SEARCH($B$1,input!$A248)),AND(2010&lt;=VALUE(TRIM(MID(input!$A248,SEARCH($B$1,input!$A248)+4,5))),VALUE(TRIM(MID(input!$A248,SEARCH($B$1,input!$A248)+4,5)))&lt;=2020),"X"),"")</f>
        <v>X</v>
      </c>
      <c r="C248" s="14" t="str">
        <f>IFERROR(IF(ISNUMBER(SEARCH($C$1,input!$A248)),AND(2020&lt;=VALUE(TRIM(MID(input!$A248,SEARCH($C$1,input!$A248)+4,5))),VALUE(TRIM(MID(input!$A248,SEARCH($C$1,input!$A248)+4,5)))&lt;=2030),"X"),"")</f>
        <v>X</v>
      </c>
      <c r="D248" s="14" t="str">
        <f>IFERROR(IF(ISNUMBER(SEARCH($D$1,input!$A248)),IF(MID(input!$A248,SEARCH($D$1,input!$A248)+7,2)="cm",AND(150&lt;=VALUE(MID(input!$A248,SEARCH($D$1,input!$A248)+4,3)),VALUE(MID(input!$A248,SEARCH($D$1,input!$A248)+4,3))&lt;=193),IF(MID(input!$A248,SEARCH($D$1,input!$A248)+6,2)="in",AND(59&lt;=VALUE(MID(input!$A248,SEARCH($D$1,input!$A248)+4,2)),VALUE(MID(input!$A248,SEARCH($D$1,input!$A248)+4,2))&lt;=76),"")),"X"),"")</f>
        <v>X</v>
      </c>
      <c r="E248" s="14" t="str">
        <f>IFERROR(IF(ISNUMBER(SEARCH($E$1,input!$A248)),IF(AND(MID(input!$A248,SEARCH($E$1,input!$A248)+4,1)="#",
VLOOKUP(MID(input!$A248,SEARCH($E$1,input!$A248)+5,1),'TRUE LIST'!$C$2:$D$17,2,0),
VLOOKUP(MID(input!$A248,SEARCH($E$1,input!$A248)+6,1),'TRUE LIST'!$C$2:$D$17,2,0),
VLOOKUP(MID(input!$A248,SEARCH($E$1,input!$A248)+7,1),'TRUE LIST'!$C$2:$D$17,2,0),
VLOOKUP(MID(input!$A248,SEARCH($E$1,input!$A248)+8,1),'TRUE LIST'!$C$2:$D$17,2,0),
VLOOKUP(MID(input!$A248,SEARCH($E$1,input!$A248)+9,1),'TRUE LIST'!$C$2:$D$17,2,0),
VLOOKUP(MID(input!$A248,SEARCH($E$1,input!$A248)+10,1),'TRUE LIST'!$C$2:$D$17,2,0),
TRIM(MID(input!$A248,SEARCH($E$1,input!$A248)+11,1))=""),TRUE,""),"X"),"")</f>
        <v>X</v>
      </c>
      <c r="F248" s="14" t="b">
        <f>IFERROR(IF(ISNUMBER(SEARCH($F$1,input!$A248)),VLOOKUP(TRIM(MID(input!$A248,SEARCH($F$1,input!$A248)+4,4)),'TRUE LIST'!$A$2:$B$8,2,0),"X"),"")</f>
        <v>1</v>
      </c>
      <c r="G248" s="14" t="str">
        <f>IFERROR(IF(ISNUMBER(SEARCH($G$1,input!$A248)),IF(LEN(TRIM(MID(input!$A248,SEARCH($G$1,input!$A248)+4,10)))=9,TRUE,""),"X"),"")</f>
        <v>X</v>
      </c>
      <c r="H248" s="14" t="str">
        <f t="shared" ca="1" si="6"/>
        <v/>
      </c>
      <c r="I248" s="13" t="str">
        <f>IF(ISBLANK(input!A248),"x","")</f>
        <v/>
      </c>
      <c r="J248" s="13" t="str">
        <f>IFERROR(IF(I248="x",MATCH("x",I249:I959,0),N/A),"")</f>
        <v/>
      </c>
      <c r="K248" s="14" t="str">
        <f t="shared" ca="1" si="7"/>
        <v/>
      </c>
    </row>
    <row r="249" spans="1:11" s="1" customFormat="1" x14ac:dyDescent="0.35">
      <c r="A249" s="14" t="str">
        <f>IFERROR(IF(ISNUMBER(SEARCH($A$1,input!$A249)),AND(1920&lt;=VALUE(TRIM(MID(input!$A249,SEARCH($A$1,input!$A249)+4,5))),VALUE(TRIM(MID(input!$A249,SEARCH($A$1,input!$A249)+4,5)))&lt;=2002),"X"),"")</f>
        <v>X</v>
      </c>
      <c r="B249" s="14" t="str">
        <f>IFERROR(IF(ISNUMBER(SEARCH($B$1,input!$A249)),AND(2010&lt;=VALUE(TRIM(MID(input!$A249,SEARCH($B$1,input!$A249)+4,5))),VALUE(TRIM(MID(input!$A249,SEARCH($B$1,input!$A249)+4,5)))&lt;=2020),"X"),"")</f>
        <v>X</v>
      </c>
      <c r="C249" s="14" t="str">
        <f>IFERROR(IF(ISNUMBER(SEARCH($C$1,input!$A249)),AND(2020&lt;=VALUE(TRIM(MID(input!$A249,SEARCH($C$1,input!$A249)+4,5))),VALUE(TRIM(MID(input!$A249,SEARCH($C$1,input!$A249)+4,5)))&lt;=2030),"X"),"")</f>
        <v>X</v>
      </c>
      <c r="D249" s="14" t="str">
        <f>IFERROR(IF(ISNUMBER(SEARCH($D$1,input!$A249)),IF(MID(input!$A249,SEARCH($D$1,input!$A249)+7,2)="cm",AND(150&lt;=VALUE(MID(input!$A249,SEARCH($D$1,input!$A249)+4,3)),VALUE(MID(input!$A249,SEARCH($D$1,input!$A249)+4,3))&lt;=193),IF(MID(input!$A249,SEARCH($D$1,input!$A249)+6,2)="in",AND(59&lt;=VALUE(MID(input!$A249,SEARCH($D$1,input!$A249)+4,2)),VALUE(MID(input!$A249,SEARCH($D$1,input!$A249)+4,2))&lt;=76),"")),"X"),"")</f>
        <v>X</v>
      </c>
      <c r="E249" s="14" t="str">
        <f>IFERROR(IF(ISNUMBER(SEARCH($E$1,input!$A249)),IF(AND(MID(input!$A249,SEARCH($E$1,input!$A249)+4,1)="#",
VLOOKUP(MID(input!$A249,SEARCH($E$1,input!$A249)+5,1),'TRUE LIST'!$C$2:$D$17,2,0),
VLOOKUP(MID(input!$A249,SEARCH($E$1,input!$A249)+6,1),'TRUE LIST'!$C$2:$D$17,2,0),
VLOOKUP(MID(input!$A249,SEARCH($E$1,input!$A249)+7,1),'TRUE LIST'!$C$2:$D$17,2,0),
VLOOKUP(MID(input!$A249,SEARCH($E$1,input!$A249)+8,1),'TRUE LIST'!$C$2:$D$17,2,0),
VLOOKUP(MID(input!$A249,SEARCH($E$1,input!$A249)+9,1),'TRUE LIST'!$C$2:$D$17,2,0),
VLOOKUP(MID(input!$A249,SEARCH($E$1,input!$A249)+10,1),'TRUE LIST'!$C$2:$D$17,2,0),
TRIM(MID(input!$A249,SEARCH($E$1,input!$A249)+11,1))=""),TRUE,""),"X"),"")</f>
        <v>X</v>
      </c>
      <c r="F249" s="14" t="str">
        <f>IFERROR(IF(ISNUMBER(SEARCH($F$1,input!$A249)),VLOOKUP(TRIM(MID(input!$A249,SEARCH($F$1,input!$A249)+4,4)),'TRUE LIST'!$A$2:$B$8,2,0),"X"),"")</f>
        <v>X</v>
      </c>
      <c r="G249" s="14" t="str">
        <f>IFERROR(IF(ISNUMBER(SEARCH($G$1,input!$A249)),IF(LEN(TRIM(MID(input!$A249,SEARCH($G$1,input!$A249)+4,10)))=9,TRUE,""),"X"),"")</f>
        <v>X</v>
      </c>
      <c r="H249" s="14" t="str">
        <f t="shared" ca="1" si="6"/>
        <v/>
      </c>
      <c r="I249" s="13" t="str">
        <f>IF(ISBLANK(input!A249),"x","")</f>
        <v>x</v>
      </c>
      <c r="J249" s="13">
        <f>IFERROR(IF(I249="x",MATCH("x",I250:I959,0),N/A),"")</f>
        <v>3</v>
      </c>
      <c r="K249" s="14" t="str">
        <f t="shared" ca="1" si="7"/>
        <v/>
      </c>
    </row>
    <row r="250" spans="1:11" s="1" customFormat="1" x14ac:dyDescent="0.35">
      <c r="A250" s="14" t="b">
        <f>IFERROR(IF(ISNUMBER(SEARCH($A$1,input!$A250)),AND(1920&lt;=VALUE(TRIM(MID(input!$A250,SEARCH($A$1,input!$A250)+4,5))),VALUE(TRIM(MID(input!$A250,SEARCH($A$1,input!$A250)+4,5)))&lt;=2002),"X"),"")</f>
        <v>0</v>
      </c>
      <c r="B250" s="14" t="str">
        <f>IFERROR(IF(ISNUMBER(SEARCH($B$1,input!$A250)),AND(2010&lt;=VALUE(TRIM(MID(input!$A250,SEARCH($B$1,input!$A250)+4,5))),VALUE(TRIM(MID(input!$A250,SEARCH($B$1,input!$A250)+4,5)))&lt;=2020),"X"),"")</f>
        <v>X</v>
      </c>
      <c r="C250" s="14" t="b">
        <f>IFERROR(IF(ISNUMBER(SEARCH($C$1,input!$A250)),AND(2020&lt;=VALUE(TRIM(MID(input!$A250,SEARCH($C$1,input!$A250)+4,5))),VALUE(TRIM(MID(input!$A250,SEARCH($C$1,input!$A250)+4,5)))&lt;=2030),"X"),"")</f>
        <v>0</v>
      </c>
      <c r="D250" s="14" t="str">
        <f>IFERROR(IF(ISNUMBER(SEARCH($D$1,input!$A250)),IF(MID(input!$A250,SEARCH($D$1,input!$A250)+7,2)="cm",AND(150&lt;=VALUE(MID(input!$A250,SEARCH($D$1,input!$A250)+4,3)),VALUE(MID(input!$A250,SEARCH($D$1,input!$A250)+4,3))&lt;=193),IF(MID(input!$A250,SEARCH($D$1,input!$A250)+6,2)="in",AND(59&lt;=VALUE(MID(input!$A250,SEARCH($D$1,input!$A250)+4,2)),VALUE(MID(input!$A250,SEARCH($D$1,input!$A250)+4,2))&lt;=76),"")),"X"),"")</f>
        <v/>
      </c>
      <c r="E250" s="14" t="str">
        <f>IFERROR(IF(ISNUMBER(SEARCH($E$1,input!$A250)),IF(AND(MID(input!$A250,SEARCH($E$1,input!$A250)+4,1)="#",
VLOOKUP(MID(input!$A250,SEARCH($E$1,input!$A250)+5,1),'TRUE LIST'!$C$2:$D$17,2,0),
VLOOKUP(MID(input!$A250,SEARCH($E$1,input!$A250)+6,1),'TRUE LIST'!$C$2:$D$17,2,0),
VLOOKUP(MID(input!$A250,SEARCH($E$1,input!$A250)+7,1),'TRUE LIST'!$C$2:$D$17,2,0),
VLOOKUP(MID(input!$A250,SEARCH($E$1,input!$A250)+8,1),'TRUE LIST'!$C$2:$D$17,2,0),
VLOOKUP(MID(input!$A250,SEARCH($E$1,input!$A250)+9,1),'TRUE LIST'!$C$2:$D$17,2,0),
VLOOKUP(MID(input!$A250,SEARCH($E$1,input!$A250)+10,1),'TRUE LIST'!$C$2:$D$17,2,0),
TRIM(MID(input!$A250,SEARCH($E$1,input!$A250)+11,1))=""),TRUE,""),"X"),"")</f>
        <v/>
      </c>
      <c r="F250" s="14" t="b">
        <f>IFERROR(IF(ISNUMBER(SEARCH($F$1,input!$A250)),VLOOKUP(TRIM(MID(input!$A250,SEARCH($F$1,input!$A250)+4,4)),'TRUE LIST'!$A$2:$B$8,2,0),"X"),"")</f>
        <v>1</v>
      </c>
      <c r="G250" s="14" t="str">
        <f>IFERROR(IF(ISNUMBER(SEARCH($G$1,input!$A250)),IF(LEN(TRIM(MID(input!$A250,SEARCH($G$1,input!$A250)+4,10)))=9,TRUE,""),"X"),"")</f>
        <v/>
      </c>
      <c r="H250" s="14">
        <f t="shared" ca="1" si="6"/>
        <v>6</v>
      </c>
      <c r="I250" s="13" t="str">
        <f>IF(ISBLANK(input!A250),"x","")</f>
        <v/>
      </c>
      <c r="J250" s="13" t="str">
        <f>IFERROR(IF(I250="x",MATCH("x",I251:I959,0),N/A),"")</f>
        <v/>
      </c>
      <c r="K250" s="14">
        <f t="shared" ca="1" si="7"/>
        <v>6</v>
      </c>
    </row>
    <row r="251" spans="1:11" s="1" customFormat="1" x14ac:dyDescent="0.35">
      <c r="A251" s="14" t="str">
        <f>IFERROR(IF(ISNUMBER(SEARCH($A$1,input!$A251)),AND(1920&lt;=VALUE(TRIM(MID(input!$A251,SEARCH($A$1,input!$A251)+4,5))),VALUE(TRIM(MID(input!$A251,SEARCH($A$1,input!$A251)+4,5)))&lt;=2002),"X"),"")</f>
        <v>X</v>
      </c>
      <c r="B251" s="14" t="b">
        <f>IFERROR(IF(ISNUMBER(SEARCH($B$1,input!$A251)),AND(2010&lt;=VALUE(TRIM(MID(input!$A251,SEARCH($B$1,input!$A251)+4,5))),VALUE(TRIM(MID(input!$A251,SEARCH($B$1,input!$A251)+4,5)))&lt;=2020),"X"),"")</f>
        <v>0</v>
      </c>
      <c r="C251" s="14" t="str">
        <f>IFERROR(IF(ISNUMBER(SEARCH($C$1,input!$A251)),AND(2020&lt;=VALUE(TRIM(MID(input!$A251,SEARCH($C$1,input!$A251)+4,5))),VALUE(TRIM(MID(input!$A251,SEARCH($C$1,input!$A251)+4,5)))&lt;=2030),"X"),"")</f>
        <v>X</v>
      </c>
      <c r="D251" s="14" t="str">
        <f>IFERROR(IF(ISNUMBER(SEARCH($D$1,input!$A251)),IF(MID(input!$A251,SEARCH($D$1,input!$A251)+7,2)="cm",AND(150&lt;=VALUE(MID(input!$A251,SEARCH($D$1,input!$A251)+4,3)),VALUE(MID(input!$A251,SEARCH($D$1,input!$A251)+4,3))&lt;=193),IF(MID(input!$A251,SEARCH($D$1,input!$A251)+6,2)="in",AND(59&lt;=VALUE(MID(input!$A251,SEARCH($D$1,input!$A251)+4,2)),VALUE(MID(input!$A251,SEARCH($D$1,input!$A251)+4,2))&lt;=76),"")),"X"),"")</f>
        <v>X</v>
      </c>
      <c r="E251" s="14" t="str">
        <f>IFERROR(IF(ISNUMBER(SEARCH($E$1,input!$A251)),IF(AND(MID(input!$A251,SEARCH($E$1,input!$A251)+4,1)="#",
VLOOKUP(MID(input!$A251,SEARCH($E$1,input!$A251)+5,1),'TRUE LIST'!$C$2:$D$17,2,0),
VLOOKUP(MID(input!$A251,SEARCH($E$1,input!$A251)+6,1),'TRUE LIST'!$C$2:$D$17,2,0),
VLOOKUP(MID(input!$A251,SEARCH($E$1,input!$A251)+7,1),'TRUE LIST'!$C$2:$D$17,2,0),
VLOOKUP(MID(input!$A251,SEARCH($E$1,input!$A251)+8,1),'TRUE LIST'!$C$2:$D$17,2,0),
VLOOKUP(MID(input!$A251,SEARCH($E$1,input!$A251)+9,1),'TRUE LIST'!$C$2:$D$17,2,0),
VLOOKUP(MID(input!$A251,SEARCH($E$1,input!$A251)+10,1),'TRUE LIST'!$C$2:$D$17,2,0),
TRIM(MID(input!$A251,SEARCH($E$1,input!$A251)+11,1))=""),TRUE,""),"X"),"")</f>
        <v>X</v>
      </c>
      <c r="F251" s="14" t="str">
        <f>IFERROR(IF(ISNUMBER(SEARCH($F$1,input!$A251)),VLOOKUP(TRIM(MID(input!$A251,SEARCH($F$1,input!$A251)+4,4)),'TRUE LIST'!$A$2:$B$8,2,0),"X"),"")</f>
        <v>X</v>
      </c>
      <c r="G251" s="14" t="str">
        <f>IFERROR(IF(ISNUMBER(SEARCH($G$1,input!$A251)),IF(LEN(TRIM(MID(input!$A251,SEARCH($G$1,input!$A251)+4,10)))=9,TRUE,""),"X"),"")</f>
        <v>X</v>
      </c>
      <c r="H251" s="14" t="str">
        <f t="shared" ca="1" si="6"/>
        <v/>
      </c>
      <c r="I251" s="13" t="str">
        <f>IF(ISBLANK(input!A251),"x","")</f>
        <v/>
      </c>
      <c r="J251" s="13" t="str">
        <f>IFERROR(IF(I251="x",MATCH("x",I252:I959,0),N/A),"")</f>
        <v/>
      </c>
      <c r="K251" s="14" t="str">
        <f t="shared" ca="1" si="7"/>
        <v/>
      </c>
    </row>
    <row r="252" spans="1:11" s="1" customFormat="1" x14ac:dyDescent="0.35">
      <c r="A252" s="14" t="str">
        <f>IFERROR(IF(ISNUMBER(SEARCH($A$1,input!$A252)),AND(1920&lt;=VALUE(TRIM(MID(input!$A252,SEARCH($A$1,input!$A252)+4,5))),VALUE(TRIM(MID(input!$A252,SEARCH($A$1,input!$A252)+4,5)))&lt;=2002),"X"),"")</f>
        <v>X</v>
      </c>
      <c r="B252" s="14" t="str">
        <f>IFERROR(IF(ISNUMBER(SEARCH($B$1,input!$A252)),AND(2010&lt;=VALUE(TRIM(MID(input!$A252,SEARCH($B$1,input!$A252)+4,5))),VALUE(TRIM(MID(input!$A252,SEARCH($B$1,input!$A252)+4,5)))&lt;=2020),"X"),"")</f>
        <v>X</v>
      </c>
      <c r="C252" s="14" t="str">
        <f>IFERROR(IF(ISNUMBER(SEARCH($C$1,input!$A252)),AND(2020&lt;=VALUE(TRIM(MID(input!$A252,SEARCH($C$1,input!$A252)+4,5))),VALUE(TRIM(MID(input!$A252,SEARCH($C$1,input!$A252)+4,5)))&lt;=2030),"X"),"")</f>
        <v>X</v>
      </c>
      <c r="D252" s="14" t="str">
        <f>IFERROR(IF(ISNUMBER(SEARCH($D$1,input!$A252)),IF(MID(input!$A252,SEARCH($D$1,input!$A252)+7,2)="cm",AND(150&lt;=VALUE(MID(input!$A252,SEARCH($D$1,input!$A252)+4,3)),VALUE(MID(input!$A252,SEARCH($D$1,input!$A252)+4,3))&lt;=193),IF(MID(input!$A252,SEARCH($D$1,input!$A252)+6,2)="in",AND(59&lt;=VALUE(MID(input!$A252,SEARCH($D$1,input!$A252)+4,2)),VALUE(MID(input!$A252,SEARCH($D$1,input!$A252)+4,2))&lt;=76),"")),"X"),"")</f>
        <v>X</v>
      </c>
      <c r="E252" s="14" t="str">
        <f>IFERROR(IF(ISNUMBER(SEARCH($E$1,input!$A252)),IF(AND(MID(input!$A252,SEARCH($E$1,input!$A252)+4,1)="#",
VLOOKUP(MID(input!$A252,SEARCH($E$1,input!$A252)+5,1),'TRUE LIST'!$C$2:$D$17,2,0),
VLOOKUP(MID(input!$A252,SEARCH($E$1,input!$A252)+6,1),'TRUE LIST'!$C$2:$D$17,2,0),
VLOOKUP(MID(input!$A252,SEARCH($E$1,input!$A252)+7,1),'TRUE LIST'!$C$2:$D$17,2,0),
VLOOKUP(MID(input!$A252,SEARCH($E$1,input!$A252)+8,1),'TRUE LIST'!$C$2:$D$17,2,0),
VLOOKUP(MID(input!$A252,SEARCH($E$1,input!$A252)+9,1),'TRUE LIST'!$C$2:$D$17,2,0),
VLOOKUP(MID(input!$A252,SEARCH($E$1,input!$A252)+10,1),'TRUE LIST'!$C$2:$D$17,2,0),
TRIM(MID(input!$A252,SEARCH($E$1,input!$A252)+11,1))=""),TRUE,""),"X"),"")</f>
        <v>X</v>
      </c>
      <c r="F252" s="14" t="str">
        <f>IFERROR(IF(ISNUMBER(SEARCH($F$1,input!$A252)),VLOOKUP(TRIM(MID(input!$A252,SEARCH($F$1,input!$A252)+4,4)),'TRUE LIST'!$A$2:$B$8,2,0),"X"),"")</f>
        <v>X</v>
      </c>
      <c r="G252" s="14" t="str">
        <f>IFERROR(IF(ISNUMBER(SEARCH($G$1,input!$A252)),IF(LEN(TRIM(MID(input!$A252,SEARCH($G$1,input!$A252)+4,10)))=9,TRUE,""),"X"),"")</f>
        <v>X</v>
      </c>
      <c r="H252" s="14" t="str">
        <f t="shared" ca="1" si="6"/>
        <v/>
      </c>
      <c r="I252" s="13" t="str">
        <f>IF(ISBLANK(input!A252),"x","")</f>
        <v>x</v>
      </c>
      <c r="J252" s="13">
        <f>IFERROR(IF(I252="x",MATCH("x",I253:I959,0),N/A),"")</f>
        <v>3</v>
      </c>
      <c r="K252" s="14" t="str">
        <f t="shared" ca="1" si="7"/>
        <v/>
      </c>
    </row>
    <row r="253" spans="1:11" s="1" customFormat="1" x14ac:dyDescent="0.35">
      <c r="A253" s="14" t="str">
        <f>IFERROR(IF(ISNUMBER(SEARCH($A$1,input!$A253)),AND(1920&lt;=VALUE(TRIM(MID(input!$A253,SEARCH($A$1,input!$A253)+4,5))),VALUE(TRIM(MID(input!$A253,SEARCH($A$1,input!$A253)+4,5)))&lt;=2002),"X"),"")</f>
        <v>X</v>
      </c>
      <c r="B253" s="14" t="str">
        <f>IFERROR(IF(ISNUMBER(SEARCH($B$1,input!$A253)),AND(2010&lt;=VALUE(TRIM(MID(input!$A253,SEARCH($B$1,input!$A253)+4,5))),VALUE(TRIM(MID(input!$A253,SEARCH($B$1,input!$A253)+4,5)))&lt;=2020),"X"),"")</f>
        <v>X</v>
      </c>
      <c r="C253" s="14" t="str">
        <f>IFERROR(IF(ISNUMBER(SEARCH($C$1,input!$A253)),AND(2020&lt;=VALUE(TRIM(MID(input!$A253,SEARCH($C$1,input!$A253)+4,5))),VALUE(TRIM(MID(input!$A253,SEARCH($C$1,input!$A253)+4,5)))&lt;=2030),"X"),"")</f>
        <v>X</v>
      </c>
      <c r="D253" s="14" t="str">
        <f>IFERROR(IF(ISNUMBER(SEARCH($D$1,input!$A253)),IF(MID(input!$A253,SEARCH($D$1,input!$A253)+7,2)="cm",AND(150&lt;=VALUE(MID(input!$A253,SEARCH($D$1,input!$A253)+4,3)),VALUE(MID(input!$A253,SEARCH($D$1,input!$A253)+4,3))&lt;=193),IF(MID(input!$A253,SEARCH($D$1,input!$A253)+6,2)="in",AND(59&lt;=VALUE(MID(input!$A253,SEARCH($D$1,input!$A253)+4,2)),VALUE(MID(input!$A253,SEARCH($D$1,input!$A253)+4,2))&lt;=76),"")),"X"),"")</f>
        <v>X</v>
      </c>
      <c r="E253" s="14" t="str">
        <f>IFERROR(IF(ISNUMBER(SEARCH($E$1,input!$A253)),IF(AND(MID(input!$A253,SEARCH($E$1,input!$A253)+4,1)="#",
VLOOKUP(MID(input!$A253,SEARCH($E$1,input!$A253)+5,1),'TRUE LIST'!$C$2:$D$17,2,0),
VLOOKUP(MID(input!$A253,SEARCH($E$1,input!$A253)+6,1),'TRUE LIST'!$C$2:$D$17,2,0),
VLOOKUP(MID(input!$A253,SEARCH($E$1,input!$A253)+7,1),'TRUE LIST'!$C$2:$D$17,2,0),
VLOOKUP(MID(input!$A253,SEARCH($E$1,input!$A253)+8,1),'TRUE LIST'!$C$2:$D$17,2,0),
VLOOKUP(MID(input!$A253,SEARCH($E$1,input!$A253)+9,1),'TRUE LIST'!$C$2:$D$17,2,0),
VLOOKUP(MID(input!$A253,SEARCH($E$1,input!$A253)+10,1),'TRUE LIST'!$C$2:$D$17,2,0),
TRIM(MID(input!$A253,SEARCH($E$1,input!$A253)+11,1))=""),TRUE,""),"X"),"")</f>
        <v/>
      </c>
      <c r="F253" s="14" t="b">
        <f>IFERROR(IF(ISNUMBER(SEARCH($F$1,input!$A253)),VLOOKUP(TRIM(MID(input!$A253,SEARCH($F$1,input!$A253)+4,4)),'TRUE LIST'!$A$2:$B$8,2,0),"X"),"")</f>
        <v>1</v>
      </c>
      <c r="G253" s="14" t="str">
        <f>IFERROR(IF(ISNUMBER(SEARCH($G$1,input!$A253)),IF(LEN(TRIM(MID(input!$A253,SEARCH($G$1,input!$A253)+4,10)))=9,TRUE,""),"X"),"")</f>
        <v>X</v>
      </c>
      <c r="H253" s="14">
        <f t="shared" ca="1" si="6"/>
        <v>6</v>
      </c>
      <c r="I253" s="13" t="str">
        <f>IF(ISBLANK(input!A253),"x","")</f>
        <v/>
      </c>
      <c r="J253" s="13" t="str">
        <f>IFERROR(IF(I253="x",MATCH("x",I254:I959,0),N/A),"")</f>
        <v/>
      </c>
      <c r="K253" s="14">
        <f t="shared" ca="1" si="7"/>
        <v>6</v>
      </c>
    </row>
    <row r="254" spans="1:11" s="1" customFormat="1" x14ac:dyDescent="0.35">
      <c r="A254" s="14" t="str">
        <f>IFERROR(IF(ISNUMBER(SEARCH($A$1,input!$A254)),AND(1920&lt;=VALUE(TRIM(MID(input!$A254,SEARCH($A$1,input!$A254)+4,5))),VALUE(TRIM(MID(input!$A254,SEARCH($A$1,input!$A254)+4,5)))&lt;=2002),"X"),"")</f>
        <v>X</v>
      </c>
      <c r="B254" s="14" t="b">
        <f>IFERROR(IF(ISNUMBER(SEARCH($B$1,input!$A254)),AND(2010&lt;=VALUE(TRIM(MID(input!$A254,SEARCH($B$1,input!$A254)+4,5))),VALUE(TRIM(MID(input!$A254,SEARCH($B$1,input!$A254)+4,5)))&lt;=2020),"X"),"")</f>
        <v>1</v>
      </c>
      <c r="C254" s="14" t="b">
        <f>IFERROR(IF(ISNUMBER(SEARCH($C$1,input!$A254)),AND(2020&lt;=VALUE(TRIM(MID(input!$A254,SEARCH($C$1,input!$A254)+4,5))),VALUE(TRIM(MID(input!$A254,SEARCH($C$1,input!$A254)+4,5)))&lt;=2030),"X"),"")</f>
        <v>0</v>
      </c>
      <c r="D254" s="14" t="str">
        <f>IFERROR(IF(ISNUMBER(SEARCH($D$1,input!$A254)),IF(MID(input!$A254,SEARCH($D$1,input!$A254)+7,2)="cm",AND(150&lt;=VALUE(MID(input!$A254,SEARCH($D$1,input!$A254)+4,3)),VALUE(MID(input!$A254,SEARCH($D$1,input!$A254)+4,3))&lt;=193),IF(MID(input!$A254,SEARCH($D$1,input!$A254)+6,2)="in",AND(59&lt;=VALUE(MID(input!$A254,SEARCH($D$1,input!$A254)+4,2)),VALUE(MID(input!$A254,SEARCH($D$1,input!$A254)+4,2))&lt;=76),"")),"X"),"")</f>
        <v/>
      </c>
      <c r="E254" s="14" t="str">
        <f>IFERROR(IF(ISNUMBER(SEARCH($E$1,input!$A254)),IF(AND(MID(input!$A254,SEARCH($E$1,input!$A254)+4,1)="#",
VLOOKUP(MID(input!$A254,SEARCH($E$1,input!$A254)+5,1),'TRUE LIST'!$C$2:$D$17,2,0),
VLOOKUP(MID(input!$A254,SEARCH($E$1,input!$A254)+6,1),'TRUE LIST'!$C$2:$D$17,2,0),
VLOOKUP(MID(input!$A254,SEARCH($E$1,input!$A254)+7,1),'TRUE LIST'!$C$2:$D$17,2,0),
VLOOKUP(MID(input!$A254,SEARCH($E$1,input!$A254)+8,1),'TRUE LIST'!$C$2:$D$17,2,0),
VLOOKUP(MID(input!$A254,SEARCH($E$1,input!$A254)+9,1),'TRUE LIST'!$C$2:$D$17,2,0),
VLOOKUP(MID(input!$A254,SEARCH($E$1,input!$A254)+10,1),'TRUE LIST'!$C$2:$D$17,2,0),
TRIM(MID(input!$A254,SEARCH($E$1,input!$A254)+11,1))=""),TRUE,""),"X"),"")</f>
        <v>X</v>
      </c>
      <c r="F254" s="14" t="str">
        <f>IFERROR(IF(ISNUMBER(SEARCH($F$1,input!$A254)),VLOOKUP(TRIM(MID(input!$A254,SEARCH($F$1,input!$A254)+4,4)),'TRUE LIST'!$A$2:$B$8,2,0),"X"),"")</f>
        <v>X</v>
      </c>
      <c r="G254" s="14" t="str">
        <f>IFERROR(IF(ISNUMBER(SEARCH($G$1,input!$A254)),IF(LEN(TRIM(MID(input!$A254,SEARCH($G$1,input!$A254)+4,10)))=9,TRUE,""),"X"),"")</f>
        <v/>
      </c>
      <c r="H254" s="14" t="str">
        <f t="shared" ca="1" si="6"/>
        <v/>
      </c>
      <c r="I254" s="13" t="str">
        <f>IF(ISBLANK(input!A254),"x","")</f>
        <v/>
      </c>
      <c r="J254" s="13" t="str">
        <f>IFERROR(IF(I254="x",MATCH("x",I255:I959,0),N/A),"")</f>
        <v/>
      </c>
      <c r="K254" s="14" t="str">
        <f t="shared" ca="1" si="7"/>
        <v/>
      </c>
    </row>
    <row r="255" spans="1:11" s="1" customFormat="1" x14ac:dyDescent="0.35">
      <c r="A255" s="14" t="str">
        <f>IFERROR(IF(ISNUMBER(SEARCH($A$1,input!$A255)),AND(1920&lt;=VALUE(TRIM(MID(input!$A255,SEARCH($A$1,input!$A255)+4,5))),VALUE(TRIM(MID(input!$A255,SEARCH($A$1,input!$A255)+4,5)))&lt;=2002),"X"),"")</f>
        <v>X</v>
      </c>
      <c r="B255" s="14" t="str">
        <f>IFERROR(IF(ISNUMBER(SEARCH($B$1,input!$A255)),AND(2010&lt;=VALUE(TRIM(MID(input!$A255,SEARCH($B$1,input!$A255)+4,5))),VALUE(TRIM(MID(input!$A255,SEARCH($B$1,input!$A255)+4,5)))&lt;=2020),"X"),"")</f>
        <v>X</v>
      </c>
      <c r="C255" s="14" t="str">
        <f>IFERROR(IF(ISNUMBER(SEARCH($C$1,input!$A255)),AND(2020&lt;=VALUE(TRIM(MID(input!$A255,SEARCH($C$1,input!$A255)+4,5))),VALUE(TRIM(MID(input!$A255,SEARCH($C$1,input!$A255)+4,5)))&lt;=2030),"X"),"")</f>
        <v>X</v>
      </c>
      <c r="D255" s="14" t="str">
        <f>IFERROR(IF(ISNUMBER(SEARCH($D$1,input!$A255)),IF(MID(input!$A255,SEARCH($D$1,input!$A255)+7,2)="cm",AND(150&lt;=VALUE(MID(input!$A255,SEARCH($D$1,input!$A255)+4,3)),VALUE(MID(input!$A255,SEARCH($D$1,input!$A255)+4,3))&lt;=193),IF(MID(input!$A255,SEARCH($D$1,input!$A255)+6,2)="in",AND(59&lt;=VALUE(MID(input!$A255,SEARCH($D$1,input!$A255)+4,2)),VALUE(MID(input!$A255,SEARCH($D$1,input!$A255)+4,2))&lt;=76),"")),"X"),"")</f>
        <v>X</v>
      </c>
      <c r="E255" s="14" t="str">
        <f>IFERROR(IF(ISNUMBER(SEARCH($E$1,input!$A255)),IF(AND(MID(input!$A255,SEARCH($E$1,input!$A255)+4,1)="#",
VLOOKUP(MID(input!$A255,SEARCH($E$1,input!$A255)+5,1),'TRUE LIST'!$C$2:$D$17,2,0),
VLOOKUP(MID(input!$A255,SEARCH($E$1,input!$A255)+6,1),'TRUE LIST'!$C$2:$D$17,2,0),
VLOOKUP(MID(input!$A255,SEARCH($E$1,input!$A255)+7,1),'TRUE LIST'!$C$2:$D$17,2,0),
VLOOKUP(MID(input!$A255,SEARCH($E$1,input!$A255)+8,1),'TRUE LIST'!$C$2:$D$17,2,0),
VLOOKUP(MID(input!$A255,SEARCH($E$1,input!$A255)+9,1),'TRUE LIST'!$C$2:$D$17,2,0),
VLOOKUP(MID(input!$A255,SEARCH($E$1,input!$A255)+10,1),'TRUE LIST'!$C$2:$D$17,2,0),
TRIM(MID(input!$A255,SEARCH($E$1,input!$A255)+11,1))=""),TRUE,""),"X"),"")</f>
        <v>X</v>
      </c>
      <c r="F255" s="14" t="str">
        <f>IFERROR(IF(ISNUMBER(SEARCH($F$1,input!$A255)),VLOOKUP(TRIM(MID(input!$A255,SEARCH($F$1,input!$A255)+4,4)),'TRUE LIST'!$A$2:$B$8,2,0),"X"),"")</f>
        <v>X</v>
      </c>
      <c r="G255" s="14" t="str">
        <f>IFERROR(IF(ISNUMBER(SEARCH($G$1,input!$A255)),IF(LEN(TRIM(MID(input!$A255,SEARCH($G$1,input!$A255)+4,10)))=9,TRUE,""),"X"),"")</f>
        <v>X</v>
      </c>
      <c r="H255" s="14" t="str">
        <f t="shared" ca="1" si="6"/>
        <v/>
      </c>
      <c r="I255" s="13" t="str">
        <f>IF(ISBLANK(input!A255),"x","")</f>
        <v>x</v>
      </c>
      <c r="J255" s="13">
        <f>IFERROR(IF(I255="x",MATCH("x",I256:I959,0),N/A),"")</f>
        <v>4</v>
      </c>
      <c r="K255" s="14" t="str">
        <f t="shared" ca="1" si="7"/>
        <v/>
      </c>
    </row>
    <row r="256" spans="1:11" s="1" customFormat="1" x14ac:dyDescent="0.35">
      <c r="A256" s="14" t="b">
        <f>IFERROR(IF(ISNUMBER(SEARCH($A$1,input!$A256)),AND(1920&lt;=VALUE(TRIM(MID(input!$A256,SEARCH($A$1,input!$A256)+4,5))),VALUE(TRIM(MID(input!$A256,SEARCH($A$1,input!$A256)+4,5)))&lt;=2002),"X"),"")</f>
        <v>1</v>
      </c>
      <c r="B256" s="14" t="str">
        <f>IFERROR(IF(ISNUMBER(SEARCH($B$1,input!$A256)),AND(2010&lt;=VALUE(TRIM(MID(input!$A256,SEARCH($B$1,input!$A256)+4,5))),VALUE(TRIM(MID(input!$A256,SEARCH($B$1,input!$A256)+4,5)))&lt;=2020),"X"),"")</f>
        <v>X</v>
      </c>
      <c r="C256" s="14" t="str">
        <f>IFERROR(IF(ISNUMBER(SEARCH($C$1,input!$A256)),AND(2020&lt;=VALUE(TRIM(MID(input!$A256,SEARCH($C$1,input!$A256)+4,5))),VALUE(TRIM(MID(input!$A256,SEARCH($C$1,input!$A256)+4,5)))&lt;=2030),"X"),"")</f>
        <v>X</v>
      </c>
      <c r="D256" s="14" t="str">
        <f>IFERROR(IF(ISNUMBER(SEARCH($D$1,input!$A256)),IF(MID(input!$A256,SEARCH($D$1,input!$A256)+7,2)="cm",AND(150&lt;=VALUE(MID(input!$A256,SEARCH($D$1,input!$A256)+4,3)),VALUE(MID(input!$A256,SEARCH($D$1,input!$A256)+4,3))&lt;=193),IF(MID(input!$A256,SEARCH($D$1,input!$A256)+6,2)="in",AND(59&lt;=VALUE(MID(input!$A256,SEARCH($D$1,input!$A256)+4,2)),VALUE(MID(input!$A256,SEARCH($D$1,input!$A256)+4,2))&lt;=76),"")),"X"),"")</f>
        <v>X</v>
      </c>
      <c r="E256" s="14" t="str">
        <f>IFERROR(IF(ISNUMBER(SEARCH($E$1,input!$A256)),IF(AND(MID(input!$A256,SEARCH($E$1,input!$A256)+4,1)="#",
VLOOKUP(MID(input!$A256,SEARCH($E$1,input!$A256)+5,1),'TRUE LIST'!$C$2:$D$17,2,0),
VLOOKUP(MID(input!$A256,SEARCH($E$1,input!$A256)+6,1),'TRUE LIST'!$C$2:$D$17,2,0),
VLOOKUP(MID(input!$A256,SEARCH($E$1,input!$A256)+7,1),'TRUE LIST'!$C$2:$D$17,2,0),
VLOOKUP(MID(input!$A256,SEARCH($E$1,input!$A256)+8,1),'TRUE LIST'!$C$2:$D$17,2,0),
VLOOKUP(MID(input!$A256,SEARCH($E$1,input!$A256)+9,1),'TRUE LIST'!$C$2:$D$17,2,0),
VLOOKUP(MID(input!$A256,SEARCH($E$1,input!$A256)+10,1),'TRUE LIST'!$C$2:$D$17,2,0),
TRIM(MID(input!$A256,SEARCH($E$1,input!$A256)+11,1))=""),TRUE,""),"X"),"")</f>
        <v>X</v>
      </c>
      <c r="F256" s="14" t="str">
        <f>IFERROR(IF(ISNUMBER(SEARCH($F$1,input!$A256)),VLOOKUP(TRIM(MID(input!$A256,SEARCH($F$1,input!$A256)+4,4)),'TRUE LIST'!$A$2:$B$8,2,0),"X"),"")</f>
        <v>X</v>
      </c>
      <c r="G256" s="14" t="str">
        <f>IFERROR(IF(ISNUMBER(SEARCH($G$1,input!$A256)),IF(LEN(TRIM(MID(input!$A256,SEARCH($G$1,input!$A256)+4,10)))=9,TRUE,""),"X"),"")</f>
        <v>X</v>
      </c>
      <c r="H256" s="14">
        <f t="shared" ca="1" si="6"/>
        <v>6</v>
      </c>
      <c r="I256" s="13" t="str">
        <f>IF(ISBLANK(input!A256),"x","")</f>
        <v/>
      </c>
      <c r="J256" s="13" t="str">
        <f>IFERROR(IF(I256="x",MATCH("x",I257:I959,0),N/A),"")</f>
        <v/>
      </c>
      <c r="K256" s="14">
        <f t="shared" ca="1" si="7"/>
        <v>6</v>
      </c>
    </row>
    <row r="257" spans="1:11" s="1" customFormat="1" x14ac:dyDescent="0.35">
      <c r="A257" s="14" t="str">
        <f>IFERROR(IF(ISNUMBER(SEARCH($A$1,input!$A257)),AND(1920&lt;=VALUE(TRIM(MID(input!$A257,SEARCH($A$1,input!$A257)+4,5))),VALUE(TRIM(MID(input!$A257,SEARCH($A$1,input!$A257)+4,5)))&lt;=2002),"X"),"")</f>
        <v>X</v>
      </c>
      <c r="B257" s="14" t="b">
        <f>IFERROR(IF(ISNUMBER(SEARCH($B$1,input!$A257)),AND(2010&lt;=VALUE(TRIM(MID(input!$A257,SEARCH($B$1,input!$A257)+4,5))),VALUE(TRIM(MID(input!$A257,SEARCH($B$1,input!$A257)+4,5)))&lt;=2020),"X"),"")</f>
        <v>1</v>
      </c>
      <c r="C257" s="14" t="b">
        <f>IFERROR(IF(ISNUMBER(SEARCH($C$1,input!$A257)),AND(2020&lt;=VALUE(TRIM(MID(input!$A257,SEARCH($C$1,input!$A257)+4,5))),VALUE(TRIM(MID(input!$A257,SEARCH($C$1,input!$A257)+4,5)))&lt;=2030),"X"),"")</f>
        <v>1</v>
      </c>
      <c r="D257" s="14" t="str">
        <f>IFERROR(IF(ISNUMBER(SEARCH($D$1,input!$A257)),IF(MID(input!$A257,SEARCH($D$1,input!$A257)+7,2)="cm",AND(150&lt;=VALUE(MID(input!$A257,SEARCH($D$1,input!$A257)+4,3)),VALUE(MID(input!$A257,SEARCH($D$1,input!$A257)+4,3))&lt;=193),IF(MID(input!$A257,SEARCH($D$1,input!$A257)+6,2)="in",AND(59&lt;=VALUE(MID(input!$A257,SEARCH($D$1,input!$A257)+4,2)),VALUE(MID(input!$A257,SEARCH($D$1,input!$A257)+4,2))&lt;=76),"")),"X"),"")</f>
        <v>X</v>
      </c>
      <c r="E257" s="14" t="str">
        <f>IFERROR(IF(ISNUMBER(SEARCH($E$1,input!$A257)),IF(AND(MID(input!$A257,SEARCH($E$1,input!$A257)+4,1)="#",
VLOOKUP(MID(input!$A257,SEARCH($E$1,input!$A257)+5,1),'TRUE LIST'!$C$2:$D$17,2,0),
VLOOKUP(MID(input!$A257,SEARCH($E$1,input!$A257)+6,1),'TRUE LIST'!$C$2:$D$17,2,0),
VLOOKUP(MID(input!$A257,SEARCH($E$1,input!$A257)+7,1),'TRUE LIST'!$C$2:$D$17,2,0),
VLOOKUP(MID(input!$A257,SEARCH($E$1,input!$A257)+8,1),'TRUE LIST'!$C$2:$D$17,2,0),
VLOOKUP(MID(input!$A257,SEARCH($E$1,input!$A257)+9,1),'TRUE LIST'!$C$2:$D$17,2,0),
VLOOKUP(MID(input!$A257,SEARCH($E$1,input!$A257)+10,1),'TRUE LIST'!$C$2:$D$17,2,0),
TRIM(MID(input!$A257,SEARCH($E$1,input!$A257)+11,1))=""),TRUE,""),"X"),"")</f>
        <v>X</v>
      </c>
      <c r="F257" s="14" t="b">
        <f>IFERROR(IF(ISNUMBER(SEARCH($F$1,input!$A257)),VLOOKUP(TRIM(MID(input!$A257,SEARCH($F$1,input!$A257)+4,4)),'TRUE LIST'!$A$2:$B$8,2,0),"X"),"")</f>
        <v>1</v>
      </c>
      <c r="G257" s="14" t="str">
        <f>IFERROR(IF(ISNUMBER(SEARCH($G$1,input!$A257)),IF(LEN(TRIM(MID(input!$A257,SEARCH($G$1,input!$A257)+4,10)))=9,TRUE,""),"X"),"")</f>
        <v>X</v>
      </c>
      <c r="H257" s="14" t="str">
        <f t="shared" ca="1" si="6"/>
        <v/>
      </c>
      <c r="I257" s="13" t="str">
        <f>IF(ISBLANK(input!A257),"x","")</f>
        <v/>
      </c>
      <c r="J257" s="13" t="str">
        <f>IFERROR(IF(I257="x",MATCH("x",I258:I959,0),N/A),"")</f>
        <v/>
      </c>
      <c r="K257" s="14" t="str">
        <f t="shared" ca="1" si="7"/>
        <v/>
      </c>
    </row>
    <row r="258" spans="1:11" s="1" customFormat="1" x14ac:dyDescent="0.35">
      <c r="A258" s="14" t="str">
        <f>IFERROR(IF(ISNUMBER(SEARCH($A$1,input!$A258)),AND(1920&lt;=VALUE(TRIM(MID(input!$A258,SEARCH($A$1,input!$A258)+4,5))),VALUE(TRIM(MID(input!$A258,SEARCH($A$1,input!$A258)+4,5)))&lt;=2002),"X"),"")</f>
        <v>X</v>
      </c>
      <c r="B258" s="14" t="str">
        <f>IFERROR(IF(ISNUMBER(SEARCH($B$1,input!$A258)),AND(2010&lt;=VALUE(TRIM(MID(input!$A258,SEARCH($B$1,input!$A258)+4,5))),VALUE(TRIM(MID(input!$A258,SEARCH($B$1,input!$A258)+4,5)))&lt;=2020),"X"),"")</f>
        <v>X</v>
      </c>
      <c r="C258" s="14" t="str">
        <f>IFERROR(IF(ISNUMBER(SEARCH($C$1,input!$A258)),AND(2020&lt;=VALUE(TRIM(MID(input!$A258,SEARCH($C$1,input!$A258)+4,5))),VALUE(TRIM(MID(input!$A258,SEARCH($C$1,input!$A258)+4,5)))&lt;=2030),"X"),"")</f>
        <v>X</v>
      </c>
      <c r="D258" s="14" t="str">
        <f>IFERROR(IF(ISNUMBER(SEARCH($D$1,input!$A258)),IF(MID(input!$A258,SEARCH($D$1,input!$A258)+7,2)="cm",AND(150&lt;=VALUE(MID(input!$A258,SEARCH($D$1,input!$A258)+4,3)),VALUE(MID(input!$A258,SEARCH($D$1,input!$A258)+4,3))&lt;=193),IF(MID(input!$A258,SEARCH($D$1,input!$A258)+6,2)="in",AND(59&lt;=VALUE(MID(input!$A258,SEARCH($D$1,input!$A258)+4,2)),VALUE(MID(input!$A258,SEARCH($D$1,input!$A258)+4,2))&lt;=76),"")),"X"),"")</f>
        <v>X</v>
      </c>
      <c r="E258" s="14" t="b">
        <f>IFERROR(IF(ISNUMBER(SEARCH($E$1,input!$A258)),IF(AND(MID(input!$A258,SEARCH($E$1,input!$A258)+4,1)="#",
VLOOKUP(MID(input!$A258,SEARCH($E$1,input!$A258)+5,1),'TRUE LIST'!$C$2:$D$17,2,0),
VLOOKUP(MID(input!$A258,SEARCH($E$1,input!$A258)+6,1),'TRUE LIST'!$C$2:$D$17,2,0),
VLOOKUP(MID(input!$A258,SEARCH($E$1,input!$A258)+7,1),'TRUE LIST'!$C$2:$D$17,2,0),
VLOOKUP(MID(input!$A258,SEARCH($E$1,input!$A258)+8,1),'TRUE LIST'!$C$2:$D$17,2,0),
VLOOKUP(MID(input!$A258,SEARCH($E$1,input!$A258)+9,1),'TRUE LIST'!$C$2:$D$17,2,0),
VLOOKUP(MID(input!$A258,SEARCH($E$1,input!$A258)+10,1),'TRUE LIST'!$C$2:$D$17,2,0),
TRIM(MID(input!$A258,SEARCH($E$1,input!$A258)+11,1))=""),TRUE,""),"X"),"")</f>
        <v>1</v>
      </c>
      <c r="F258" s="14" t="str">
        <f>IFERROR(IF(ISNUMBER(SEARCH($F$1,input!$A258)),VLOOKUP(TRIM(MID(input!$A258,SEARCH($F$1,input!$A258)+4,4)),'TRUE LIST'!$A$2:$B$8,2,0),"X"),"")</f>
        <v>X</v>
      </c>
      <c r="G258" s="14" t="b">
        <f>IFERROR(IF(ISNUMBER(SEARCH($G$1,input!$A258)),IF(LEN(TRIM(MID(input!$A258,SEARCH($G$1,input!$A258)+4,10)))=9,TRUE,""),"X"),"")</f>
        <v>1</v>
      </c>
      <c r="H258" s="14" t="str">
        <f t="shared" ca="1" si="6"/>
        <v/>
      </c>
      <c r="I258" s="13" t="str">
        <f>IF(ISBLANK(input!A258),"x","")</f>
        <v/>
      </c>
      <c r="J258" s="13" t="str">
        <f>IFERROR(IF(I258="x",MATCH("x",I259:I959,0),N/A),"")</f>
        <v/>
      </c>
      <c r="K258" s="14" t="str">
        <f t="shared" ca="1" si="7"/>
        <v/>
      </c>
    </row>
    <row r="259" spans="1:11" s="1" customFormat="1" x14ac:dyDescent="0.35">
      <c r="A259" s="14" t="str">
        <f>IFERROR(IF(ISNUMBER(SEARCH($A$1,input!$A259)),AND(1920&lt;=VALUE(TRIM(MID(input!$A259,SEARCH($A$1,input!$A259)+4,5))),VALUE(TRIM(MID(input!$A259,SEARCH($A$1,input!$A259)+4,5)))&lt;=2002),"X"),"")</f>
        <v>X</v>
      </c>
      <c r="B259" s="14" t="str">
        <f>IFERROR(IF(ISNUMBER(SEARCH($B$1,input!$A259)),AND(2010&lt;=VALUE(TRIM(MID(input!$A259,SEARCH($B$1,input!$A259)+4,5))),VALUE(TRIM(MID(input!$A259,SEARCH($B$1,input!$A259)+4,5)))&lt;=2020),"X"),"")</f>
        <v>X</v>
      </c>
      <c r="C259" s="14" t="str">
        <f>IFERROR(IF(ISNUMBER(SEARCH($C$1,input!$A259)),AND(2020&lt;=VALUE(TRIM(MID(input!$A259,SEARCH($C$1,input!$A259)+4,5))),VALUE(TRIM(MID(input!$A259,SEARCH($C$1,input!$A259)+4,5)))&lt;=2030),"X"),"")</f>
        <v>X</v>
      </c>
      <c r="D259" s="14" t="str">
        <f>IFERROR(IF(ISNUMBER(SEARCH($D$1,input!$A259)),IF(MID(input!$A259,SEARCH($D$1,input!$A259)+7,2)="cm",AND(150&lt;=VALUE(MID(input!$A259,SEARCH($D$1,input!$A259)+4,3)),VALUE(MID(input!$A259,SEARCH($D$1,input!$A259)+4,3))&lt;=193),IF(MID(input!$A259,SEARCH($D$1,input!$A259)+6,2)="in",AND(59&lt;=VALUE(MID(input!$A259,SEARCH($D$1,input!$A259)+4,2)),VALUE(MID(input!$A259,SEARCH($D$1,input!$A259)+4,2))&lt;=76),"")),"X"),"")</f>
        <v>X</v>
      </c>
      <c r="E259" s="14" t="str">
        <f>IFERROR(IF(ISNUMBER(SEARCH($E$1,input!$A259)),IF(AND(MID(input!$A259,SEARCH($E$1,input!$A259)+4,1)="#",
VLOOKUP(MID(input!$A259,SEARCH($E$1,input!$A259)+5,1),'TRUE LIST'!$C$2:$D$17,2,0),
VLOOKUP(MID(input!$A259,SEARCH($E$1,input!$A259)+6,1),'TRUE LIST'!$C$2:$D$17,2,0),
VLOOKUP(MID(input!$A259,SEARCH($E$1,input!$A259)+7,1),'TRUE LIST'!$C$2:$D$17,2,0),
VLOOKUP(MID(input!$A259,SEARCH($E$1,input!$A259)+8,1),'TRUE LIST'!$C$2:$D$17,2,0),
VLOOKUP(MID(input!$A259,SEARCH($E$1,input!$A259)+9,1),'TRUE LIST'!$C$2:$D$17,2,0),
VLOOKUP(MID(input!$A259,SEARCH($E$1,input!$A259)+10,1),'TRUE LIST'!$C$2:$D$17,2,0),
TRIM(MID(input!$A259,SEARCH($E$1,input!$A259)+11,1))=""),TRUE,""),"X"),"")</f>
        <v>X</v>
      </c>
      <c r="F259" s="14" t="str">
        <f>IFERROR(IF(ISNUMBER(SEARCH($F$1,input!$A259)),VLOOKUP(TRIM(MID(input!$A259,SEARCH($F$1,input!$A259)+4,4)),'TRUE LIST'!$A$2:$B$8,2,0),"X"),"")</f>
        <v>X</v>
      </c>
      <c r="G259" s="14" t="str">
        <f>IFERROR(IF(ISNUMBER(SEARCH($G$1,input!$A259)),IF(LEN(TRIM(MID(input!$A259,SEARCH($G$1,input!$A259)+4,10)))=9,TRUE,""),"X"),"")</f>
        <v>X</v>
      </c>
      <c r="H259" s="14" t="str">
        <f t="shared" ref="H259:H322" ca="1" si="8">IFERROR(COUNTIF(INDIRECT("RC2:R["&amp;J258-1&amp;"]C8",FALSE),"TRUE"),"")</f>
        <v/>
      </c>
      <c r="I259" s="13" t="str">
        <f>IF(ISBLANK(input!A259),"x","")</f>
        <v>x</v>
      </c>
      <c r="J259" s="13">
        <f>IFERROR(IF(I259="x",MATCH("x",I260:I959,0),N/A),"")</f>
        <v>3</v>
      </c>
      <c r="K259" s="14" t="str">
        <f t="shared" ref="K259:K322" ca="1" si="9">IFERROR((J258-1)*7-COUNTIF(INDIRECT("RC2:R["&amp;J258-2&amp;"]C8",FALSE),"*X*"),"")</f>
        <v/>
      </c>
    </row>
    <row r="260" spans="1:11" s="1" customFormat="1" x14ac:dyDescent="0.35">
      <c r="A260" s="14" t="b">
        <f>IFERROR(IF(ISNUMBER(SEARCH($A$1,input!$A260)),AND(1920&lt;=VALUE(TRIM(MID(input!$A260,SEARCH($A$1,input!$A260)+4,5))),VALUE(TRIM(MID(input!$A260,SEARCH($A$1,input!$A260)+4,5)))&lt;=2002),"X"),"")</f>
        <v>1</v>
      </c>
      <c r="B260" s="14" t="b">
        <f>IFERROR(IF(ISNUMBER(SEARCH($B$1,input!$A260)),AND(2010&lt;=VALUE(TRIM(MID(input!$A260,SEARCH($B$1,input!$A260)+4,5))),VALUE(TRIM(MID(input!$A260,SEARCH($B$1,input!$A260)+4,5)))&lt;=2020),"X"),"")</f>
        <v>1</v>
      </c>
      <c r="C260" s="14" t="str">
        <f>IFERROR(IF(ISNUMBER(SEARCH($C$1,input!$A260)),AND(2020&lt;=VALUE(TRIM(MID(input!$A260,SEARCH($C$1,input!$A260)+4,5))),VALUE(TRIM(MID(input!$A260,SEARCH($C$1,input!$A260)+4,5)))&lt;=2030),"X"),"")</f>
        <v>X</v>
      </c>
      <c r="D260" s="14" t="str">
        <f>IFERROR(IF(ISNUMBER(SEARCH($D$1,input!$A260)),IF(MID(input!$A260,SEARCH($D$1,input!$A260)+7,2)="cm",AND(150&lt;=VALUE(MID(input!$A260,SEARCH($D$1,input!$A260)+4,3)),VALUE(MID(input!$A260,SEARCH($D$1,input!$A260)+4,3))&lt;=193),IF(MID(input!$A260,SEARCH($D$1,input!$A260)+6,2)="in",AND(59&lt;=VALUE(MID(input!$A260,SEARCH($D$1,input!$A260)+4,2)),VALUE(MID(input!$A260,SEARCH($D$1,input!$A260)+4,2))&lt;=76),"")),"X"),"")</f>
        <v>X</v>
      </c>
      <c r="E260" s="14" t="b">
        <f>IFERROR(IF(ISNUMBER(SEARCH($E$1,input!$A260)),IF(AND(MID(input!$A260,SEARCH($E$1,input!$A260)+4,1)="#",
VLOOKUP(MID(input!$A260,SEARCH($E$1,input!$A260)+5,1),'TRUE LIST'!$C$2:$D$17,2,0),
VLOOKUP(MID(input!$A260,SEARCH($E$1,input!$A260)+6,1),'TRUE LIST'!$C$2:$D$17,2,0),
VLOOKUP(MID(input!$A260,SEARCH($E$1,input!$A260)+7,1),'TRUE LIST'!$C$2:$D$17,2,0),
VLOOKUP(MID(input!$A260,SEARCH($E$1,input!$A260)+8,1),'TRUE LIST'!$C$2:$D$17,2,0),
VLOOKUP(MID(input!$A260,SEARCH($E$1,input!$A260)+9,1),'TRUE LIST'!$C$2:$D$17,2,0),
VLOOKUP(MID(input!$A260,SEARCH($E$1,input!$A260)+10,1),'TRUE LIST'!$C$2:$D$17,2,0),
TRIM(MID(input!$A260,SEARCH($E$1,input!$A260)+11,1))=""),TRUE,""),"X"),"")</f>
        <v>1</v>
      </c>
      <c r="F260" s="14" t="b">
        <f>IFERROR(IF(ISNUMBER(SEARCH($F$1,input!$A260)),VLOOKUP(TRIM(MID(input!$A260,SEARCH($F$1,input!$A260)+4,4)),'TRUE LIST'!$A$2:$B$8,2,0),"X"),"")</f>
        <v>1</v>
      </c>
      <c r="G260" s="14" t="str">
        <f>IFERROR(IF(ISNUMBER(SEARCH($G$1,input!$A260)),IF(LEN(TRIM(MID(input!$A260,SEARCH($G$1,input!$A260)+4,10)))=9,TRUE,""),"X"),"")</f>
        <v>X</v>
      </c>
      <c r="H260" s="14">
        <f t="shared" ca="1" si="8"/>
        <v>6</v>
      </c>
      <c r="I260" s="13" t="str">
        <f>IF(ISBLANK(input!A260),"x","")</f>
        <v/>
      </c>
      <c r="J260" s="13" t="str">
        <f>IFERROR(IF(I260="x",MATCH("x",I261:I959,0),N/A),"")</f>
        <v/>
      </c>
      <c r="K260" s="14">
        <f t="shared" ca="1" si="9"/>
        <v>6</v>
      </c>
    </row>
    <row r="261" spans="1:11" s="1" customFormat="1" x14ac:dyDescent="0.35">
      <c r="A261" s="14" t="str">
        <f>IFERROR(IF(ISNUMBER(SEARCH($A$1,input!$A261)),AND(1920&lt;=VALUE(TRIM(MID(input!$A261,SEARCH($A$1,input!$A261)+4,5))),VALUE(TRIM(MID(input!$A261,SEARCH($A$1,input!$A261)+4,5)))&lt;=2002),"X"),"")</f>
        <v>X</v>
      </c>
      <c r="B261" s="14" t="str">
        <f>IFERROR(IF(ISNUMBER(SEARCH($B$1,input!$A261)),AND(2010&lt;=VALUE(TRIM(MID(input!$A261,SEARCH($B$1,input!$A261)+4,5))),VALUE(TRIM(MID(input!$A261,SEARCH($B$1,input!$A261)+4,5)))&lt;=2020),"X"),"")</f>
        <v>X</v>
      </c>
      <c r="C261" s="14" t="b">
        <f>IFERROR(IF(ISNUMBER(SEARCH($C$1,input!$A261)),AND(2020&lt;=VALUE(TRIM(MID(input!$A261,SEARCH($C$1,input!$A261)+4,5))),VALUE(TRIM(MID(input!$A261,SEARCH($C$1,input!$A261)+4,5)))&lt;=2030),"X"),"")</f>
        <v>1</v>
      </c>
      <c r="D261" s="14" t="b">
        <f>IFERROR(IF(ISNUMBER(SEARCH($D$1,input!$A261)),IF(MID(input!$A261,SEARCH($D$1,input!$A261)+7,2)="cm",AND(150&lt;=VALUE(MID(input!$A261,SEARCH($D$1,input!$A261)+4,3)),VALUE(MID(input!$A261,SEARCH($D$1,input!$A261)+4,3))&lt;=193),IF(MID(input!$A261,SEARCH($D$1,input!$A261)+6,2)="in",AND(59&lt;=VALUE(MID(input!$A261,SEARCH($D$1,input!$A261)+4,2)),VALUE(MID(input!$A261,SEARCH($D$1,input!$A261)+4,2))&lt;=76),"")),"X"),"")</f>
        <v>1</v>
      </c>
      <c r="E261" s="14" t="str">
        <f>IFERROR(IF(ISNUMBER(SEARCH($E$1,input!$A261)),IF(AND(MID(input!$A261,SEARCH($E$1,input!$A261)+4,1)="#",
VLOOKUP(MID(input!$A261,SEARCH($E$1,input!$A261)+5,1),'TRUE LIST'!$C$2:$D$17,2,0),
VLOOKUP(MID(input!$A261,SEARCH($E$1,input!$A261)+6,1),'TRUE LIST'!$C$2:$D$17,2,0),
VLOOKUP(MID(input!$A261,SEARCH($E$1,input!$A261)+7,1),'TRUE LIST'!$C$2:$D$17,2,0),
VLOOKUP(MID(input!$A261,SEARCH($E$1,input!$A261)+8,1),'TRUE LIST'!$C$2:$D$17,2,0),
VLOOKUP(MID(input!$A261,SEARCH($E$1,input!$A261)+9,1),'TRUE LIST'!$C$2:$D$17,2,0),
VLOOKUP(MID(input!$A261,SEARCH($E$1,input!$A261)+10,1),'TRUE LIST'!$C$2:$D$17,2,0),
TRIM(MID(input!$A261,SEARCH($E$1,input!$A261)+11,1))=""),TRUE,""),"X"),"")</f>
        <v>X</v>
      </c>
      <c r="F261" s="14" t="str">
        <f>IFERROR(IF(ISNUMBER(SEARCH($F$1,input!$A261)),VLOOKUP(TRIM(MID(input!$A261,SEARCH($F$1,input!$A261)+4,4)),'TRUE LIST'!$A$2:$B$8,2,0),"X"),"")</f>
        <v>X</v>
      </c>
      <c r="G261" s="14" t="b">
        <f>IFERROR(IF(ISNUMBER(SEARCH($G$1,input!$A261)),IF(LEN(TRIM(MID(input!$A261,SEARCH($G$1,input!$A261)+4,10)))=9,TRUE,""),"X"),"")</f>
        <v>1</v>
      </c>
      <c r="H261" s="14" t="str">
        <f t="shared" ca="1" si="8"/>
        <v/>
      </c>
      <c r="I261" s="13" t="str">
        <f>IF(ISBLANK(input!A261),"x","")</f>
        <v/>
      </c>
      <c r="J261" s="13" t="str">
        <f>IFERROR(IF(I261="x",MATCH("x",I262:I959,0),N/A),"")</f>
        <v/>
      </c>
      <c r="K261" s="14" t="str">
        <f t="shared" ca="1" si="9"/>
        <v/>
      </c>
    </row>
    <row r="262" spans="1:11" s="1" customFormat="1" x14ac:dyDescent="0.35">
      <c r="A262" s="14" t="str">
        <f>IFERROR(IF(ISNUMBER(SEARCH($A$1,input!$A262)),AND(1920&lt;=VALUE(TRIM(MID(input!$A262,SEARCH($A$1,input!$A262)+4,5))),VALUE(TRIM(MID(input!$A262,SEARCH($A$1,input!$A262)+4,5)))&lt;=2002),"X"),"")</f>
        <v>X</v>
      </c>
      <c r="B262" s="14" t="str">
        <f>IFERROR(IF(ISNUMBER(SEARCH($B$1,input!$A262)),AND(2010&lt;=VALUE(TRIM(MID(input!$A262,SEARCH($B$1,input!$A262)+4,5))),VALUE(TRIM(MID(input!$A262,SEARCH($B$1,input!$A262)+4,5)))&lt;=2020),"X"),"")</f>
        <v>X</v>
      </c>
      <c r="C262" s="14" t="str">
        <f>IFERROR(IF(ISNUMBER(SEARCH($C$1,input!$A262)),AND(2020&lt;=VALUE(TRIM(MID(input!$A262,SEARCH($C$1,input!$A262)+4,5))),VALUE(TRIM(MID(input!$A262,SEARCH($C$1,input!$A262)+4,5)))&lt;=2030),"X"),"")</f>
        <v>X</v>
      </c>
      <c r="D262" s="14" t="str">
        <f>IFERROR(IF(ISNUMBER(SEARCH($D$1,input!$A262)),IF(MID(input!$A262,SEARCH($D$1,input!$A262)+7,2)="cm",AND(150&lt;=VALUE(MID(input!$A262,SEARCH($D$1,input!$A262)+4,3)),VALUE(MID(input!$A262,SEARCH($D$1,input!$A262)+4,3))&lt;=193),IF(MID(input!$A262,SEARCH($D$1,input!$A262)+6,2)="in",AND(59&lt;=VALUE(MID(input!$A262,SEARCH($D$1,input!$A262)+4,2)),VALUE(MID(input!$A262,SEARCH($D$1,input!$A262)+4,2))&lt;=76),"")),"X"),"")</f>
        <v>X</v>
      </c>
      <c r="E262" s="14" t="str">
        <f>IFERROR(IF(ISNUMBER(SEARCH($E$1,input!$A262)),IF(AND(MID(input!$A262,SEARCH($E$1,input!$A262)+4,1)="#",
VLOOKUP(MID(input!$A262,SEARCH($E$1,input!$A262)+5,1),'TRUE LIST'!$C$2:$D$17,2,0),
VLOOKUP(MID(input!$A262,SEARCH($E$1,input!$A262)+6,1),'TRUE LIST'!$C$2:$D$17,2,0),
VLOOKUP(MID(input!$A262,SEARCH($E$1,input!$A262)+7,1),'TRUE LIST'!$C$2:$D$17,2,0),
VLOOKUP(MID(input!$A262,SEARCH($E$1,input!$A262)+8,1),'TRUE LIST'!$C$2:$D$17,2,0),
VLOOKUP(MID(input!$A262,SEARCH($E$1,input!$A262)+9,1),'TRUE LIST'!$C$2:$D$17,2,0),
VLOOKUP(MID(input!$A262,SEARCH($E$1,input!$A262)+10,1),'TRUE LIST'!$C$2:$D$17,2,0),
TRIM(MID(input!$A262,SEARCH($E$1,input!$A262)+11,1))=""),TRUE,""),"X"),"")</f>
        <v>X</v>
      </c>
      <c r="F262" s="14" t="str">
        <f>IFERROR(IF(ISNUMBER(SEARCH($F$1,input!$A262)),VLOOKUP(TRIM(MID(input!$A262,SEARCH($F$1,input!$A262)+4,4)),'TRUE LIST'!$A$2:$B$8,2,0),"X"),"")</f>
        <v>X</v>
      </c>
      <c r="G262" s="14" t="str">
        <f>IFERROR(IF(ISNUMBER(SEARCH($G$1,input!$A262)),IF(LEN(TRIM(MID(input!$A262,SEARCH($G$1,input!$A262)+4,10)))=9,TRUE,""),"X"),"")</f>
        <v>X</v>
      </c>
      <c r="H262" s="14" t="str">
        <f t="shared" ca="1" si="8"/>
        <v/>
      </c>
      <c r="I262" s="13" t="str">
        <f>IF(ISBLANK(input!A262),"x","")</f>
        <v>x</v>
      </c>
      <c r="J262" s="13">
        <f>IFERROR(IF(I262="x",MATCH("x",I263:I959,0),N/A),"")</f>
        <v>4</v>
      </c>
      <c r="K262" s="14" t="str">
        <f t="shared" ca="1" si="9"/>
        <v/>
      </c>
    </row>
    <row r="263" spans="1:11" s="1" customFormat="1" x14ac:dyDescent="0.35">
      <c r="A263" s="14" t="str">
        <f>IFERROR(IF(ISNUMBER(SEARCH($A$1,input!$A263)),AND(1920&lt;=VALUE(TRIM(MID(input!$A263,SEARCH($A$1,input!$A263)+4,5))),VALUE(TRIM(MID(input!$A263,SEARCH($A$1,input!$A263)+4,5)))&lt;=2002),"X"),"")</f>
        <v>X</v>
      </c>
      <c r="B263" s="14" t="str">
        <f>IFERROR(IF(ISNUMBER(SEARCH($B$1,input!$A263)),AND(2010&lt;=VALUE(TRIM(MID(input!$A263,SEARCH($B$1,input!$A263)+4,5))),VALUE(TRIM(MID(input!$A263,SEARCH($B$1,input!$A263)+4,5)))&lt;=2020),"X"),"")</f>
        <v>X</v>
      </c>
      <c r="C263" s="14" t="str">
        <f>IFERROR(IF(ISNUMBER(SEARCH($C$1,input!$A263)),AND(2020&lt;=VALUE(TRIM(MID(input!$A263,SEARCH($C$1,input!$A263)+4,5))),VALUE(TRIM(MID(input!$A263,SEARCH($C$1,input!$A263)+4,5)))&lt;=2030),"X"),"")</f>
        <v>X</v>
      </c>
      <c r="D263" s="14" t="b">
        <f>IFERROR(IF(ISNUMBER(SEARCH($D$1,input!$A263)),IF(MID(input!$A263,SEARCH($D$1,input!$A263)+7,2)="cm",AND(150&lt;=VALUE(MID(input!$A263,SEARCH($D$1,input!$A263)+4,3)),VALUE(MID(input!$A263,SEARCH($D$1,input!$A263)+4,3))&lt;=193),IF(MID(input!$A263,SEARCH($D$1,input!$A263)+6,2)="in",AND(59&lt;=VALUE(MID(input!$A263,SEARCH($D$1,input!$A263)+4,2)),VALUE(MID(input!$A263,SEARCH($D$1,input!$A263)+4,2))&lt;=76),"")),"X"),"")</f>
        <v>1</v>
      </c>
      <c r="E263" s="14" t="str">
        <f>IFERROR(IF(ISNUMBER(SEARCH($E$1,input!$A263)),IF(AND(MID(input!$A263,SEARCH($E$1,input!$A263)+4,1)="#",
VLOOKUP(MID(input!$A263,SEARCH($E$1,input!$A263)+5,1),'TRUE LIST'!$C$2:$D$17,2,0),
VLOOKUP(MID(input!$A263,SEARCH($E$1,input!$A263)+6,1),'TRUE LIST'!$C$2:$D$17,2,0),
VLOOKUP(MID(input!$A263,SEARCH($E$1,input!$A263)+7,1),'TRUE LIST'!$C$2:$D$17,2,0),
VLOOKUP(MID(input!$A263,SEARCH($E$1,input!$A263)+8,1),'TRUE LIST'!$C$2:$D$17,2,0),
VLOOKUP(MID(input!$A263,SEARCH($E$1,input!$A263)+9,1),'TRUE LIST'!$C$2:$D$17,2,0),
VLOOKUP(MID(input!$A263,SEARCH($E$1,input!$A263)+10,1),'TRUE LIST'!$C$2:$D$17,2,0),
TRIM(MID(input!$A263,SEARCH($E$1,input!$A263)+11,1))=""),TRUE,""),"X"),"")</f>
        <v>X</v>
      </c>
      <c r="F263" s="14" t="str">
        <f>IFERROR(IF(ISNUMBER(SEARCH($F$1,input!$A263)),VLOOKUP(TRIM(MID(input!$A263,SEARCH($F$1,input!$A263)+4,4)),'TRUE LIST'!$A$2:$B$8,2,0),"X"),"")</f>
        <v>X</v>
      </c>
      <c r="G263" s="14" t="str">
        <f>IFERROR(IF(ISNUMBER(SEARCH($G$1,input!$A263)),IF(LEN(TRIM(MID(input!$A263,SEARCH($G$1,input!$A263)+4,10)))=9,TRUE,""),"X"),"")</f>
        <v>X</v>
      </c>
      <c r="H263" s="14">
        <f t="shared" ca="1" si="8"/>
        <v>6</v>
      </c>
      <c r="I263" s="13" t="str">
        <f>IF(ISBLANK(input!A263),"x","")</f>
        <v/>
      </c>
      <c r="J263" s="13" t="str">
        <f>IFERROR(IF(I263="x",MATCH("x",I264:I959,0),N/A),"")</f>
        <v/>
      </c>
      <c r="K263" s="14">
        <f t="shared" ca="1" si="9"/>
        <v>6</v>
      </c>
    </row>
    <row r="264" spans="1:11" s="1" customFormat="1" x14ac:dyDescent="0.35">
      <c r="A264" s="14" t="str">
        <f>IFERROR(IF(ISNUMBER(SEARCH($A$1,input!$A264)),AND(1920&lt;=VALUE(TRIM(MID(input!$A264,SEARCH($A$1,input!$A264)+4,5))),VALUE(TRIM(MID(input!$A264,SEARCH($A$1,input!$A264)+4,5)))&lt;=2002),"X"),"")</f>
        <v>X</v>
      </c>
      <c r="B264" s="14" t="str">
        <f>IFERROR(IF(ISNUMBER(SEARCH($B$1,input!$A264)),AND(2010&lt;=VALUE(TRIM(MID(input!$A264,SEARCH($B$1,input!$A264)+4,5))),VALUE(TRIM(MID(input!$A264,SEARCH($B$1,input!$A264)+4,5)))&lt;=2020),"X"),"")</f>
        <v>X</v>
      </c>
      <c r="C264" s="14" t="b">
        <f>IFERROR(IF(ISNUMBER(SEARCH($C$1,input!$A264)),AND(2020&lt;=VALUE(TRIM(MID(input!$A264,SEARCH($C$1,input!$A264)+4,5))),VALUE(TRIM(MID(input!$A264,SEARCH($C$1,input!$A264)+4,5)))&lt;=2030),"X"),"")</f>
        <v>1</v>
      </c>
      <c r="D264" s="14" t="str">
        <f>IFERROR(IF(ISNUMBER(SEARCH($D$1,input!$A264)),IF(MID(input!$A264,SEARCH($D$1,input!$A264)+7,2)="cm",AND(150&lt;=VALUE(MID(input!$A264,SEARCH($D$1,input!$A264)+4,3)),VALUE(MID(input!$A264,SEARCH($D$1,input!$A264)+4,3))&lt;=193),IF(MID(input!$A264,SEARCH($D$1,input!$A264)+6,2)="in",AND(59&lt;=VALUE(MID(input!$A264,SEARCH($D$1,input!$A264)+4,2)),VALUE(MID(input!$A264,SEARCH($D$1,input!$A264)+4,2))&lt;=76),"")),"X"),"")</f>
        <v>X</v>
      </c>
      <c r="E264" s="14" t="b">
        <f>IFERROR(IF(ISNUMBER(SEARCH($E$1,input!$A264)),IF(AND(MID(input!$A264,SEARCH($E$1,input!$A264)+4,1)="#",
VLOOKUP(MID(input!$A264,SEARCH($E$1,input!$A264)+5,1),'TRUE LIST'!$C$2:$D$17,2,0),
VLOOKUP(MID(input!$A264,SEARCH($E$1,input!$A264)+6,1),'TRUE LIST'!$C$2:$D$17,2,0),
VLOOKUP(MID(input!$A264,SEARCH($E$1,input!$A264)+7,1),'TRUE LIST'!$C$2:$D$17,2,0),
VLOOKUP(MID(input!$A264,SEARCH($E$1,input!$A264)+8,1),'TRUE LIST'!$C$2:$D$17,2,0),
VLOOKUP(MID(input!$A264,SEARCH($E$1,input!$A264)+9,1),'TRUE LIST'!$C$2:$D$17,2,0),
VLOOKUP(MID(input!$A264,SEARCH($E$1,input!$A264)+10,1),'TRUE LIST'!$C$2:$D$17,2,0),
TRIM(MID(input!$A264,SEARCH($E$1,input!$A264)+11,1))=""),TRUE,""),"X"),"")</f>
        <v>1</v>
      </c>
      <c r="F264" s="14" t="b">
        <f>IFERROR(IF(ISNUMBER(SEARCH($F$1,input!$A264)),VLOOKUP(TRIM(MID(input!$A264,SEARCH($F$1,input!$A264)+4,4)),'TRUE LIST'!$A$2:$B$8,2,0),"X"),"")</f>
        <v>1</v>
      </c>
      <c r="G264" s="14" t="str">
        <f>IFERROR(IF(ISNUMBER(SEARCH($G$1,input!$A264)),IF(LEN(TRIM(MID(input!$A264,SEARCH($G$1,input!$A264)+4,10)))=9,TRUE,""),"X"),"")</f>
        <v>X</v>
      </c>
      <c r="H264" s="14" t="str">
        <f t="shared" ca="1" si="8"/>
        <v/>
      </c>
      <c r="I264" s="13" t="str">
        <f>IF(ISBLANK(input!A264),"x","")</f>
        <v/>
      </c>
      <c r="J264" s="13" t="str">
        <f>IFERROR(IF(I264="x",MATCH("x",I265:I959,0),N/A),"")</f>
        <v/>
      </c>
      <c r="K264" s="14" t="str">
        <f t="shared" ca="1" si="9"/>
        <v/>
      </c>
    </row>
    <row r="265" spans="1:11" s="1" customFormat="1" x14ac:dyDescent="0.35">
      <c r="A265" s="14" t="b">
        <f>IFERROR(IF(ISNUMBER(SEARCH($A$1,input!$A265)),AND(1920&lt;=VALUE(TRIM(MID(input!$A265,SEARCH($A$1,input!$A265)+4,5))),VALUE(TRIM(MID(input!$A265,SEARCH($A$1,input!$A265)+4,5)))&lt;=2002),"X"),"")</f>
        <v>1</v>
      </c>
      <c r="B265" s="14" t="b">
        <f>IFERROR(IF(ISNUMBER(SEARCH($B$1,input!$A265)),AND(2010&lt;=VALUE(TRIM(MID(input!$A265,SEARCH($B$1,input!$A265)+4,5))),VALUE(TRIM(MID(input!$A265,SEARCH($B$1,input!$A265)+4,5)))&lt;=2020),"X"),"")</f>
        <v>1</v>
      </c>
      <c r="C265" s="14" t="str">
        <f>IFERROR(IF(ISNUMBER(SEARCH($C$1,input!$A265)),AND(2020&lt;=VALUE(TRIM(MID(input!$A265,SEARCH($C$1,input!$A265)+4,5))),VALUE(TRIM(MID(input!$A265,SEARCH($C$1,input!$A265)+4,5)))&lt;=2030),"X"),"")</f>
        <v>X</v>
      </c>
      <c r="D265" s="14" t="str">
        <f>IFERROR(IF(ISNUMBER(SEARCH($D$1,input!$A265)),IF(MID(input!$A265,SEARCH($D$1,input!$A265)+7,2)="cm",AND(150&lt;=VALUE(MID(input!$A265,SEARCH($D$1,input!$A265)+4,3)),VALUE(MID(input!$A265,SEARCH($D$1,input!$A265)+4,3))&lt;=193),IF(MID(input!$A265,SEARCH($D$1,input!$A265)+6,2)="in",AND(59&lt;=VALUE(MID(input!$A265,SEARCH($D$1,input!$A265)+4,2)),VALUE(MID(input!$A265,SEARCH($D$1,input!$A265)+4,2))&lt;=76),"")),"X"),"")</f>
        <v>X</v>
      </c>
      <c r="E265" s="14" t="str">
        <f>IFERROR(IF(ISNUMBER(SEARCH($E$1,input!$A265)),IF(AND(MID(input!$A265,SEARCH($E$1,input!$A265)+4,1)="#",
VLOOKUP(MID(input!$A265,SEARCH($E$1,input!$A265)+5,1),'TRUE LIST'!$C$2:$D$17,2,0),
VLOOKUP(MID(input!$A265,SEARCH($E$1,input!$A265)+6,1),'TRUE LIST'!$C$2:$D$17,2,0),
VLOOKUP(MID(input!$A265,SEARCH($E$1,input!$A265)+7,1),'TRUE LIST'!$C$2:$D$17,2,0),
VLOOKUP(MID(input!$A265,SEARCH($E$1,input!$A265)+8,1),'TRUE LIST'!$C$2:$D$17,2,0),
VLOOKUP(MID(input!$A265,SEARCH($E$1,input!$A265)+9,1),'TRUE LIST'!$C$2:$D$17,2,0),
VLOOKUP(MID(input!$A265,SEARCH($E$1,input!$A265)+10,1),'TRUE LIST'!$C$2:$D$17,2,0),
TRIM(MID(input!$A265,SEARCH($E$1,input!$A265)+11,1))=""),TRUE,""),"X"),"")</f>
        <v>X</v>
      </c>
      <c r="F265" s="14" t="str">
        <f>IFERROR(IF(ISNUMBER(SEARCH($F$1,input!$A265)),VLOOKUP(TRIM(MID(input!$A265,SEARCH($F$1,input!$A265)+4,4)),'TRUE LIST'!$A$2:$B$8,2,0),"X"),"")</f>
        <v>X</v>
      </c>
      <c r="G265" s="14" t="b">
        <f>IFERROR(IF(ISNUMBER(SEARCH($G$1,input!$A265)),IF(LEN(TRIM(MID(input!$A265,SEARCH($G$1,input!$A265)+4,10)))=9,TRUE,""),"X"),"")</f>
        <v>1</v>
      </c>
      <c r="H265" s="14" t="str">
        <f t="shared" ca="1" si="8"/>
        <v/>
      </c>
      <c r="I265" s="13" t="str">
        <f>IF(ISBLANK(input!A265),"x","")</f>
        <v/>
      </c>
      <c r="J265" s="13" t="str">
        <f>IFERROR(IF(I265="x",MATCH("x",I266:I959,0),N/A),"")</f>
        <v/>
      </c>
      <c r="K265" s="14" t="str">
        <f t="shared" ca="1" si="9"/>
        <v/>
      </c>
    </row>
    <row r="266" spans="1:11" s="1" customFormat="1" x14ac:dyDescent="0.35">
      <c r="A266" s="14" t="str">
        <f>IFERROR(IF(ISNUMBER(SEARCH($A$1,input!$A266)),AND(1920&lt;=VALUE(TRIM(MID(input!$A266,SEARCH($A$1,input!$A266)+4,5))),VALUE(TRIM(MID(input!$A266,SEARCH($A$1,input!$A266)+4,5)))&lt;=2002),"X"),"")</f>
        <v>X</v>
      </c>
      <c r="B266" s="14" t="str">
        <f>IFERROR(IF(ISNUMBER(SEARCH($B$1,input!$A266)),AND(2010&lt;=VALUE(TRIM(MID(input!$A266,SEARCH($B$1,input!$A266)+4,5))),VALUE(TRIM(MID(input!$A266,SEARCH($B$1,input!$A266)+4,5)))&lt;=2020),"X"),"")</f>
        <v>X</v>
      </c>
      <c r="C266" s="14" t="str">
        <f>IFERROR(IF(ISNUMBER(SEARCH($C$1,input!$A266)),AND(2020&lt;=VALUE(TRIM(MID(input!$A266,SEARCH($C$1,input!$A266)+4,5))),VALUE(TRIM(MID(input!$A266,SEARCH($C$1,input!$A266)+4,5)))&lt;=2030),"X"),"")</f>
        <v>X</v>
      </c>
      <c r="D266" s="14" t="str">
        <f>IFERROR(IF(ISNUMBER(SEARCH($D$1,input!$A266)),IF(MID(input!$A266,SEARCH($D$1,input!$A266)+7,2)="cm",AND(150&lt;=VALUE(MID(input!$A266,SEARCH($D$1,input!$A266)+4,3)),VALUE(MID(input!$A266,SEARCH($D$1,input!$A266)+4,3))&lt;=193),IF(MID(input!$A266,SEARCH($D$1,input!$A266)+6,2)="in",AND(59&lt;=VALUE(MID(input!$A266,SEARCH($D$1,input!$A266)+4,2)),VALUE(MID(input!$A266,SEARCH($D$1,input!$A266)+4,2))&lt;=76),"")),"X"),"")</f>
        <v>X</v>
      </c>
      <c r="E266" s="14" t="str">
        <f>IFERROR(IF(ISNUMBER(SEARCH($E$1,input!$A266)),IF(AND(MID(input!$A266,SEARCH($E$1,input!$A266)+4,1)="#",
VLOOKUP(MID(input!$A266,SEARCH($E$1,input!$A266)+5,1),'TRUE LIST'!$C$2:$D$17,2,0),
VLOOKUP(MID(input!$A266,SEARCH($E$1,input!$A266)+6,1),'TRUE LIST'!$C$2:$D$17,2,0),
VLOOKUP(MID(input!$A266,SEARCH($E$1,input!$A266)+7,1),'TRUE LIST'!$C$2:$D$17,2,0),
VLOOKUP(MID(input!$A266,SEARCH($E$1,input!$A266)+8,1),'TRUE LIST'!$C$2:$D$17,2,0),
VLOOKUP(MID(input!$A266,SEARCH($E$1,input!$A266)+9,1),'TRUE LIST'!$C$2:$D$17,2,0),
VLOOKUP(MID(input!$A266,SEARCH($E$1,input!$A266)+10,1),'TRUE LIST'!$C$2:$D$17,2,0),
TRIM(MID(input!$A266,SEARCH($E$1,input!$A266)+11,1))=""),TRUE,""),"X"),"")</f>
        <v>X</v>
      </c>
      <c r="F266" s="14" t="str">
        <f>IFERROR(IF(ISNUMBER(SEARCH($F$1,input!$A266)),VLOOKUP(TRIM(MID(input!$A266,SEARCH($F$1,input!$A266)+4,4)),'TRUE LIST'!$A$2:$B$8,2,0),"X"),"")</f>
        <v>X</v>
      </c>
      <c r="G266" s="14" t="str">
        <f>IFERROR(IF(ISNUMBER(SEARCH($G$1,input!$A266)),IF(LEN(TRIM(MID(input!$A266,SEARCH($G$1,input!$A266)+4,10)))=9,TRUE,""),"X"),"")</f>
        <v>X</v>
      </c>
      <c r="H266" s="14" t="str">
        <f t="shared" ca="1" si="8"/>
        <v/>
      </c>
      <c r="I266" s="13" t="str">
        <f>IF(ISBLANK(input!A266),"x","")</f>
        <v>x</v>
      </c>
      <c r="J266" s="13">
        <f>IFERROR(IF(I266="x",MATCH("x",I267:I959,0),N/A),"")</f>
        <v>5</v>
      </c>
      <c r="K266" s="14" t="str">
        <f t="shared" ca="1" si="9"/>
        <v/>
      </c>
    </row>
    <row r="267" spans="1:11" s="1" customFormat="1" x14ac:dyDescent="0.35">
      <c r="A267" s="14" t="str">
        <f>IFERROR(IF(ISNUMBER(SEARCH($A$1,input!$A267)),AND(1920&lt;=VALUE(TRIM(MID(input!$A267,SEARCH($A$1,input!$A267)+4,5))),VALUE(TRIM(MID(input!$A267,SEARCH($A$1,input!$A267)+4,5)))&lt;=2002),"X"),"")</f>
        <v>X</v>
      </c>
      <c r="B267" s="14" t="b">
        <f>IFERROR(IF(ISNUMBER(SEARCH($B$1,input!$A267)),AND(2010&lt;=VALUE(TRIM(MID(input!$A267,SEARCH($B$1,input!$A267)+4,5))),VALUE(TRIM(MID(input!$A267,SEARCH($B$1,input!$A267)+4,5)))&lt;=2020),"X"),"")</f>
        <v>1</v>
      </c>
      <c r="C267" s="14" t="str">
        <f>IFERROR(IF(ISNUMBER(SEARCH($C$1,input!$A267)),AND(2020&lt;=VALUE(TRIM(MID(input!$A267,SEARCH($C$1,input!$A267)+4,5))),VALUE(TRIM(MID(input!$A267,SEARCH($C$1,input!$A267)+4,5)))&lt;=2030),"X"),"")</f>
        <v>X</v>
      </c>
      <c r="D267" s="14" t="str">
        <f>IFERROR(IF(ISNUMBER(SEARCH($D$1,input!$A267)),IF(MID(input!$A267,SEARCH($D$1,input!$A267)+7,2)="cm",AND(150&lt;=VALUE(MID(input!$A267,SEARCH($D$1,input!$A267)+4,3)),VALUE(MID(input!$A267,SEARCH($D$1,input!$A267)+4,3))&lt;=193),IF(MID(input!$A267,SEARCH($D$1,input!$A267)+6,2)="in",AND(59&lt;=VALUE(MID(input!$A267,SEARCH($D$1,input!$A267)+4,2)),VALUE(MID(input!$A267,SEARCH($D$1,input!$A267)+4,2))&lt;=76),"")),"X"),"")</f>
        <v>X</v>
      </c>
      <c r="E267" s="14" t="str">
        <f>IFERROR(IF(ISNUMBER(SEARCH($E$1,input!$A267)),IF(AND(MID(input!$A267,SEARCH($E$1,input!$A267)+4,1)="#",
VLOOKUP(MID(input!$A267,SEARCH($E$1,input!$A267)+5,1),'TRUE LIST'!$C$2:$D$17,2,0),
VLOOKUP(MID(input!$A267,SEARCH($E$1,input!$A267)+6,1),'TRUE LIST'!$C$2:$D$17,2,0),
VLOOKUP(MID(input!$A267,SEARCH($E$1,input!$A267)+7,1),'TRUE LIST'!$C$2:$D$17,2,0),
VLOOKUP(MID(input!$A267,SEARCH($E$1,input!$A267)+8,1),'TRUE LIST'!$C$2:$D$17,2,0),
VLOOKUP(MID(input!$A267,SEARCH($E$1,input!$A267)+9,1),'TRUE LIST'!$C$2:$D$17,2,0),
VLOOKUP(MID(input!$A267,SEARCH($E$1,input!$A267)+10,1),'TRUE LIST'!$C$2:$D$17,2,0),
TRIM(MID(input!$A267,SEARCH($E$1,input!$A267)+11,1))=""),TRUE,""),"X"),"")</f>
        <v>X</v>
      </c>
      <c r="F267" s="14" t="str">
        <f>IFERROR(IF(ISNUMBER(SEARCH($F$1,input!$A267)),VLOOKUP(TRIM(MID(input!$A267,SEARCH($F$1,input!$A267)+4,4)),'TRUE LIST'!$A$2:$B$8,2,0),"X"),"")</f>
        <v>X</v>
      </c>
      <c r="G267" s="14" t="str">
        <f>IFERROR(IF(ISNUMBER(SEARCH($G$1,input!$A267)),IF(LEN(TRIM(MID(input!$A267,SEARCH($G$1,input!$A267)+4,10)))=9,TRUE,""),"X"),"")</f>
        <v>X</v>
      </c>
      <c r="H267" s="14">
        <f t="shared" ca="1" si="8"/>
        <v>6</v>
      </c>
      <c r="I267" s="13" t="str">
        <f>IF(ISBLANK(input!A267),"x","")</f>
        <v/>
      </c>
      <c r="J267" s="13" t="str">
        <f>IFERROR(IF(I267="x",MATCH("x",I268:I959,0),N/A),"")</f>
        <v/>
      </c>
      <c r="K267" s="14">
        <f t="shared" ca="1" si="9"/>
        <v>6</v>
      </c>
    </row>
    <row r="268" spans="1:11" s="1" customFormat="1" x14ac:dyDescent="0.35">
      <c r="A268" s="14" t="b">
        <f>IFERROR(IF(ISNUMBER(SEARCH($A$1,input!$A268)),AND(1920&lt;=VALUE(TRIM(MID(input!$A268,SEARCH($A$1,input!$A268)+4,5))),VALUE(TRIM(MID(input!$A268,SEARCH($A$1,input!$A268)+4,5)))&lt;=2002),"X"),"")</f>
        <v>1</v>
      </c>
      <c r="B268" s="14" t="str">
        <f>IFERROR(IF(ISNUMBER(SEARCH($B$1,input!$A268)),AND(2010&lt;=VALUE(TRIM(MID(input!$A268,SEARCH($B$1,input!$A268)+4,5))),VALUE(TRIM(MID(input!$A268,SEARCH($B$1,input!$A268)+4,5)))&lt;=2020),"X"),"")</f>
        <v>X</v>
      </c>
      <c r="C268" s="14" t="str">
        <f>IFERROR(IF(ISNUMBER(SEARCH($C$1,input!$A268)),AND(2020&lt;=VALUE(TRIM(MID(input!$A268,SEARCH($C$1,input!$A268)+4,5))),VALUE(TRIM(MID(input!$A268,SEARCH($C$1,input!$A268)+4,5)))&lt;=2030),"X"),"")</f>
        <v>X</v>
      </c>
      <c r="D268" s="14" t="str">
        <f>IFERROR(IF(ISNUMBER(SEARCH($D$1,input!$A268)),IF(MID(input!$A268,SEARCH($D$1,input!$A268)+7,2)="cm",AND(150&lt;=VALUE(MID(input!$A268,SEARCH($D$1,input!$A268)+4,3)),VALUE(MID(input!$A268,SEARCH($D$1,input!$A268)+4,3))&lt;=193),IF(MID(input!$A268,SEARCH($D$1,input!$A268)+6,2)="in",AND(59&lt;=VALUE(MID(input!$A268,SEARCH($D$1,input!$A268)+4,2)),VALUE(MID(input!$A268,SEARCH($D$1,input!$A268)+4,2))&lt;=76),"")),"X"),"")</f>
        <v>X</v>
      </c>
      <c r="E268" s="14" t="str">
        <f>IFERROR(IF(ISNUMBER(SEARCH($E$1,input!$A268)),IF(AND(MID(input!$A268,SEARCH($E$1,input!$A268)+4,1)="#",
VLOOKUP(MID(input!$A268,SEARCH($E$1,input!$A268)+5,1),'TRUE LIST'!$C$2:$D$17,2,0),
VLOOKUP(MID(input!$A268,SEARCH($E$1,input!$A268)+6,1),'TRUE LIST'!$C$2:$D$17,2,0),
VLOOKUP(MID(input!$A268,SEARCH($E$1,input!$A268)+7,1),'TRUE LIST'!$C$2:$D$17,2,0),
VLOOKUP(MID(input!$A268,SEARCH($E$1,input!$A268)+8,1),'TRUE LIST'!$C$2:$D$17,2,0),
VLOOKUP(MID(input!$A268,SEARCH($E$1,input!$A268)+9,1),'TRUE LIST'!$C$2:$D$17,2,0),
VLOOKUP(MID(input!$A268,SEARCH($E$1,input!$A268)+10,1),'TRUE LIST'!$C$2:$D$17,2,0),
TRIM(MID(input!$A268,SEARCH($E$1,input!$A268)+11,1))=""),TRUE,""),"X"),"")</f>
        <v>X</v>
      </c>
      <c r="F268" s="14" t="b">
        <f>IFERROR(IF(ISNUMBER(SEARCH($F$1,input!$A268)),VLOOKUP(TRIM(MID(input!$A268,SEARCH($F$1,input!$A268)+4,4)),'TRUE LIST'!$A$2:$B$8,2,0),"X"),"")</f>
        <v>1</v>
      </c>
      <c r="G268" s="14" t="str">
        <f>IFERROR(IF(ISNUMBER(SEARCH($G$1,input!$A268)),IF(LEN(TRIM(MID(input!$A268,SEARCH($G$1,input!$A268)+4,10)))=9,TRUE,""),"X"),"")</f>
        <v>X</v>
      </c>
      <c r="H268" s="14" t="str">
        <f t="shared" ca="1" si="8"/>
        <v/>
      </c>
      <c r="I268" s="13" t="str">
        <f>IF(ISBLANK(input!A268),"x","")</f>
        <v/>
      </c>
      <c r="J268" s="13" t="str">
        <f>IFERROR(IF(I268="x",MATCH("x",I269:I959,0),N/A),"")</f>
        <v/>
      </c>
      <c r="K268" s="14" t="str">
        <f t="shared" ca="1" si="9"/>
        <v/>
      </c>
    </row>
    <row r="269" spans="1:11" s="1" customFormat="1" x14ac:dyDescent="0.35">
      <c r="A269" s="14" t="str">
        <f>IFERROR(IF(ISNUMBER(SEARCH($A$1,input!$A269)),AND(1920&lt;=VALUE(TRIM(MID(input!$A269,SEARCH($A$1,input!$A269)+4,5))),VALUE(TRIM(MID(input!$A269,SEARCH($A$1,input!$A269)+4,5)))&lt;=2002),"X"),"")</f>
        <v>X</v>
      </c>
      <c r="B269" s="14" t="str">
        <f>IFERROR(IF(ISNUMBER(SEARCH($B$1,input!$A269)),AND(2010&lt;=VALUE(TRIM(MID(input!$A269,SEARCH($B$1,input!$A269)+4,5))),VALUE(TRIM(MID(input!$A269,SEARCH($B$1,input!$A269)+4,5)))&lt;=2020),"X"),"")</f>
        <v>X</v>
      </c>
      <c r="C269" s="14" t="str">
        <f>IFERROR(IF(ISNUMBER(SEARCH($C$1,input!$A269)),AND(2020&lt;=VALUE(TRIM(MID(input!$A269,SEARCH($C$1,input!$A269)+4,5))),VALUE(TRIM(MID(input!$A269,SEARCH($C$1,input!$A269)+4,5)))&lt;=2030),"X"),"")</f>
        <v>X</v>
      </c>
      <c r="D269" s="14" t="str">
        <f>IFERROR(IF(ISNUMBER(SEARCH($D$1,input!$A269)),IF(MID(input!$A269,SEARCH($D$1,input!$A269)+7,2)="cm",AND(150&lt;=VALUE(MID(input!$A269,SEARCH($D$1,input!$A269)+4,3)),VALUE(MID(input!$A269,SEARCH($D$1,input!$A269)+4,3))&lt;=193),IF(MID(input!$A269,SEARCH($D$1,input!$A269)+6,2)="in",AND(59&lt;=VALUE(MID(input!$A269,SEARCH($D$1,input!$A269)+4,2)),VALUE(MID(input!$A269,SEARCH($D$1,input!$A269)+4,2))&lt;=76),"")),"X"),"")</f>
        <v>X</v>
      </c>
      <c r="E269" s="14" t="str">
        <f>IFERROR(IF(ISNUMBER(SEARCH($E$1,input!$A269)),IF(AND(MID(input!$A269,SEARCH($E$1,input!$A269)+4,1)="#",
VLOOKUP(MID(input!$A269,SEARCH($E$1,input!$A269)+5,1),'TRUE LIST'!$C$2:$D$17,2,0),
VLOOKUP(MID(input!$A269,SEARCH($E$1,input!$A269)+6,1),'TRUE LIST'!$C$2:$D$17,2,0),
VLOOKUP(MID(input!$A269,SEARCH($E$1,input!$A269)+7,1),'TRUE LIST'!$C$2:$D$17,2,0),
VLOOKUP(MID(input!$A269,SEARCH($E$1,input!$A269)+8,1),'TRUE LIST'!$C$2:$D$17,2,0),
VLOOKUP(MID(input!$A269,SEARCH($E$1,input!$A269)+9,1),'TRUE LIST'!$C$2:$D$17,2,0),
VLOOKUP(MID(input!$A269,SEARCH($E$1,input!$A269)+10,1),'TRUE LIST'!$C$2:$D$17,2,0),
TRIM(MID(input!$A269,SEARCH($E$1,input!$A269)+11,1))=""),TRUE,""),"X"),"")</f>
        <v>X</v>
      </c>
      <c r="F269" s="14" t="str">
        <f>IFERROR(IF(ISNUMBER(SEARCH($F$1,input!$A269)),VLOOKUP(TRIM(MID(input!$A269,SEARCH($F$1,input!$A269)+4,4)),'TRUE LIST'!$A$2:$B$8,2,0),"X"),"")</f>
        <v>X</v>
      </c>
      <c r="G269" s="14" t="b">
        <f>IFERROR(IF(ISNUMBER(SEARCH($G$1,input!$A269)),IF(LEN(TRIM(MID(input!$A269,SEARCH($G$1,input!$A269)+4,10)))=9,TRUE,""),"X"),"")</f>
        <v>1</v>
      </c>
      <c r="H269" s="14" t="str">
        <f t="shared" ca="1" si="8"/>
        <v/>
      </c>
      <c r="I269" s="13" t="str">
        <f>IF(ISBLANK(input!A269),"x","")</f>
        <v/>
      </c>
      <c r="J269" s="13" t="str">
        <f>IFERROR(IF(I269="x",MATCH("x",I270:I959,0),N/A),"")</f>
        <v/>
      </c>
      <c r="K269" s="14" t="str">
        <f t="shared" ca="1" si="9"/>
        <v/>
      </c>
    </row>
    <row r="270" spans="1:11" s="1" customFormat="1" x14ac:dyDescent="0.35">
      <c r="A270" s="14" t="str">
        <f>IFERROR(IF(ISNUMBER(SEARCH($A$1,input!$A270)),AND(1920&lt;=VALUE(TRIM(MID(input!$A270,SEARCH($A$1,input!$A270)+4,5))),VALUE(TRIM(MID(input!$A270,SEARCH($A$1,input!$A270)+4,5)))&lt;=2002),"X"),"")</f>
        <v>X</v>
      </c>
      <c r="B270" s="14" t="str">
        <f>IFERROR(IF(ISNUMBER(SEARCH($B$1,input!$A270)),AND(2010&lt;=VALUE(TRIM(MID(input!$A270,SEARCH($B$1,input!$A270)+4,5))),VALUE(TRIM(MID(input!$A270,SEARCH($B$1,input!$A270)+4,5)))&lt;=2020),"X"),"")</f>
        <v>X</v>
      </c>
      <c r="C270" s="14" t="b">
        <f>IFERROR(IF(ISNUMBER(SEARCH($C$1,input!$A270)),AND(2020&lt;=VALUE(TRIM(MID(input!$A270,SEARCH($C$1,input!$A270)+4,5))),VALUE(TRIM(MID(input!$A270,SEARCH($C$1,input!$A270)+4,5)))&lt;=2030),"X"),"")</f>
        <v>1</v>
      </c>
      <c r="D270" s="14" t="str">
        <f>IFERROR(IF(ISNUMBER(SEARCH($D$1,input!$A270)),IF(MID(input!$A270,SEARCH($D$1,input!$A270)+7,2)="cm",AND(150&lt;=VALUE(MID(input!$A270,SEARCH($D$1,input!$A270)+4,3)),VALUE(MID(input!$A270,SEARCH($D$1,input!$A270)+4,3))&lt;=193),IF(MID(input!$A270,SEARCH($D$1,input!$A270)+6,2)="in",AND(59&lt;=VALUE(MID(input!$A270,SEARCH($D$1,input!$A270)+4,2)),VALUE(MID(input!$A270,SEARCH($D$1,input!$A270)+4,2))&lt;=76),"")),"X"),"")</f>
        <v>X</v>
      </c>
      <c r="E270" s="14" t="str">
        <f>IFERROR(IF(ISNUMBER(SEARCH($E$1,input!$A270)),IF(AND(MID(input!$A270,SEARCH($E$1,input!$A270)+4,1)="#",
VLOOKUP(MID(input!$A270,SEARCH($E$1,input!$A270)+5,1),'TRUE LIST'!$C$2:$D$17,2,0),
VLOOKUP(MID(input!$A270,SEARCH($E$1,input!$A270)+6,1),'TRUE LIST'!$C$2:$D$17,2,0),
VLOOKUP(MID(input!$A270,SEARCH($E$1,input!$A270)+7,1),'TRUE LIST'!$C$2:$D$17,2,0),
VLOOKUP(MID(input!$A270,SEARCH($E$1,input!$A270)+8,1),'TRUE LIST'!$C$2:$D$17,2,0),
VLOOKUP(MID(input!$A270,SEARCH($E$1,input!$A270)+9,1),'TRUE LIST'!$C$2:$D$17,2,0),
VLOOKUP(MID(input!$A270,SEARCH($E$1,input!$A270)+10,1),'TRUE LIST'!$C$2:$D$17,2,0),
TRIM(MID(input!$A270,SEARCH($E$1,input!$A270)+11,1))=""),TRUE,""),"X"),"")</f>
        <v>X</v>
      </c>
      <c r="F270" s="14" t="str">
        <f>IFERROR(IF(ISNUMBER(SEARCH($F$1,input!$A270)),VLOOKUP(TRIM(MID(input!$A270,SEARCH($F$1,input!$A270)+4,4)),'TRUE LIST'!$A$2:$B$8,2,0),"X"),"")</f>
        <v>X</v>
      </c>
      <c r="G270" s="14" t="str">
        <f>IFERROR(IF(ISNUMBER(SEARCH($G$1,input!$A270)),IF(LEN(TRIM(MID(input!$A270,SEARCH($G$1,input!$A270)+4,10)))=9,TRUE,""),"X"),"")</f>
        <v>X</v>
      </c>
      <c r="H270" s="14" t="str">
        <f t="shared" ca="1" si="8"/>
        <v/>
      </c>
      <c r="I270" s="13" t="str">
        <f>IF(ISBLANK(input!A270),"x","")</f>
        <v/>
      </c>
      <c r="J270" s="13" t="str">
        <f>IFERROR(IF(I270="x",MATCH("x",I271:I959,0),N/A),"")</f>
        <v/>
      </c>
      <c r="K270" s="14" t="str">
        <f t="shared" ca="1" si="9"/>
        <v/>
      </c>
    </row>
    <row r="271" spans="1:11" s="1" customFormat="1" x14ac:dyDescent="0.35">
      <c r="A271" s="14" t="str">
        <f>IFERROR(IF(ISNUMBER(SEARCH($A$1,input!$A271)),AND(1920&lt;=VALUE(TRIM(MID(input!$A271,SEARCH($A$1,input!$A271)+4,5))),VALUE(TRIM(MID(input!$A271,SEARCH($A$1,input!$A271)+4,5)))&lt;=2002),"X"),"")</f>
        <v>X</v>
      </c>
      <c r="B271" s="14" t="str">
        <f>IFERROR(IF(ISNUMBER(SEARCH($B$1,input!$A271)),AND(2010&lt;=VALUE(TRIM(MID(input!$A271,SEARCH($B$1,input!$A271)+4,5))),VALUE(TRIM(MID(input!$A271,SEARCH($B$1,input!$A271)+4,5)))&lt;=2020),"X"),"")</f>
        <v>X</v>
      </c>
      <c r="C271" s="14" t="str">
        <f>IFERROR(IF(ISNUMBER(SEARCH($C$1,input!$A271)),AND(2020&lt;=VALUE(TRIM(MID(input!$A271,SEARCH($C$1,input!$A271)+4,5))),VALUE(TRIM(MID(input!$A271,SEARCH($C$1,input!$A271)+4,5)))&lt;=2030),"X"),"")</f>
        <v>X</v>
      </c>
      <c r="D271" s="14" t="str">
        <f>IFERROR(IF(ISNUMBER(SEARCH($D$1,input!$A271)),IF(MID(input!$A271,SEARCH($D$1,input!$A271)+7,2)="cm",AND(150&lt;=VALUE(MID(input!$A271,SEARCH($D$1,input!$A271)+4,3)),VALUE(MID(input!$A271,SEARCH($D$1,input!$A271)+4,3))&lt;=193),IF(MID(input!$A271,SEARCH($D$1,input!$A271)+6,2)="in",AND(59&lt;=VALUE(MID(input!$A271,SEARCH($D$1,input!$A271)+4,2)),VALUE(MID(input!$A271,SEARCH($D$1,input!$A271)+4,2))&lt;=76),"")),"X"),"")</f>
        <v>X</v>
      </c>
      <c r="E271" s="14" t="str">
        <f>IFERROR(IF(ISNUMBER(SEARCH($E$1,input!$A271)),IF(AND(MID(input!$A271,SEARCH($E$1,input!$A271)+4,1)="#",
VLOOKUP(MID(input!$A271,SEARCH($E$1,input!$A271)+5,1),'TRUE LIST'!$C$2:$D$17,2,0),
VLOOKUP(MID(input!$A271,SEARCH($E$1,input!$A271)+6,1),'TRUE LIST'!$C$2:$D$17,2,0),
VLOOKUP(MID(input!$A271,SEARCH($E$1,input!$A271)+7,1),'TRUE LIST'!$C$2:$D$17,2,0),
VLOOKUP(MID(input!$A271,SEARCH($E$1,input!$A271)+8,1),'TRUE LIST'!$C$2:$D$17,2,0),
VLOOKUP(MID(input!$A271,SEARCH($E$1,input!$A271)+9,1),'TRUE LIST'!$C$2:$D$17,2,0),
VLOOKUP(MID(input!$A271,SEARCH($E$1,input!$A271)+10,1),'TRUE LIST'!$C$2:$D$17,2,0),
TRIM(MID(input!$A271,SEARCH($E$1,input!$A271)+11,1))=""),TRUE,""),"X"),"")</f>
        <v>X</v>
      </c>
      <c r="F271" s="14" t="str">
        <f>IFERROR(IF(ISNUMBER(SEARCH($F$1,input!$A271)),VLOOKUP(TRIM(MID(input!$A271,SEARCH($F$1,input!$A271)+4,4)),'TRUE LIST'!$A$2:$B$8,2,0),"X"),"")</f>
        <v>X</v>
      </c>
      <c r="G271" s="14" t="str">
        <f>IFERROR(IF(ISNUMBER(SEARCH($G$1,input!$A271)),IF(LEN(TRIM(MID(input!$A271,SEARCH($G$1,input!$A271)+4,10)))=9,TRUE,""),"X"),"")</f>
        <v>X</v>
      </c>
      <c r="H271" s="14" t="str">
        <f t="shared" ca="1" si="8"/>
        <v/>
      </c>
      <c r="I271" s="13" t="str">
        <f>IF(ISBLANK(input!A271),"x","")</f>
        <v>x</v>
      </c>
      <c r="J271" s="13">
        <f>IFERROR(IF(I271="x",MATCH("x",I272:I959,0),N/A),"")</f>
        <v>5</v>
      </c>
      <c r="K271" s="14" t="str">
        <f t="shared" ca="1" si="9"/>
        <v/>
      </c>
    </row>
    <row r="272" spans="1:11" s="1" customFormat="1" x14ac:dyDescent="0.35">
      <c r="A272" s="14" t="str">
        <f>IFERROR(IF(ISNUMBER(SEARCH($A$1,input!$A272)),AND(1920&lt;=VALUE(TRIM(MID(input!$A272,SEARCH($A$1,input!$A272)+4,5))),VALUE(TRIM(MID(input!$A272,SEARCH($A$1,input!$A272)+4,5)))&lt;=2002),"X"),"")</f>
        <v>X</v>
      </c>
      <c r="B272" s="14" t="str">
        <f>IFERROR(IF(ISNUMBER(SEARCH($B$1,input!$A272)),AND(2010&lt;=VALUE(TRIM(MID(input!$A272,SEARCH($B$1,input!$A272)+4,5))),VALUE(TRIM(MID(input!$A272,SEARCH($B$1,input!$A272)+4,5)))&lt;=2020),"X"),"")</f>
        <v>X</v>
      </c>
      <c r="C272" s="14" t="str">
        <f>IFERROR(IF(ISNUMBER(SEARCH($C$1,input!$A272)),AND(2020&lt;=VALUE(TRIM(MID(input!$A272,SEARCH($C$1,input!$A272)+4,5))),VALUE(TRIM(MID(input!$A272,SEARCH($C$1,input!$A272)+4,5)))&lt;=2030),"X"),"")</f>
        <v>X</v>
      </c>
      <c r="D272" s="14" t="b">
        <f>IFERROR(IF(ISNUMBER(SEARCH($D$1,input!$A272)),IF(MID(input!$A272,SEARCH($D$1,input!$A272)+7,2)="cm",AND(150&lt;=VALUE(MID(input!$A272,SEARCH($D$1,input!$A272)+4,3)),VALUE(MID(input!$A272,SEARCH($D$1,input!$A272)+4,3))&lt;=193),IF(MID(input!$A272,SEARCH($D$1,input!$A272)+6,2)="in",AND(59&lt;=VALUE(MID(input!$A272,SEARCH($D$1,input!$A272)+4,2)),VALUE(MID(input!$A272,SEARCH($D$1,input!$A272)+4,2))&lt;=76),"")),"X"),"")</f>
        <v>1</v>
      </c>
      <c r="E272" s="14" t="str">
        <f>IFERROR(IF(ISNUMBER(SEARCH($E$1,input!$A272)),IF(AND(MID(input!$A272,SEARCH($E$1,input!$A272)+4,1)="#",
VLOOKUP(MID(input!$A272,SEARCH($E$1,input!$A272)+5,1),'TRUE LIST'!$C$2:$D$17,2,0),
VLOOKUP(MID(input!$A272,SEARCH($E$1,input!$A272)+6,1),'TRUE LIST'!$C$2:$D$17,2,0),
VLOOKUP(MID(input!$A272,SEARCH($E$1,input!$A272)+7,1),'TRUE LIST'!$C$2:$D$17,2,0),
VLOOKUP(MID(input!$A272,SEARCH($E$1,input!$A272)+8,1),'TRUE LIST'!$C$2:$D$17,2,0),
VLOOKUP(MID(input!$A272,SEARCH($E$1,input!$A272)+9,1),'TRUE LIST'!$C$2:$D$17,2,0),
VLOOKUP(MID(input!$A272,SEARCH($E$1,input!$A272)+10,1),'TRUE LIST'!$C$2:$D$17,2,0),
TRIM(MID(input!$A272,SEARCH($E$1,input!$A272)+11,1))=""),TRUE,""),"X"),"")</f>
        <v>X</v>
      </c>
      <c r="F272" s="14" t="str">
        <f>IFERROR(IF(ISNUMBER(SEARCH($F$1,input!$A272)),VLOOKUP(TRIM(MID(input!$A272,SEARCH($F$1,input!$A272)+4,4)),'TRUE LIST'!$A$2:$B$8,2,0),"X"),"")</f>
        <v>X</v>
      </c>
      <c r="G272" s="14" t="str">
        <f>IFERROR(IF(ISNUMBER(SEARCH($G$1,input!$A272)),IF(LEN(TRIM(MID(input!$A272,SEARCH($G$1,input!$A272)+4,10)))=9,TRUE,""),"X"),"")</f>
        <v>X</v>
      </c>
      <c r="H272" s="14">
        <f t="shared" ca="1" si="8"/>
        <v>6</v>
      </c>
      <c r="I272" s="13" t="str">
        <f>IF(ISBLANK(input!A272),"x","")</f>
        <v/>
      </c>
      <c r="J272" s="13" t="str">
        <f>IFERROR(IF(I272="x",MATCH("x",I273:I959,0),N/A),"")</f>
        <v/>
      </c>
      <c r="K272" s="14">
        <f t="shared" ca="1" si="9"/>
        <v>6</v>
      </c>
    </row>
    <row r="273" spans="1:11" s="1" customFormat="1" x14ac:dyDescent="0.35">
      <c r="A273" s="14" t="str">
        <f>IFERROR(IF(ISNUMBER(SEARCH($A$1,input!$A273)),AND(1920&lt;=VALUE(TRIM(MID(input!$A273,SEARCH($A$1,input!$A273)+4,5))),VALUE(TRIM(MID(input!$A273,SEARCH($A$1,input!$A273)+4,5)))&lt;=2002),"X"),"")</f>
        <v>X</v>
      </c>
      <c r="B273" s="14" t="str">
        <f>IFERROR(IF(ISNUMBER(SEARCH($B$1,input!$A273)),AND(2010&lt;=VALUE(TRIM(MID(input!$A273,SEARCH($B$1,input!$A273)+4,5))),VALUE(TRIM(MID(input!$A273,SEARCH($B$1,input!$A273)+4,5)))&lt;=2020),"X"),"")</f>
        <v>X</v>
      </c>
      <c r="C273" s="14" t="str">
        <f>IFERROR(IF(ISNUMBER(SEARCH($C$1,input!$A273)),AND(2020&lt;=VALUE(TRIM(MID(input!$A273,SEARCH($C$1,input!$A273)+4,5))),VALUE(TRIM(MID(input!$A273,SEARCH($C$1,input!$A273)+4,5)))&lt;=2030),"X"),"")</f>
        <v>X</v>
      </c>
      <c r="D273" s="14" t="str">
        <f>IFERROR(IF(ISNUMBER(SEARCH($D$1,input!$A273)),IF(MID(input!$A273,SEARCH($D$1,input!$A273)+7,2)="cm",AND(150&lt;=VALUE(MID(input!$A273,SEARCH($D$1,input!$A273)+4,3)),VALUE(MID(input!$A273,SEARCH($D$1,input!$A273)+4,3))&lt;=193),IF(MID(input!$A273,SEARCH($D$1,input!$A273)+6,2)="in",AND(59&lt;=VALUE(MID(input!$A273,SEARCH($D$1,input!$A273)+4,2)),VALUE(MID(input!$A273,SEARCH($D$1,input!$A273)+4,2))&lt;=76),"")),"X"),"")</f>
        <v>X</v>
      </c>
      <c r="E273" s="14" t="str">
        <f>IFERROR(IF(ISNUMBER(SEARCH($E$1,input!$A273)),IF(AND(MID(input!$A273,SEARCH($E$1,input!$A273)+4,1)="#",
VLOOKUP(MID(input!$A273,SEARCH($E$1,input!$A273)+5,1),'TRUE LIST'!$C$2:$D$17,2,0),
VLOOKUP(MID(input!$A273,SEARCH($E$1,input!$A273)+6,1),'TRUE LIST'!$C$2:$D$17,2,0),
VLOOKUP(MID(input!$A273,SEARCH($E$1,input!$A273)+7,1),'TRUE LIST'!$C$2:$D$17,2,0),
VLOOKUP(MID(input!$A273,SEARCH($E$1,input!$A273)+8,1),'TRUE LIST'!$C$2:$D$17,2,0),
VLOOKUP(MID(input!$A273,SEARCH($E$1,input!$A273)+9,1),'TRUE LIST'!$C$2:$D$17,2,0),
VLOOKUP(MID(input!$A273,SEARCH($E$1,input!$A273)+10,1),'TRUE LIST'!$C$2:$D$17,2,0),
TRIM(MID(input!$A273,SEARCH($E$1,input!$A273)+11,1))=""),TRUE,""),"X"),"")</f>
        <v>X</v>
      </c>
      <c r="F273" s="14" t="b">
        <f>IFERROR(IF(ISNUMBER(SEARCH($F$1,input!$A273)),VLOOKUP(TRIM(MID(input!$A273,SEARCH($F$1,input!$A273)+4,4)),'TRUE LIST'!$A$2:$B$8,2,0),"X"),"")</f>
        <v>1</v>
      </c>
      <c r="G273" s="14" t="str">
        <f>IFERROR(IF(ISNUMBER(SEARCH($G$1,input!$A273)),IF(LEN(TRIM(MID(input!$A273,SEARCH($G$1,input!$A273)+4,10)))=9,TRUE,""),"X"),"")</f>
        <v>X</v>
      </c>
      <c r="H273" s="14" t="str">
        <f t="shared" ca="1" si="8"/>
        <v/>
      </c>
      <c r="I273" s="13" t="str">
        <f>IF(ISBLANK(input!A273),"x","")</f>
        <v/>
      </c>
      <c r="J273" s="13" t="str">
        <f>IFERROR(IF(I273="x",MATCH("x",I274:I959,0),N/A),"")</f>
        <v/>
      </c>
      <c r="K273" s="14" t="str">
        <f t="shared" ca="1" si="9"/>
        <v/>
      </c>
    </row>
    <row r="274" spans="1:11" s="1" customFormat="1" x14ac:dyDescent="0.35">
      <c r="A274" s="14" t="b">
        <f>IFERROR(IF(ISNUMBER(SEARCH($A$1,input!$A274)),AND(1920&lt;=VALUE(TRIM(MID(input!$A274,SEARCH($A$1,input!$A274)+4,5))),VALUE(TRIM(MID(input!$A274,SEARCH($A$1,input!$A274)+4,5)))&lt;=2002),"X"),"")</f>
        <v>1</v>
      </c>
      <c r="B274" s="14" t="str">
        <f>IFERROR(IF(ISNUMBER(SEARCH($B$1,input!$A274)),AND(2010&lt;=VALUE(TRIM(MID(input!$A274,SEARCH($B$1,input!$A274)+4,5))),VALUE(TRIM(MID(input!$A274,SEARCH($B$1,input!$A274)+4,5)))&lt;=2020),"X"),"")</f>
        <v>X</v>
      </c>
      <c r="C274" s="14" t="str">
        <f>IFERROR(IF(ISNUMBER(SEARCH($C$1,input!$A274)),AND(2020&lt;=VALUE(TRIM(MID(input!$A274,SEARCH($C$1,input!$A274)+4,5))),VALUE(TRIM(MID(input!$A274,SEARCH($C$1,input!$A274)+4,5)))&lt;=2030),"X"),"")</f>
        <v>X</v>
      </c>
      <c r="D274" s="14" t="str">
        <f>IFERROR(IF(ISNUMBER(SEARCH($D$1,input!$A274)),IF(MID(input!$A274,SEARCH($D$1,input!$A274)+7,2)="cm",AND(150&lt;=VALUE(MID(input!$A274,SEARCH($D$1,input!$A274)+4,3)),VALUE(MID(input!$A274,SEARCH($D$1,input!$A274)+4,3))&lt;=193),IF(MID(input!$A274,SEARCH($D$1,input!$A274)+6,2)="in",AND(59&lt;=VALUE(MID(input!$A274,SEARCH($D$1,input!$A274)+4,2)),VALUE(MID(input!$A274,SEARCH($D$1,input!$A274)+4,2))&lt;=76),"")),"X"),"")</f>
        <v>X</v>
      </c>
      <c r="E274" s="14" t="b">
        <f>IFERROR(IF(ISNUMBER(SEARCH($E$1,input!$A274)),IF(AND(MID(input!$A274,SEARCH($E$1,input!$A274)+4,1)="#",
VLOOKUP(MID(input!$A274,SEARCH($E$1,input!$A274)+5,1),'TRUE LIST'!$C$2:$D$17,2,0),
VLOOKUP(MID(input!$A274,SEARCH($E$1,input!$A274)+6,1),'TRUE LIST'!$C$2:$D$17,2,0),
VLOOKUP(MID(input!$A274,SEARCH($E$1,input!$A274)+7,1),'TRUE LIST'!$C$2:$D$17,2,0),
VLOOKUP(MID(input!$A274,SEARCH($E$1,input!$A274)+8,1),'TRUE LIST'!$C$2:$D$17,2,0),
VLOOKUP(MID(input!$A274,SEARCH($E$1,input!$A274)+9,1),'TRUE LIST'!$C$2:$D$17,2,0),
VLOOKUP(MID(input!$A274,SEARCH($E$1,input!$A274)+10,1),'TRUE LIST'!$C$2:$D$17,2,0),
TRIM(MID(input!$A274,SEARCH($E$1,input!$A274)+11,1))=""),TRUE,""),"X"),"")</f>
        <v>1</v>
      </c>
      <c r="F274" s="14" t="str">
        <f>IFERROR(IF(ISNUMBER(SEARCH($F$1,input!$A274)),VLOOKUP(TRIM(MID(input!$A274,SEARCH($F$1,input!$A274)+4,4)),'TRUE LIST'!$A$2:$B$8,2,0),"X"),"")</f>
        <v>X</v>
      </c>
      <c r="G274" s="14" t="b">
        <f>IFERROR(IF(ISNUMBER(SEARCH($G$1,input!$A274)),IF(LEN(TRIM(MID(input!$A274,SEARCH($G$1,input!$A274)+4,10)))=9,TRUE,""),"X"),"")</f>
        <v>1</v>
      </c>
      <c r="H274" s="14" t="str">
        <f t="shared" ca="1" si="8"/>
        <v/>
      </c>
      <c r="I274" s="13" t="str">
        <f>IF(ISBLANK(input!A274),"x","")</f>
        <v/>
      </c>
      <c r="J274" s="13" t="str">
        <f>IFERROR(IF(I274="x",MATCH("x",I275:I959,0),N/A),"")</f>
        <v/>
      </c>
      <c r="K274" s="14" t="str">
        <f t="shared" ca="1" si="9"/>
        <v/>
      </c>
    </row>
    <row r="275" spans="1:11" s="1" customFormat="1" x14ac:dyDescent="0.35">
      <c r="A275" s="14" t="str">
        <f>IFERROR(IF(ISNUMBER(SEARCH($A$1,input!$A275)),AND(1920&lt;=VALUE(TRIM(MID(input!$A275,SEARCH($A$1,input!$A275)+4,5))),VALUE(TRIM(MID(input!$A275,SEARCH($A$1,input!$A275)+4,5)))&lt;=2002),"X"),"")</f>
        <v>X</v>
      </c>
      <c r="B275" s="14" t="b">
        <f>IFERROR(IF(ISNUMBER(SEARCH($B$1,input!$A275)),AND(2010&lt;=VALUE(TRIM(MID(input!$A275,SEARCH($B$1,input!$A275)+4,5))),VALUE(TRIM(MID(input!$A275,SEARCH($B$1,input!$A275)+4,5)))&lt;=2020),"X"),"")</f>
        <v>1</v>
      </c>
      <c r="C275" s="14" t="b">
        <f>IFERROR(IF(ISNUMBER(SEARCH($C$1,input!$A275)),AND(2020&lt;=VALUE(TRIM(MID(input!$A275,SEARCH($C$1,input!$A275)+4,5))),VALUE(TRIM(MID(input!$A275,SEARCH($C$1,input!$A275)+4,5)))&lt;=2030),"X"),"")</f>
        <v>1</v>
      </c>
      <c r="D275" s="14" t="str">
        <f>IFERROR(IF(ISNUMBER(SEARCH($D$1,input!$A275)),IF(MID(input!$A275,SEARCH($D$1,input!$A275)+7,2)="cm",AND(150&lt;=VALUE(MID(input!$A275,SEARCH($D$1,input!$A275)+4,3)),VALUE(MID(input!$A275,SEARCH($D$1,input!$A275)+4,3))&lt;=193),IF(MID(input!$A275,SEARCH($D$1,input!$A275)+6,2)="in",AND(59&lt;=VALUE(MID(input!$A275,SEARCH($D$1,input!$A275)+4,2)),VALUE(MID(input!$A275,SEARCH($D$1,input!$A275)+4,2))&lt;=76),"")),"X"),"")</f>
        <v>X</v>
      </c>
      <c r="E275" s="14" t="str">
        <f>IFERROR(IF(ISNUMBER(SEARCH($E$1,input!$A275)),IF(AND(MID(input!$A275,SEARCH($E$1,input!$A275)+4,1)="#",
VLOOKUP(MID(input!$A275,SEARCH($E$1,input!$A275)+5,1),'TRUE LIST'!$C$2:$D$17,2,0),
VLOOKUP(MID(input!$A275,SEARCH($E$1,input!$A275)+6,1),'TRUE LIST'!$C$2:$D$17,2,0),
VLOOKUP(MID(input!$A275,SEARCH($E$1,input!$A275)+7,1),'TRUE LIST'!$C$2:$D$17,2,0),
VLOOKUP(MID(input!$A275,SEARCH($E$1,input!$A275)+8,1),'TRUE LIST'!$C$2:$D$17,2,0),
VLOOKUP(MID(input!$A275,SEARCH($E$1,input!$A275)+9,1),'TRUE LIST'!$C$2:$D$17,2,0),
VLOOKUP(MID(input!$A275,SEARCH($E$1,input!$A275)+10,1),'TRUE LIST'!$C$2:$D$17,2,0),
TRIM(MID(input!$A275,SEARCH($E$1,input!$A275)+11,1))=""),TRUE,""),"X"),"")</f>
        <v>X</v>
      </c>
      <c r="F275" s="14" t="str">
        <f>IFERROR(IF(ISNUMBER(SEARCH($F$1,input!$A275)),VLOOKUP(TRIM(MID(input!$A275,SEARCH($F$1,input!$A275)+4,4)),'TRUE LIST'!$A$2:$B$8,2,0),"X"),"")</f>
        <v>X</v>
      </c>
      <c r="G275" s="14" t="str">
        <f>IFERROR(IF(ISNUMBER(SEARCH($G$1,input!$A275)),IF(LEN(TRIM(MID(input!$A275,SEARCH($G$1,input!$A275)+4,10)))=9,TRUE,""),"X"),"")</f>
        <v>X</v>
      </c>
      <c r="H275" s="14" t="str">
        <f t="shared" ca="1" si="8"/>
        <v/>
      </c>
      <c r="I275" s="13" t="str">
        <f>IF(ISBLANK(input!A275),"x","")</f>
        <v/>
      </c>
      <c r="J275" s="13" t="str">
        <f>IFERROR(IF(I275="x",MATCH("x",I276:I959,0),N/A),"")</f>
        <v/>
      </c>
      <c r="K275" s="14" t="str">
        <f t="shared" ca="1" si="9"/>
        <v/>
      </c>
    </row>
    <row r="276" spans="1:11" s="1" customFormat="1" x14ac:dyDescent="0.35">
      <c r="A276" s="14" t="str">
        <f>IFERROR(IF(ISNUMBER(SEARCH($A$1,input!$A276)),AND(1920&lt;=VALUE(TRIM(MID(input!$A276,SEARCH($A$1,input!$A276)+4,5))),VALUE(TRIM(MID(input!$A276,SEARCH($A$1,input!$A276)+4,5)))&lt;=2002),"X"),"")</f>
        <v>X</v>
      </c>
      <c r="B276" s="14" t="str">
        <f>IFERROR(IF(ISNUMBER(SEARCH($B$1,input!$A276)),AND(2010&lt;=VALUE(TRIM(MID(input!$A276,SEARCH($B$1,input!$A276)+4,5))),VALUE(TRIM(MID(input!$A276,SEARCH($B$1,input!$A276)+4,5)))&lt;=2020),"X"),"")</f>
        <v>X</v>
      </c>
      <c r="C276" s="14" t="str">
        <f>IFERROR(IF(ISNUMBER(SEARCH($C$1,input!$A276)),AND(2020&lt;=VALUE(TRIM(MID(input!$A276,SEARCH($C$1,input!$A276)+4,5))),VALUE(TRIM(MID(input!$A276,SEARCH($C$1,input!$A276)+4,5)))&lt;=2030),"X"),"")</f>
        <v>X</v>
      </c>
      <c r="D276" s="14" t="str">
        <f>IFERROR(IF(ISNUMBER(SEARCH($D$1,input!$A276)),IF(MID(input!$A276,SEARCH($D$1,input!$A276)+7,2)="cm",AND(150&lt;=VALUE(MID(input!$A276,SEARCH($D$1,input!$A276)+4,3)),VALUE(MID(input!$A276,SEARCH($D$1,input!$A276)+4,3))&lt;=193),IF(MID(input!$A276,SEARCH($D$1,input!$A276)+6,2)="in",AND(59&lt;=VALUE(MID(input!$A276,SEARCH($D$1,input!$A276)+4,2)),VALUE(MID(input!$A276,SEARCH($D$1,input!$A276)+4,2))&lt;=76),"")),"X"),"")</f>
        <v>X</v>
      </c>
      <c r="E276" s="14" t="str">
        <f>IFERROR(IF(ISNUMBER(SEARCH($E$1,input!$A276)),IF(AND(MID(input!$A276,SEARCH($E$1,input!$A276)+4,1)="#",
VLOOKUP(MID(input!$A276,SEARCH($E$1,input!$A276)+5,1),'TRUE LIST'!$C$2:$D$17,2,0),
VLOOKUP(MID(input!$A276,SEARCH($E$1,input!$A276)+6,1),'TRUE LIST'!$C$2:$D$17,2,0),
VLOOKUP(MID(input!$A276,SEARCH($E$1,input!$A276)+7,1),'TRUE LIST'!$C$2:$D$17,2,0),
VLOOKUP(MID(input!$A276,SEARCH($E$1,input!$A276)+8,1),'TRUE LIST'!$C$2:$D$17,2,0),
VLOOKUP(MID(input!$A276,SEARCH($E$1,input!$A276)+9,1),'TRUE LIST'!$C$2:$D$17,2,0),
VLOOKUP(MID(input!$A276,SEARCH($E$1,input!$A276)+10,1),'TRUE LIST'!$C$2:$D$17,2,0),
TRIM(MID(input!$A276,SEARCH($E$1,input!$A276)+11,1))=""),TRUE,""),"X"),"")</f>
        <v>X</v>
      </c>
      <c r="F276" s="14" t="str">
        <f>IFERROR(IF(ISNUMBER(SEARCH($F$1,input!$A276)),VLOOKUP(TRIM(MID(input!$A276,SEARCH($F$1,input!$A276)+4,4)),'TRUE LIST'!$A$2:$B$8,2,0),"X"),"")</f>
        <v>X</v>
      </c>
      <c r="G276" s="14" t="str">
        <f>IFERROR(IF(ISNUMBER(SEARCH($G$1,input!$A276)),IF(LEN(TRIM(MID(input!$A276,SEARCH($G$1,input!$A276)+4,10)))=9,TRUE,""),"X"),"")</f>
        <v>X</v>
      </c>
      <c r="H276" s="14" t="str">
        <f t="shared" ca="1" si="8"/>
        <v/>
      </c>
      <c r="I276" s="13" t="str">
        <f>IF(ISBLANK(input!A276),"x","")</f>
        <v>x</v>
      </c>
      <c r="J276" s="13">
        <f>IFERROR(IF(I276="x",MATCH("x",I277:I959,0),N/A),"")</f>
        <v>5</v>
      </c>
      <c r="K276" s="14" t="str">
        <f t="shared" ca="1" si="9"/>
        <v/>
      </c>
    </row>
    <row r="277" spans="1:11" s="1" customFormat="1" x14ac:dyDescent="0.35">
      <c r="A277" s="14" t="b">
        <f>IFERROR(IF(ISNUMBER(SEARCH($A$1,input!$A277)),AND(1920&lt;=VALUE(TRIM(MID(input!$A277,SEARCH($A$1,input!$A277)+4,5))),VALUE(TRIM(MID(input!$A277,SEARCH($A$1,input!$A277)+4,5)))&lt;=2002),"X"),"")</f>
        <v>1</v>
      </c>
      <c r="B277" s="14" t="str">
        <f>IFERROR(IF(ISNUMBER(SEARCH($B$1,input!$A277)),AND(2010&lt;=VALUE(TRIM(MID(input!$A277,SEARCH($B$1,input!$A277)+4,5))),VALUE(TRIM(MID(input!$A277,SEARCH($B$1,input!$A277)+4,5)))&lt;=2020),"X"),"")</f>
        <v>X</v>
      </c>
      <c r="C277" s="14" t="str">
        <f>IFERROR(IF(ISNUMBER(SEARCH($C$1,input!$A277)),AND(2020&lt;=VALUE(TRIM(MID(input!$A277,SEARCH($C$1,input!$A277)+4,5))),VALUE(TRIM(MID(input!$A277,SEARCH($C$1,input!$A277)+4,5)))&lt;=2030),"X"),"")</f>
        <v>X</v>
      </c>
      <c r="D277" s="14" t="str">
        <f>IFERROR(IF(ISNUMBER(SEARCH($D$1,input!$A277)),IF(MID(input!$A277,SEARCH($D$1,input!$A277)+7,2)="cm",AND(150&lt;=VALUE(MID(input!$A277,SEARCH($D$1,input!$A277)+4,3)),VALUE(MID(input!$A277,SEARCH($D$1,input!$A277)+4,3))&lt;=193),IF(MID(input!$A277,SEARCH($D$1,input!$A277)+6,2)="in",AND(59&lt;=VALUE(MID(input!$A277,SEARCH($D$1,input!$A277)+4,2)),VALUE(MID(input!$A277,SEARCH($D$1,input!$A277)+4,2))&lt;=76),"")),"X"),"")</f>
        <v>X</v>
      </c>
      <c r="E277" s="14" t="str">
        <f>IFERROR(IF(ISNUMBER(SEARCH($E$1,input!$A277)),IF(AND(MID(input!$A277,SEARCH($E$1,input!$A277)+4,1)="#",
VLOOKUP(MID(input!$A277,SEARCH($E$1,input!$A277)+5,1),'TRUE LIST'!$C$2:$D$17,2,0),
VLOOKUP(MID(input!$A277,SEARCH($E$1,input!$A277)+6,1),'TRUE LIST'!$C$2:$D$17,2,0),
VLOOKUP(MID(input!$A277,SEARCH($E$1,input!$A277)+7,1),'TRUE LIST'!$C$2:$D$17,2,0),
VLOOKUP(MID(input!$A277,SEARCH($E$1,input!$A277)+8,1),'TRUE LIST'!$C$2:$D$17,2,0),
VLOOKUP(MID(input!$A277,SEARCH($E$1,input!$A277)+9,1),'TRUE LIST'!$C$2:$D$17,2,0),
VLOOKUP(MID(input!$A277,SEARCH($E$1,input!$A277)+10,1),'TRUE LIST'!$C$2:$D$17,2,0),
TRIM(MID(input!$A277,SEARCH($E$1,input!$A277)+11,1))=""),TRUE,""),"X"),"")</f>
        <v>X</v>
      </c>
      <c r="F277" s="14" t="str">
        <f>IFERROR(IF(ISNUMBER(SEARCH($F$1,input!$A277)),VLOOKUP(TRIM(MID(input!$A277,SEARCH($F$1,input!$A277)+4,4)),'TRUE LIST'!$A$2:$B$8,2,0),"X"),"")</f>
        <v>X</v>
      </c>
      <c r="G277" s="14" t="str">
        <f>IFERROR(IF(ISNUMBER(SEARCH($G$1,input!$A277)),IF(LEN(TRIM(MID(input!$A277,SEARCH($G$1,input!$A277)+4,10)))=9,TRUE,""),"X"),"")</f>
        <v>X</v>
      </c>
      <c r="H277" s="14">
        <f t="shared" ca="1" si="8"/>
        <v>6</v>
      </c>
      <c r="I277" s="13" t="str">
        <f>IF(ISBLANK(input!A277),"x","")</f>
        <v/>
      </c>
      <c r="J277" s="13" t="str">
        <f>IFERROR(IF(I277="x",MATCH("x",I278:I959,0),N/A),"")</f>
        <v/>
      </c>
      <c r="K277" s="14">
        <f t="shared" ca="1" si="9"/>
        <v>6</v>
      </c>
    </row>
    <row r="278" spans="1:11" s="1" customFormat="1" x14ac:dyDescent="0.35">
      <c r="A278" s="14" t="str">
        <f>IFERROR(IF(ISNUMBER(SEARCH($A$1,input!$A278)),AND(1920&lt;=VALUE(TRIM(MID(input!$A278,SEARCH($A$1,input!$A278)+4,5))),VALUE(TRIM(MID(input!$A278,SEARCH($A$1,input!$A278)+4,5)))&lt;=2002),"X"),"")</f>
        <v>X</v>
      </c>
      <c r="B278" s="14" t="b">
        <f>IFERROR(IF(ISNUMBER(SEARCH($B$1,input!$A278)),AND(2010&lt;=VALUE(TRIM(MID(input!$A278,SEARCH($B$1,input!$A278)+4,5))),VALUE(TRIM(MID(input!$A278,SEARCH($B$1,input!$A278)+4,5)))&lt;=2020),"X"),"")</f>
        <v>1</v>
      </c>
      <c r="C278" s="14" t="str">
        <f>IFERROR(IF(ISNUMBER(SEARCH($C$1,input!$A278)),AND(2020&lt;=VALUE(TRIM(MID(input!$A278,SEARCH($C$1,input!$A278)+4,5))),VALUE(TRIM(MID(input!$A278,SEARCH($C$1,input!$A278)+4,5)))&lt;=2030),"X"),"")</f>
        <v>X</v>
      </c>
      <c r="D278" s="14" t="b">
        <f>IFERROR(IF(ISNUMBER(SEARCH($D$1,input!$A278)),IF(MID(input!$A278,SEARCH($D$1,input!$A278)+7,2)="cm",AND(150&lt;=VALUE(MID(input!$A278,SEARCH($D$1,input!$A278)+4,3)),VALUE(MID(input!$A278,SEARCH($D$1,input!$A278)+4,3))&lt;=193),IF(MID(input!$A278,SEARCH($D$1,input!$A278)+6,2)="in",AND(59&lt;=VALUE(MID(input!$A278,SEARCH($D$1,input!$A278)+4,2)),VALUE(MID(input!$A278,SEARCH($D$1,input!$A278)+4,2))&lt;=76),"")),"X"),"")</f>
        <v>1</v>
      </c>
      <c r="E278" s="14" t="b">
        <f>IFERROR(IF(ISNUMBER(SEARCH($E$1,input!$A278)),IF(AND(MID(input!$A278,SEARCH($E$1,input!$A278)+4,1)="#",
VLOOKUP(MID(input!$A278,SEARCH($E$1,input!$A278)+5,1),'TRUE LIST'!$C$2:$D$17,2,0),
VLOOKUP(MID(input!$A278,SEARCH($E$1,input!$A278)+6,1),'TRUE LIST'!$C$2:$D$17,2,0),
VLOOKUP(MID(input!$A278,SEARCH($E$1,input!$A278)+7,1),'TRUE LIST'!$C$2:$D$17,2,0),
VLOOKUP(MID(input!$A278,SEARCH($E$1,input!$A278)+8,1),'TRUE LIST'!$C$2:$D$17,2,0),
VLOOKUP(MID(input!$A278,SEARCH($E$1,input!$A278)+9,1),'TRUE LIST'!$C$2:$D$17,2,0),
VLOOKUP(MID(input!$A278,SEARCH($E$1,input!$A278)+10,1),'TRUE LIST'!$C$2:$D$17,2,0),
TRIM(MID(input!$A278,SEARCH($E$1,input!$A278)+11,1))=""),TRUE,""),"X"),"")</f>
        <v>1</v>
      </c>
      <c r="F278" s="14" t="str">
        <f>IFERROR(IF(ISNUMBER(SEARCH($F$1,input!$A278)),VLOOKUP(TRIM(MID(input!$A278,SEARCH($F$1,input!$A278)+4,4)),'TRUE LIST'!$A$2:$B$8,2,0),"X"),"")</f>
        <v>X</v>
      </c>
      <c r="G278" s="14" t="b">
        <f>IFERROR(IF(ISNUMBER(SEARCH($G$1,input!$A278)),IF(LEN(TRIM(MID(input!$A278,SEARCH($G$1,input!$A278)+4,10)))=9,TRUE,""),"X"),"")</f>
        <v>1</v>
      </c>
      <c r="H278" s="14" t="str">
        <f t="shared" ca="1" si="8"/>
        <v/>
      </c>
      <c r="I278" s="13" t="str">
        <f>IF(ISBLANK(input!A278),"x","")</f>
        <v/>
      </c>
      <c r="J278" s="13" t="str">
        <f>IFERROR(IF(I278="x",MATCH("x",I279:I959,0),N/A),"")</f>
        <v/>
      </c>
      <c r="K278" s="14" t="str">
        <f t="shared" ca="1" si="9"/>
        <v/>
      </c>
    </row>
    <row r="279" spans="1:11" s="1" customFormat="1" x14ac:dyDescent="0.35">
      <c r="A279" s="14" t="str">
        <f>IFERROR(IF(ISNUMBER(SEARCH($A$1,input!$A279)),AND(1920&lt;=VALUE(TRIM(MID(input!$A279,SEARCH($A$1,input!$A279)+4,5))),VALUE(TRIM(MID(input!$A279,SEARCH($A$1,input!$A279)+4,5)))&lt;=2002),"X"),"")</f>
        <v>X</v>
      </c>
      <c r="B279" s="14" t="str">
        <f>IFERROR(IF(ISNUMBER(SEARCH($B$1,input!$A279)),AND(2010&lt;=VALUE(TRIM(MID(input!$A279,SEARCH($B$1,input!$A279)+4,5))),VALUE(TRIM(MID(input!$A279,SEARCH($B$1,input!$A279)+4,5)))&lt;=2020),"X"),"")</f>
        <v>X</v>
      </c>
      <c r="C279" s="14" t="str">
        <f>IFERROR(IF(ISNUMBER(SEARCH($C$1,input!$A279)),AND(2020&lt;=VALUE(TRIM(MID(input!$A279,SEARCH($C$1,input!$A279)+4,5))),VALUE(TRIM(MID(input!$A279,SEARCH($C$1,input!$A279)+4,5)))&lt;=2030),"X"),"")</f>
        <v>X</v>
      </c>
      <c r="D279" s="14" t="str">
        <f>IFERROR(IF(ISNUMBER(SEARCH($D$1,input!$A279)),IF(MID(input!$A279,SEARCH($D$1,input!$A279)+7,2)="cm",AND(150&lt;=VALUE(MID(input!$A279,SEARCH($D$1,input!$A279)+4,3)),VALUE(MID(input!$A279,SEARCH($D$1,input!$A279)+4,3))&lt;=193),IF(MID(input!$A279,SEARCH($D$1,input!$A279)+6,2)="in",AND(59&lt;=VALUE(MID(input!$A279,SEARCH($D$1,input!$A279)+4,2)),VALUE(MID(input!$A279,SEARCH($D$1,input!$A279)+4,2))&lt;=76),"")),"X"),"")</f>
        <v>X</v>
      </c>
      <c r="E279" s="14" t="str">
        <f>IFERROR(IF(ISNUMBER(SEARCH($E$1,input!$A279)),IF(AND(MID(input!$A279,SEARCH($E$1,input!$A279)+4,1)="#",
VLOOKUP(MID(input!$A279,SEARCH($E$1,input!$A279)+5,1),'TRUE LIST'!$C$2:$D$17,2,0),
VLOOKUP(MID(input!$A279,SEARCH($E$1,input!$A279)+6,1),'TRUE LIST'!$C$2:$D$17,2,0),
VLOOKUP(MID(input!$A279,SEARCH($E$1,input!$A279)+7,1),'TRUE LIST'!$C$2:$D$17,2,0),
VLOOKUP(MID(input!$A279,SEARCH($E$1,input!$A279)+8,1),'TRUE LIST'!$C$2:$D$17,2,0),
VLOOKUP(MID(input!$A279,SEARCH($E$1,input!$A279)+9,1),'TRUE LIST'!$C$2:$D$17,2,0),
VLOOKUP(MID(input!$A279,SEARCH($E$1,input!$A279)+10,1),'TRUE LIST'!$C$2:$D$17,2,0),
TRIM(MID(input!$A279,SEARCH($E$1,input!$A279)+11,1))=""),TRUE,""),"X"),"")</f>
        <v>X</v>
      </c>
      <c r="F279" s="14" t="b">
        <f>IFERROR(IF(ISNUMBER(SEARCH($F$1,input!$A279)),VLOOKUP(TRIM(MID(input!$A279,SEARCH($F$1,input!$A279)+4,4)),'TRUE LIST'!$A$2:$B$8,2,0),"X"),"")</f>
        <v>1</v>
      </c>
      <c r="G279" s="14" t="str">
        <f>IFERROR(IF(ISNUMBER(SEARCH($G$1,input!$A279)),IF(LEN(TRIM(MID(input!$A279,SEARCH($G$1,input!$A279)+4,10)))=9,TRUE,""),"X"),"")</f>
        <v>X</v>
      </c>
      <c r="H279" s="14" t="str">
        <f t="shared" ca="1" si="8"/>
        <v/>
      </c>
      <c r="I279" s="13" t="str">
        <f>IF(ISBLANK(input!A279),"x","")</f>
        <v/>
      </c>
      <c r="J279" s="13" t="str">
        <f>IFERROR(IF(I279="x",MATCH("x",I280:I959,0),N/A),"")</f>
        <v/>
      </c>
      <c r="K279" s="14" t="str">
        <f t="shared" ca="1" si="9"/>
        <v/>
      </c>
    </row>
    <row r="280" spans="1:11" s="1" customFormat="1" x14ac:dyDescent="0.35">
      <c r="A280" s="14" t="str">
        <f>IFERROR(IF(ISNUMBER(SEARCH($A$1,input!$A280)),AND(1920&lt;=VALUE(TRIM(MID(input!$A280,SEARCH($A$1,input!$A280)+4,5))),VALUE(TRIM(MID(input!$A280,SEARCH($A$1,input!$A280)+4,5)))&lt;=2002),"X"),"")</f>
        <v>X</v>
      </c>
      <c r="B280" s="14" t="str">
        <f>IFERROR(IF(ISNUMBER(SEARCH($B$1,input!$A280)),AND(2010&lt;=VALUE(TRIM(MID(input!$A280,SEARCH($B$1,input!$A280)+4,5))),VALUE(TRIM(MID(input!$A280,SEARCH($B$1,input!$A280)+4,5)))&lt;=2020),"X"),"")</f>
        <v>X</v>
      </c>
      <c r="C280" s="14" t="b">
        <f>IFERROR(IF(ISNUMBER(SEARCH($C$1,input!$A280)),AND(2020&lt;=VALUE(TRIM(MID(input!$A280,SEARCH($C$1,input!$A280)+4,5))),VALUE(TRIM(MID(input!$A280,SEARCH($C$1,input!$A280)+4,5)))&lt;=2030),"X"),"")</f>
        <v>1</v>
      </c>
      <c r="D280" s="14" t="str">
        <f>IFERROR(IF(ISNUMBER(SEARCH($D$1,input!$A280)),IF(MID(input!$A280,SEARCH($D$1,input!$A280)+7,2)="cm",AND(150&lt;=VALUE(MID(input!$A280,SEARCH($D$1,input!$A280)+4,3)),VALUE(MID(input!$A280,SEARCH($D$1,input!$A280)+4,3))&lt;=193),IF(MID(input!$A280,SEARCH($D$1,input!$A280)+6,2)="in",AND(59&lt;=VALUE(MID(input!$A280,SEARCH($D$1,input!$A280)+4,2)),VALUE(MID(input!$A280,SEARCH($D$1,input!$A280)+4,2))&lt;=76),"")),"X"),"")</f>
        <v>X</v>
      </c>
      <c r="E280" s="14" t="str">
        <f>IFERROR(IF(ISNUMBER(SEARCH($E$1,input!$A280)),IF(AND(MID(input!$A280,SEARCH($E$1,input!$A280)+4,1)="#",
VLOOKUP(MID(input!$A280,SEARCH($E$1,input!$A280)+5,1),'TRUE LIST'!$C$2:$D$17,2,0),
VLOOKUP(MID(input!$A280,SEARCH($E$1,input!$A280)+6,1),'TRUE LIST'!$C$2:$D$17,2,0),
VLOOKUP(MID(input!$A280,SEARCH($E$1,input!$A280)+7,1),'TRUE LIST'!$C$2:$D$17,2,0),
VLOOKUP(MID(input!$A280,SEARCH($E$1,input!$A280)+8,1),'TRUE LIST'!$C$2:$D$17,2,0),
VLOOKUP(MID(input!$A280,SEARCH($E$1,input!$A280)+9,1),'TRUE LIST'!$C$2:$D$17,2,0),
VLOOKUP(MID(input!$A280,SEARCH($E$1,input!$A280)+10,1),'TRUE LIST'!$C$2:$D$17,2,0),
TRIM(MID(input!$A280,SEARCH($E$1,input!$A280)+11,1))=""),TRUE,""),"X"),"")</f>
        <v>X</v>
      </c>
      <c r="F280" s="14" t="str">
        <f>IFERROR(IF(ISNUMBER(SEARCH($F$1,input!$A280)),VLOOKUP(TRIM(MID(input!$A280,SEARCH($F$1,input!$A280)+4,4)),'TRUE LIST'!$A$2:$B$8,2,0),"X"),"")</f>
        <v>X</v>
      </c>
      <c r="G280" s="14" t="str">
        <f>IFERROR(IF(ISNUMBER(SEARCH($G$1,input!$A280)),IF(LEN(TRIM(MID(input!$A280,SEARCH($G$1,input!$A280)+4,10)))=9,TRUE,""),"X"),"")</f>
        <v>X</v>
      </c>
      <c r="H280" s="14" t="str">
        <f t="shared" ca="1" si="8"/>
        <v/>
      </c>
      <c r="I280" s="13" t="str">
        <f>IF(ISBLANK(input!A280),"x","")</f>
        <v/>
      </c>
      <c r="J280" s="13" t="str">
        <f>IFERROR(IF(I280="x",MATCH("x",I281:I959,0),N/A),"")</f>
        <v/>
      </c>
      <c r="K280" s="14" t="str">
        <f t="shared" ca="1" si="9"/>
        <v/>
      </c>
    </row>
    <row r="281" spans="1:11" s="1" customFormat="1" x14ac:dyDescent="0.35">
      <c r="A281" s="14" t="str">
        <f>IFERROR(IF(ISNUMBER(SEARCH($A$1,input!$A281)),AND(1920&lt;=VALUE(TRIM(MID(input!$A281,SEARCH($A$1,input!$A281)+4,5))),VALUE(TRIM(MID(input!$A281,SEARCH($A$1,input!$A281)+4,5)))&lt;=2002),"X"),"")</f>
        <v>X</v>
      </c>
      <c r="B281" s="14" t="str">
        <f>IFERROR(IF(ISNUMBER(SEARCH($B$1,input!$A281)),AND(2010&lt;=VALUE(TRIM(MID(input!$A281,SEARCH($B$1,input!$A281)+4,5))),VALUE(TRIM(MID(input!$A281,SEARCH($B$1,input!$A281)+4,5)))&lt;=2020),"X"),"")</f>
        <v>X</v>
      </c>
      <c r="C281" s="14" t="str">
        <f>IFERROR(IF(ISNUMBER(SEARCH($C$1,input!$A281)),AND(2020&lt;=VALUE(TRIM(MID(input!$A281,SEARCH($C$1,input!$A281)+4,5))),VALUE(TRIM(MID(input!$A281,SEARCH($C$1,input!$A281)+4,5)))&lt;=2030),"X"),"")</f>
        <v>X</v>
      </c>
      <c r="D281" s="14" t="str">
        <f>IFERROR(IF(ISNUMBER(SEARCH($D$1,input!$A281)),IF(MID(input!$A281,SEARCH($D$1,input!$A281)+7,2)="cm",AND(150&lt;=VALUE(MID(input!$A281,SEARCH($D$1,input!$A281)+4,3)),VALUE(MID(input!$A281,SEARCH($D$1,input!$A281)+4,3))&lt;=193),IF(MID(input!$A281,SEARCH($D$1,input!$A281)+6,2)="in",AND(59&lt;=VALUE(MID(input!$A281,SEARCH($D$1,input!$A281)+4,2)),VALUE(MID(input!$A281,SEARCH($D$1,input!$A281)+4,2))&lt;=76),"")),"X"),"")</f>
        <v>X</v>
      </c>
      <c r="E281" s="14" t="str">
        <f>IFERROR(IF(ISNUMBER(SEARCH($E$1,input!$A281)),IF(AND(MID(input!$A281,SEARCH($E$1,input!$A281)+4,1)="#",
VLOOKUP(MID(input!$A281,SEARCH($E$1,input!$A281)+5,1),'TRUE LIST'!$C$2:$D$17,2,0),
VLOOKUP(MID(input!$A281,SEARCH($E$1,input!$A281)+6,1),'TRUE LIST'!$C$2:$D$17,2,0),
VLOOKUP(MID(input!$A281,SEARCH($E$1,input!$A281)+7,1),'TRUE LIST'!$C$2:$D$17,2,0),
VLOOKUP(MID(input!$A281,SEARCH($E$1,input!$A281)+8,1),'TRUE LIST'!$C$2:$D$17,2,0),
VLOOKUP(MID(input!$A281,SEARCH($E$1,input!$A281)+9,1),'TRUE LIST'!$C$2:$D$17,2,0),
VLOOKUP(MID(input!$A281,SEARCH($E$1,input!$A281)+10,1),'TRUE LIST'!$C$2:$D$17,2,0),
TRIM(MID(input!$A281,SEARCH($E$1,input!$A281)+11,1))=""),TRUE,""),"X"),"")</f>
        <v>X</v>
      </c>
      <c r="F281" s="14" t="str">
        <f>IFERROR(IF(ISNUMBER(SEARCH($F$1,input!$A281)),VLOOKUP(TRIM(MID(input!$A281,SEARCH($F$1,input!$A281)+4,4)),'TRUE LIST'!$A$2:$B$8,2,0),"X"),"")</f>
        <v>X</v>
      </c>
      <c r="G281" s="14" t="str">
        <f>IFERROR(IF(ISNUMBER(SEARCH($G$1,input!$A281)),IF(LEN(TRIM(MID(input!$A281,SEARCH($G$1,input!$A281)+4,10)))=9,TRUE,""),"X"),"")</f>
        <v>X</v>
      </c>
      <c r="H281" s="14" t="str">
        <f t="shared" ca="1" si="8"/>
        <v/>
      </c>
      <c r="I281" s="13" t="str">
        <f>IF(ISBLANK(input!A281),"x","")</f>
        <v>x</v>
      </c>
      <c r="J281" s="13">
        <f>IFERROR(IF(I281="x",MATCH("x",I282:I959,0),N/A),"")</f>
        <v>4</v>
      </c>
      <c r="K281" s="14" t="str">
        <f t="shared" ca="1" si="9"/>
        <v/>
      </c>
    </row>
    <row r="282" spans="1:11" s="1" customFormat="1" x14ac:dyDescent="0.35">
      <c r="A282" s="14" t="str">
        <f>IFERROR(IF(ISNUMBER(SEARCH($A$1,input!$A282)),AND(1920&lt;=VALUE(TRIM(MID(input!$A282,SEARCH($A$1,input!$A282)+4,5))),VALUE(TRIM(MID(input!$A282,SEARCH($A$1,input!$A282)+4,5)))&lt;=2002),"X"),"")</f>
        <v>X</v>
      </c>
      <c r="B282" s="14" t="str">
        <f>IFERROR(IF(ISNUMBER(SEARCH($B$1,input!$A282)),AND(2010&lt;=VALUE(TRIM(MID(input!$A282,SEARCH($B$1,input!$A282)+4,5))),VALUE(TRIM(MID(input!$A282,SEARCH($B$1,input!$A282)+4,5)))&lt;=2020),"X"),"")</f>
        <v>X</v>
      </c>
      <c r="C282" s="14" t="str">
        <f>IFERROR(IF(ISNUMBER(SEARCH($C$1,input!$A282)),AND(2020&lt;=VALUE(TRIM(MID(input!$A282,SEARCH($C$1,input!$A282)+4,5))),VALUE(TRIM(MID(input!$A282,SEARCH($C$1,input!$A282)+4,5)))&lt;=2030),"X"),"")</f>
        <v>X</v>
      </c>
      <c r="D282" s="14" t="str">
        <f>IFERROR(IF(ISNUMBER(SEARCH($D$1,input!$A282)),IF(MID(input!$A282,SEARCH($D$1,input!$A282)+7,2)="cm",AND(150&lt;=VALUE(MID(input!$A282,SEARCH($D$1,input!$A282)+4,3)),VALUE(MID(input!$A282,SEARCH($D$1,input!$A282)+4,3))&lt;=193),IF(MID(input!$A282,SEARCH($D$1,input!$A282)+6,2)="in",AND(59&lt;=VALUE(MID(input!$A282,SEARCH($D$1,input!$A282)+4,2)),VALUE(MID(input!$A282,SEARCH($D$1,input!$A282)+4,2))&lt;=76),"")),"X"),"")</f>
        <v>X</v>
      </c>
      <c r="E282" s="14" t="str">
        <f>IFERROR(IF(ISNUMBER(SEARCH($E$1,input!$A282)),IF(AND(MID(input!$A282,SEARCH($E$1,input!$A282)+4,1)="#",
VLOOKUP(MID(input!$A282,SEARCH($E$1,input!$A282)+5,1),'TRUE LIST'!$C$2:$D$17,2,0),
VLOOKUP(MID(input!$A282,SEARCH($E$1,input!$A282)+6,1),'TRUE LIST'!$C$2:$D$17,2,0),
VLOOKUP(MID(input!$A282,SEARCH($E$1,input!$A282)+7,1),'TRUE LIST'!$C$2:$D$17,2,0),
VLOOKUP(MID(input!$A282,SEARCH($E$1,input!$A282)+8,1),'TRUE LIST'!$C$2:$D$17,2,0),
VLOOKUP(MID(input!$A282,SEARCH($E$1,input!$A282)+9,1),'TRUE LIST'!$C$2:$D$17,2,0),
VLOOKUP(MID(input!$A282,SEARCH($E$1,input!$A282)+10,1),'TRUE LIST'!$C$2:$D$17,2,0),
TRIM(MID(input!$A282,SEARCH($E$1,input!$A282)+11,1))=""),TRUE,""),"X"),"")</f>
        <v>X</v>
      </c>
      <c r="F282" s="14" t="str">
        <f>IFERROR(IF(ISNUMBER(SEARCH($F$1,input!$A282)),VLOOKUP(TRIM(MID(input!$A282,SEARCH($F$1,input!$A282)+4,4)),'TRUE LIST'!$A$2:$B$8,2,0),"X"),"")</f>
        <v>X</v>
      </c>
      <c r="G282" s="14" t="str">
        <f>IFERROR(IF(ISNUMBER(SEARCH($G$1,input!$A282)),IF(LEN(TRIM(MID(input!$A282,SEARCH($G$1,input!$A282)+4,10)))=9,TRUE,""),"X"),"")</f>
        <v>X</v>
      </c>
      <c r="H282" s="14">
        <f t="shared" ca="1" si="8"/>
        <v>6</v>
      </c>
      <c r="I282" s="13" t="str">
        <f>IF(ISBLANK(input!A282),"x","")</f>
        <v/>
      </c>
      <c r="J282" s="13" t="str">
        <f>IFERROR(IF(I282="x",MATCH("x",I283:I959,0),N/A),"")</f>
        <v/>
      </c>
      <c r="K282" s="14">
        <f t="shared" ca="1" si="9"/>
        <v>6</v>
      </c>
    </row>
    <row r="283" spans="1:11" s="1" customFormat="1" x14ac:dyDescent="0.35">
      <c r="A283" s="14" t="b">
        <f>IFERROR(IF(ISNUMBER(SEARCH($A$1,input!$A283)),AND(1920&lt;=VALUE(TRIM(MID(input!$A283,SEARCH($A$1,input!$A283)+4,5))),VALUE(TRIM(MID(input!$A283,SEARCH($A$1,input!$A283)+4,5)))&lt;=2002),"X"),"")</f>
        <v>1</v>
      </c>
      <c r="B283" s="14" t="b">
        <f>IFERROR(IF(ISNUMBER(SEARCH($B$1,input!$A283)),AND(2010&lt;=VALUE(TRIM(MID(input!$A283,SEARCH($B$1,input!$A283)+4,5))),VALUE(TRIM(MID(input!$A283,SEARCH($B$1,input!$A283)+4,5)))&lt;=2020),"X"),"")</f>
        <v>1</v>
      </c>
      <c r="C283" s="14" t="b">
        <f>IFERROR(IF(ISNUMBER(SEARCH($C$1,input!$A283)),AND(2020&lt;=VALUE(TRIM(MID(input!$A283,SEARCH($C$1,input!$A283)+4,5))),VALUE(TRIM(MID(input!$A283,SEARCH($C$1,input!$A283)+4,5)))&lt;=2030),"X"),"")</f>
        <v>1</v>
      </c>
      <c r="D283" s="14" t="str">
        <f>IFERROR(IF(ISNUMBER(SEARCH($D$1,input!$A283)),IF(MID(input!$A283,SEARCH($D$1,input!$A283)+7,2)="cm",AND(150&lt;=VALUE(MID(input!$A283,SEARCH($D$1,input!$A283)+4,3)),VALUE(MID(input!$A283,SEARCH($D$1,input!$A283)+4,3))&lt;=193),IF(MID(input!$A283,SEARCH($D$1,input!$A283)+6,2)="in",AND(59&lt;=VALUE(MID(input!$A283,SEARCH($D$1,input!$A283)+4,2)),VALUE(MID(input!$A283,SEARCH($D$1,input!$A283)+4,2))&lt;=76),"")),"X"),"")</f>
        <v>X</v>
      </c>
      <c r="E283" s="14" t="b">
        <f>IFERROR(IF(ISNUMBER(SEARCH($E$1,input!$A283)),IF(AND(MID(input!$A283,SEARCH($E$1,input!$A283)+4,1)="#",
VLOOKUP(MID(input!$A283,SEARCH($E$1,input!$A283)+5,1),'TRUE LIST'!$C$2:$D$17,2,0),
VLOOKUP(MID(input!$A283,SEARCH($E$1,input!$A283)+6,1),'TRUE LIST'!$C$2:$D$17,2,0),
VLOOKUP(MID(input!$A283,SEARCH($E$1,input!$A283)+7,1),'TRUE LIST'!$C$2:$D$17,2,0),
VLOOKUP(MID(input!$A283,SEARCH($E$1,input!$A283)+8,1),'TRUE LIST'!$C$2:$D$17,2,0),
VLOOKUP(MID(input!$A283,SEARCH($E$1,input!$A283)+9,1),'TRUE LIST'!$C$2:$D$17,2,0),
VLOOKUP(MID(input!$A283,SEARCH($E$1,input!$A283)+10,1),'TRUE LIST'!$C$2:$D$17,2,0),
TRIM(MID(input!$A283,SEARCH($E$1,input!$A283)+11,1))=""),TRUE,""),"X"),"")</f>
        <v>1</v>
      </c>
      <c r="F283" s="14" t="str">
        <f>IFERROR(IF(ISNUMBER(SEARCH($F$1,input!$A283)),VLOOKUP(TRIM(MID(input!$A283,SEARCH($F$1,input!$A283)+4,4)),'TRUE LIST'!$A$2:$B$8,2,0),"X"),"")</f>
        <v>X</v>
      </c>
      <c r="G283" s="14" t="b">
        <f>IFERROR(IF(ISNUMBER(SEARCH($G$1,input!$A283)),IF(LEN(TRIM(MID(input!$A283,SEARCH($G$1,input!$A283)+4,10)))=9,TRUE,""),"X"),"")</f>
        <v>1</v>
      </c>
      <c r="H283" s="14" t="str">
        <f t="shared" ca="1" si="8"/>
        <v/>
      </c>
      <c r="I283" s="13" t="str">
        <f>IF(ISBLANK(input!A283),"x","")</f>
        <v/>
      </c>
      <c r="J283" s="13" t="str">
        <f>IFERROR(IF(I283="x",MATCH("x",I284:I959,0),N/A),"")</f>
        <v/>
      </c>
      <c r="K283" s="14" t="str">
        <f t="shared" ca="1" si="9"/>
        <v/>
      </c>
    </row>
    <row r="284" spans="1:11" s="1" customFormat="1" x14ac:dyDescent="0.35">
      <c r="A284" s="14" t="str">
        <f>IFERROR(IF(ISNUMBER(SEARCH($A$1,input!$A284)),AND(1920&lt;=VALUE(TRIM(MID(input!$A284,SEARCH($A$1,input!$A284)+4,5))),VALUE(TRIM(MID(input!$A284,SEARCH($A$1,input!$A284)+4,5)))&lt;=2002),"X"),"")</f>
        <v>X</v>
      </c>
      <c r="B284" s="14" t="str">
        <f>IFERROR(IF(ISNUMBER(SEARCH($B$1,input!$A284)),AND(2010&lt;=VALUE(TRIM(MID(input!$A284,SEARCH($B$1,input!$A284)+4,5))),VALUE(TRIM(MID(input!$A284,SEARCH($B$1,input!$A284)+4,5)))&lt;=2020),"X"),"")</f>
        <v>X</v>
      </c>
      <c r="C284" s="14" t="str">
        <f>IFERROR(IF(ISNUMBER(SEARCH($C$1,input!$A284)),AND(2020&lt;=VALUE(TRIM(MID(input!$A284,SEARCH($C$1,input!$A284)+4,5))),VALUE(TRIM(MID(input!$A284,SEARCH($C$1,input!$A284)+4,5)))&lt;=2030),"X"),"")</f>
        <v>X</v>
      </c>
      <c r="D284" s="14" t="b">
        <f>IFERROR(IF(ISNUMBER(SEARCH($D$1,input!$A284)),IF(MID(input!$A284,SEARCH($D$1,input!$A284)+7,2)="cm",AND(150&lt;=VALUE(MID(input!$A284,SEARCH($D$1,input!$A284)+4,3)),VALUE(MID(input!$A284,SEARCH($D$1,input!$A284)+4,3))&lt;=193),IF(MID(input!$A284,SEARCH($D$1,input!$A284)+6,2)="in",AND(59&lt;=VALUE(MID(input!$A284,SEARCH($D$1,input!$A284)+4,2)),VALUE(MID(input!$A284,SEARCH($D$1,input!$A284)+4,2))&lt;=76),"")),"X"),"")</f>
        <v>1</v>
      </c>
      <c r="E284" s="14" t="str">
        <f>IFERROR(IF(ISNUMBER(SEARCH($E$1,input!$A284)),IF(AND(MID(input!$A284,SEARCH($E$1,input!$A284)+4,1)="#",
VLOOKUP(MID(input!$A284,SEARCH($E$1,input!$A284)+5,1),'TRUE LIST'!$C$2:$D$17,2,0),
VLOOKUP(MID(input!$A284,SEARCH($E$1,input!$A284)+6,1),'TRUE LIST'!$C$2:$D$17,2,0),
VLOOKUP(MID(input!$A284,SEARCH($E$1,input!$A284)+7,1),'TRUE LIST'!$C$2:$D$17,2,0),
VLOOKUP(MID(input!$A284,SEARCH($E$1,input!$A284)+8,1),'TRUE LIST'!$C$2:$D$17,2,0),
VLOOKUP(MID(input!$A284,SEARCH($E$1,input!$A284)+9,1),'TRUE LIST'!$C$2:$D$17,2,0),
VLOOKUP(MID(input!$A284,SEARCH($E$1,input!$A284)+10,1),'TRUE LIST'!$C$2:$D$17,2,0),
TRIM(MID(input!$A284,SEARCH($E$1,input!$A284)+11,1))=""),TRUE,""),"X"),"")</f>
        <v>X</v>
      </c>
      <c r="F284" s="14" t="b">
        <f>IFERROR(IF(ISNUMBER(SEARCH($F$1,input!$A284)),VLOOKUP(TRIM(MID(input!$A284,SEARCH($F$1,input!$A284)+4,4)),'TRUE LIST'!$A$2:$B$8,2,0),"X"),"")</f>
        <v>1</v>
      </c>
      <c r="G284" s="14" t="str">
        <f>IFERROR(IF(ISNUMBER(SEARCH($G$1,input!$A284)),IF(LEN(TRIM(MID(input!$A284,SEARCH($G$1,input!$A284)+4,10)))=9,TRUE,""),"X"),"")</f>
        <v>X</v>
      </c>
      <c r="H284" s="14" t="str">
        <f t="shared" ca="1" si="8"/>
        <v/>
      </c>
      <c r="I284" s="13" t="str">
        <f>IF(ISBLANK(input!A284),"x","")</f>
        <v/>
      </c>
      <c r="J284" s="13" t="str">
        <f>IFERROR(IF(I284="x",MATCH("x",I285:I959,0),N/A),"")</f>
        <v/>
      </c>
      <c r="K284" s="14" t="str">
        <f t="shared" ca="1" si="9"/>
        <v/>
      </c>
    </row>
    <row r="285" spans="1:11" s="1" customFormat="1" x14ac:dyDescent="0.35">
      <c r="A285" s="14" t="str">
        <f>IFERROR(IF(ISNUMBER(SEARCH($A$1,input!$A285)),AND(1920&lt;=VALUE(TRIM(MID(input!$A285,SEARCH($A$1,input!$A285)+4,5))),VALUE(TRIM(MID(input!$A285,SEARCH($A$1,input!$A285)+4,5)))&lt;=2002),"X"),"")</f>
        <v>X</v>
      </c>
      <c r="B285" s="14" t="str">
        <f>IFERROR(IF(ISNUMBER(SEARCH($B$1,input!$A285)),AND(2010&lt;=VALUE(TRIM(MID(input!$A285,SEARCH($B$1,input!$A285)+4,5))),VALUE(TRIM(MID(input!$A285,SEARCH($B$1,input!$A285)+4,5)))&lt;=2020),"X"),"")</f>
        <v>X</v>
      </c>
      <c r="C285" s="14" t="str">
        <f>IFERROR(IF(ISNUMBER(SEARCH($C$1,input!$A285)),AND(2020&lt;=VALUE(TRIM(MID(input!$A285,SEARCH($C$1,input!$A285)+4,5))),VALUE(TRIM(MID(input!$A285,SEARCH($C$1,input!$A285)+4,5)))&lt;=2030),"X"),"")</f>
        <v>X</v>
      </c>
      <c r="D285" s="14" t="str">
        <f>IFERROR(IF(ISNUMBER(SEARCH($D$1,input!$A285)),IF(MID(input!$A285,SEARCH($D$1,input!$A285)+7,2)="cm",AND(150&lt;=VALUE(MID(input!$A285,SEARCH($D$1,input!$A285)+4,3)),VALUE(MID(input!$A285,SEARCH($D$1,input!$A285)+4,3))&lt;=193),IF(MID(input!$A285,SEARCH($D$1,input!$A285)+6,2)="in",AND(59&lt;=VALUE(MID(input!$A285,SEARCH($D$1,input!$A285)+4,2)),VALUE(MID(input!$A285,SEARCH($D$1,input!$A285)+4,2))&lt;=76),"")),"X"),"")</f>
        <v>X</v>
      </c>
      <c r="E285" s="14" t="str">
        <f>IFERROR(IF(ISNUMBER(SEARCH($E$1,input!$A285)),IF(AND(MID(input!$A285,SEARCH($E$1,input!$A285)+4,1)="#",
VLOOKUP(MID(input!$A285,SEARCH($E$1,input!$A285)+5,1),'TRUE LIST'!$C$2:$D$17,2,0),
VLOOKUP(MID(input!$A285,SEARCH($E$1,input!$A285)+6,1),'TRUE LIST'!$C$2:$D$17,2,0),
VLOOKUP(MID(input!$A285,SEARCH($E$1,input!$A285)+7,1),'TRUE LIST'!$C$2:$D$17,2,0),
VLOOKUP(MID(input!$A285,SEARCH($E$1,input!$A285)+8,1),'TRUE LIST'!$C$2:$D$17,2,0),
VLOOKUP(MID(input!$A285,SEARCH($E$1,input!$A285)+9,1),'TRUE LIST'!$C$2:$D$17,2,0),
VLOOKUP(MID(input!$A285,SEARCH($E$1,input!$A285)+10,1),'TRUE LIST'!$C$2:$D$17,2,0),
TRIM(MID(input!$A285,SEARCH($E$1,input!$A285)+11,1))=""),TRUE,""),"X"),"")</f>
        <v>X</v>
      </c>
      <c r="F285" s="14" t="str">
        <f>IFERROR(IF(ISNUMBER(SEARCH($F$1,input!$A285)),VLOOKUP(TRIM(MID(input!$A285,SEARCH($F$1,input!$A285)+4,4)),'TRUE LIST'!$A$2:$B$8,2,0),"X"),"")</f>
        <v>X</v>
      </c>
      <c r="G285" s="14" t="str">
        <f>IFERROR(IF(ISNUMBER(SEARCH($G$1,input!$A285)),IF(LEN(TRIM(MID(input!$A285,SEARCH($G$1,input!$A285)+4,10)))=9,TRUE,""),"X"),"")</f>
        <v>X</v>
      </c>
      <c r="H285" s="14" t="str">
        <f t="shared" ca="1" si="8"/>
        <v/>
      </c>
      <c r="I285" s="13" t="str">
        <f>IF(ISBLANK(input!A285),"x","")</f>
        <v>x</v>
      </c>
      <c r="J285" s="13">
        <f>IFERROR(IF(I285="x",MATCH("x",I286:I959,0),N/A),"")</f>
        <v>5</v>
      </c>
      <c r="K285" s="14" t="str">
        <f t="shared" ca="1" si="9"/>
        <v/>
      </c>
    </row>
    <row r="286" spans="1:11" s="1" customFormat="1" x14ac:dyDescent="0.35">
      <c r="A286" s="14" t="str">
        <f>IFERROR(IF(ISNUMBER(SEARCH($A$1,input!$A286)),AND(1920&lt;=VALUE(TRIM(MID(input!$A286,SEARCH($A$1,input!$A286)+4,5))),VALUE(TRIM(MID(input!$A286,SEARCH($A$1,input!$A286)+4,5)))&lt;=2002),"X"),"")</f>
        <v>X</v>
      </c>
      <c r="B286" s="14" t="str">
        <f>IFERROR(IF(ISNUMBER(SEARCH($B$1,input!$A286)),AND(2010&lt;=VALUE(TRIM(MID(input!$A286,SEARCH($B$1,input!$A286)+4,5))),VALUE(TRIM(MID(input!$A286,SEARCH($B$1,input!$A286)+4,5)))&lt;=2020),"X"),"")</f>
        <v>X</v>
      </c>
      <c r="C286" s="14" t="str">
        <f>IFERROR(IF(ISNUMBER(SEARCH($C$1,input!$A286)),AND(2020&lt;=VALUE(TRIM(MID(input!$A286,SEARCH($C$1,input!$A286)+4,5))),VALUE(TRIM(MID(input!$A286,SEARCH($C$1,input!$A286)+4,5)))&lt;=2030),"X"),"")</f>
        <v>X</v>
      </c>
      <c r="D286" s="14" t="str">
        <f>IFERROR(IF(ISNUMBER(SEARCH($D$1,input!$A286)),IF(MID(input!$A286,SEARCH($D$1,input!$A286)+7,2)="cm",AND(150&lt;=VALUE(MID(input!$A286,SEARCH($D$1,input!$A286)+4,3)),VALUE(MID(input!$A286,SEARCH($D$1,input!$A286)+4,3))&lt;=193),IF(MID(input!$A286,SEARCH($D$1,input!$A286)+6,2)="in",AND(59&lt;=VALUE(MID(input!$A286,SEARCH($D$1,input!$A286)+4,2)),VALUE(MID(input!$A286,SEARCH($D$1,input!$A286)+4,2))&lt;=76),"")),"X"),"")</f>
        <v>X</v>
      </c>
      <c r="E286" s="14" t="b">
        <f>IFERROR(IF(ISNUMBER(SEARCH($E$1,input!$A286)),IF(AND(MID(input!$A286,SEARCH($E$1,input!$A286)+4,1)="#",
VLOOKUP(MID(input!$A286,SEARCH($E$1,input!$A286)+5,1),'TRUE LIST'!$C$2:$D$17,2,0),
VLOOKUP(MID(input!$A286,SEARCH($E$1,input!$A286)+6,1),'TRUE LIST'!$C$2:$D$17,2,0),
VLOOKUP(MID(input!$A286,SEARCH($E$1,input!$A286)+7,1),'TRUE LIST'!$C$2:$D$17,2,0),
VLOOKUP(MID(input!$A286,SEARCH($E$1,input!$A286)+8,1),'TRUE LIST'!$C$2:$D$17,2,0),
VLOOKUP(MID(input!$A286,SEARCH($E$1,input!$A286)+9,1),'TRUE LIST'!$C$2:$D$17,2,0),
VLOOKUP(MID(input!$A286,SEARCH($E$1,input!$A286)+10,1),'TRUE LIST'!$C$2:$D$17,2,0),
TRIM(MID(input!$A286,SEARCH($E$1,input!$A286)+11,1))=""),TRUE,""),"X"),"")</f>
        <v>1</v>
      </c>
      <c r="F286" s="14" t="str">
        <f>IFERROR(IF(ISNUMBER(SEARCH($F$1,input!$A286)),VLOOKUP(TRIM(MID(input!$A286,SEARCH($F$1,input!$A286)+4,4)),'TRUE LIST'!$A$2:$B$8,2,0),"X"),"")</f>
        <v>X</v>
      </c>
      <c r="G286" s="14" t="str">
        <f>IFERROR(IF(ISNUMBER(SEARCH($G$1,input!$A286)),IF(LEN(TRIM(MID(input!$A286,SEARCH($G$1,input!$A286)+4,10)))=9,TRUE,""),"X"),"")</f>
        <v>X</v>
      </c>
      <c r="H286" s="14">
        <f t="shared" ca="1" si="8"/>
        <v>6</v>
      </c>
      <c r="I286" s="13" t="str">
        <f>IF(ISBLANK(input!A286),"x","")</f>
        <v/>
      </c>
      <c r="J286" s="13" t="str">
        <f>IFERROR(IF(I286="x",MATCH("x",I287:I959,0),N/A),"")</f>
        <v/>
      </c>
      <c r="K286" s="14">
        <f t="shared" ca="1" si="9"/>
        <v>6</v>
      </c>
    </row>
    <row r="287" spans="1:11" s="1" customFormat="1" x14ac:dyDescent="0.35">
      <c r="A287" s="14" t="str">
        <f>IFERROR(IF(ISNUMBER(SEARCH($A$1,input!$A287)),AND(1920&lt;=VALUE(TRIM(MID(input!$A287,SEARCH($A$1,input!$A287)+4,5))),VALUE(TRIM(MID(input!$A287,SEARCH($A$1,input!$A287)+4,5)))&lt;=2002),"X"),"")</f>
        <v>X</v>
      </c>
      <c r="B287" s="14" t="str">
        <f>IFERROR(IF(ISNUMBER(SEARCH($B$1,input!$A287)),AND(2010&lt;=VALUE(TRIM(MID(input!$A287,SEARCH($B$1,input!$A287)+4,5))),VALUE(TRIM(MID(input!$A287,SEARCH($B$1,input!$A287)+4,5)))&lt;=2020),"X"),"")</f>
        <v>X</v>
      </c>
      <c r="C287" s="14" t="str">
        <f>IFERROR(IF(ISNUMBER(SEARCH($C$1,input!$A287)),AND(2020&lt;=VALUE(TRIM(MID(input!$A287,SEARCH($C$1,input!$A287)+4,5))),VALUE(TRIM(MID(input!$A287,SEARCH($C$1,input!$A287)+4,5)))&lt;=2030),"X"),"")</f>
        <v>X</v>
      </c>
      <c r="D287" s="14" t="b">
        <f>IFERROR(IF(ISNUMBER(SEARCH($D$1,input!$A287)),IF(MID(input!$A287,SEARCH($D$1,input!$A287)+7,2)="cm",AND(150&lt;=VALUE(MID(input!$A287,SEARCH($D$1,input!$A287)+4,3)),VALUE(MID(input!$A287,SEARCH($D$1,input!$A287)+4,3))&lt;=193),IF(MID(input!$A287,SEARCH($D$1,input!$A287)+6,2)="in",AND(59&lt;=VALUE(MID(input!$A287,SEARCH($D$1,input!$A287)+4,2)),VALUE(MID(input!$A287,SEARCH($D$1,input!$A287)+4,2))&lt;=76),"")),"X"),"")</f>
        <v>1</v>
      </c>
      <c r="E287" s="14" t="str">
        <f>IFERROR(IF(ISNUMBER(SEARCH($E$1,input!$A287)),IF(AND(MID(input!$A287,SEARCH($E$1,input!$A287)+4,1)="#",
VLOOKUP(MID(input!$A287,SEARCH($E$1,input!$A287)+5,1),'TRUE LIST'!$C$2:$D$17,2,0),
VLOOKUP(MID(input!$A287,SEARCH($E$1,input!$A287)+6,1),'TRUE LIST'!$C$2:$D$17,2,0),
VLOOKUP(MID(input!$A287,SEARCH($E$1,input!$A287)+7,1),'TRUE LIST'!$C$2:$D$17,2,0),
VLOOKUP(MID(input!$A287,SEARCH($E$1,input!$A287)+8,1),'TRUE LIST'!$C$2:$D$17,2,0),
VLOOKUP(MID(input!$A287,SEARCH($E$1,input!$A287)+9,1),'TRUE LIST'!$C$2:$D$17,2,0),
VLOOKUP(MID(input!$A287,SEARCH($E$1,input!$A287)+10,1),'TRUE LIST'!$C$2:$D$17,2,0),
TRIM(MID(input!$A287,SEARCH($E$1,input!$A287)+11,1))=""),TRUE,""),"X"),"")</f>
        <v>X</v>
      </c>
      <c r="F287" s="14" t="b">
        <f>IFERROR(IF(ISNUMBER(SEARCH($F$1,input!$A287)),VLOOKUP(TRIM(MID(input!$A287,SEARCH($F$1,input!$A287)+4,4)),'TRUE LIST'!$A$2:$B$8,2,0),"X"),"")</f>
        <v>1</v>
      </c>
      <c r="G287" s="14" t="str">
        <f>IFERROR(IF(ISNUMBER(SEARCH($G$1,input!$A287)),IF(LEN(TRIM(MID(input!$A287,SEARCH($G$1,input!$A287)+4,10)))=9,TRUE,""),"X"),"")</f>
        <v>X</v>
      </c>
      <c r="H287" s="14" t="str">
        <f t="shared" ca="1" si="8"/>
        <v/>
      </c>
      <c r="I287" s="13" t="str">
        <f>IF(ISBLANK(input!A287),"x","")</f>
        <v/>
      </c>
      <c r="J287" s="13" t="str">
        <f>IFERROR(IF(I287="x",MATCH("x",I288:I959,0),N/A),"")</f>
        <v/>
      </c>
      <c r="K287" s="14" t="str">
        <f t="shared" ca="1" si="9"/>
        <v/>
      </c>
    </row>
    <row r="288" spans="1:11" s="1" customFormat="1" x14ac:dyDescent="0.35">
      <c r="A288" s="14" t="b">
        <f>IFERROR(IF(ISNUMBER(SEARCH($A$1,input!$A288)),AND(1920&lt;=VALUE(TRIM(MID(input!$A288,SEARCH($A$1,input!$A288)+4,5))),VALUE(TRIM(MID(input!$A288,SEARCH($A$1,input!$A288)+4,5)))&lt;=2002),"X"),"")</f>
        <v>1</v>
      </c>
      <c r="B288" s="14" t="str">
        <f>IFERROR(IF(ISNUMBER(SEARCH($B$1,input!$A288)),AND(2010&lt;=VALUE(TRIM(MID(input!$A288,SEARCH($B$1,input!$A288)+4,5))),VALUE(TRIM(MID(input!$A288,SEARCH($B$1,input!$A288)+4,5)))&lt;=2020),"X"),"")</f>
        <v>X</v>
      </c>
      <c r="C288" s="14" t="str">
        <f>IFERROR(IF(ISNUMBER(SEARCH($C$1,input!$A288)),AND(2020&lt;=VALUE(TRIM(MID(input!$A288,SEARCH($C$1,input!$A288)+4,5))),VALUE(TRIM(MID(input!$A288,SEARCH($C$1,input!$A288)+4,5)))&lt;=2030),"X"),"")</f>
        <v>X</v>
      </c>
      <c r="D288" s="14" t="str">
        <f>IFERROR(IF(ISNUMBER(SEARCH($D$1,input!$A288)),IF(MID(input!$A288,SEARCH($D$1,input!$A288)+7,2)="cm",AND(150&lt;=VALUE(MID(input!$A288,SEARCH($D$1,input!$A288)+4,3)),VALUE(MID(input!$A288,SEARCH($D$1,input!$A288)+4,3))&lt;=193),IF(MID(input!$A288,SEARCH($D$1,input!$A288)+6,2)="in",AND(59&lt;=VALUE(MID(input!$A288,SEARCH($D$1,input!$A288)+4,2)),VALUE(MID(input!$A288,SEARCH($D$1,input!$A288)+4,2))&lt;=76),"")),"X"),"")</f>
        <v>X</v>
      </c>
      <c r="E288" s="14" t="str">
        <f>IFERROR(IF(ISNUMBER(SEARCH($E$1,input!$A288)),IF(AND(MID(input!$A288,SEARCH($E$1,input!$A288)+4,1)="#",
VLOOKUP(MID(input!$A288,SEARCH($E$1,input!$A288)+5,1),'TRUE LIST'!$C$2:$D$17,2,0),
VLOOKUP(MID(input!$A288,SEARCH($E$1,input!$A288)+6,1),'TRUE LIST'!$C$2:$D$17,2,0),
VLOOKUP(MID(input!$A288,SEARCH($E$1,input!$A288)+7,1),'TRUE LIST'!$C$2:$D$17,2,0),
VLOOKUP(MID(input!$A288,SEARCH($E$1,input!$A288)+8,1),'TRUE LIST'!$C$2:$D$17,2,0),
VLOOKUP(MID(input!$A288,SEARCH($E$1,input!$A288)+9,1),'TRUE LIST'!$C$2:$D$17,2,0),
VLOOKUP(MID(input!$A288,SEARCH($E$1,input!$A288)+10,1),'TRUE LIST'!$C$2:$D$17,2,0),
TRIM(MID(input!$A288,SEARCH($E$1,input!$A288)+11,1))=""),TRUE,""),"X"),"")</f>
        <v>X</v>
      </c>
      <c r="F288" s="14" t="str">
        <f>IFERROR(IF(ISNUMBER(SEARCH($F$1,input!$A288)),VLOOKUP(TRIM(MID(input!$A288,SEARCH($F$1,input!$A288)+4,4)),'TRUE LIST'!$A$2:$B$8,2,0),"X"),"")</f>
        <v>X</v>
      </c>
      <c r="G288" s="14" t="b">
        <f>IFERROR(IF(ISNUMBER(SEARCH($G$1,input!$A288)),IF(LEN(TRIM(MID(input!$A288,SEARCH($G$1,input!$A288)+4,10)))=9,TRUE,""),"X"),"")</f>
        <v>1</v>
      </c>
      <c r="H288" s="14" t="str">
        <f t="shared" ca="1" si="8"/>
        <v/>
      </c>
      <c r="I288" s="13" t="str">
        <f>IF(ISBLANK(input!A288),"x","")</f>
        <v/>
      </c>
      <c r="J288" s="13" t="str">
        <f>IFERROR(IF(I288="x",MATCH("x",I289:I959,0),N/A),"")</f>
        <v/>
      </c>
      <c r="K288" s="14" t="str">
        <f t="shared" ca="1" si="9"/>
        <v/>
      </c>
    </row>
    <row r="289" spans="1:11" s="1" customFormat="1" x14ac:dyDescent="0.35">
      <c r="A289" s="14" t="str">
        <f>IFERROR(IF(ISNUMBER(SEARCH($A$1,input!$A289)),AND(1920&lt;=VALUE(TRIM(MID(input!$A289,SEARCH($A$1,input!$A289)+4,5))),VALUE(TRIM(MID(input!$A289,SEARCH($A$1,input!$A289)+4,5)))&lt;=2002),"X"),"")</f>
        <v>X</v>
      </c>
      <c r="B289" s="14" t="b">
        <f>IFERROR(IF(ISNUMBER(SEARCH($B$1,input!$A289)),AND(2010&lt;=VALUE(TRIM(MID(input!$A289,SEARCH($B$1,input!$A289)+4,5))),VALUE(TRIM(MID(input!$A289,SEARCH($B$1,input!$A289)+4,5)))&lt;=2020),"X"),"")</f>
        <v>1</v>
      </c>
      <c r="C289" s="14" t="str">
        <f>IFERROR(IF(ISNUMBER(SEARCH($C$1,input!$A289)),AND(2020&lt;=VALUE(TRIM(MID(input!$A289,SEARCH($C$1,input!$A289)+4,5))),VALUE(TRIM(MID(input!$A289,SEARCH($C$1,input!$A289)+4,5)))&lt;=2030),"X"),"")</f>
        <v>X</v>
      </c>
      <c r="D289" s="14" t="str">
        <f>IFERROR(IF(ISNUMBER(SEARCH($D$1,input!$A289)),IF(MID(input!$A289,SEARCH($D$1,input!$A289)+7,2)="cm",AND(150&lt;=VALUE(MID(input!$A289,SEARCH($D$1,input!$A289)+4,3)),VALUE(MID(input!$A289,SEARCH($D$1,input!$A289)+4,3))&lt;=193),IF(MID(input!$A289,SEARCH($D$1,input!$A289)+6,2)="in",AND(59&lt;=VALUE(MID(input!$A289,SEARCH($D$1,input!$A289)+4,2)),VALUE(MID(input!$A289,SEARCH($D$1,input!$A289)+4,2))&lt;=76),"")),"X"),"")</f>
        <v>X</v>
      </c>
      <c r="E289" s="14" t="str">
        <f>IFERROR(IF(ISNUMBER(SEARCH($E$1,input!$A289)),IF(AND(MID(input!$A289,SEARCH($E$1,input!$A289)+4,1)="#",
VLOOKUP(MID(input!$A289,SEARCH($E$1,input!$A289)+5,1),'TRUE LIST'!$C$2:$D$17,2,0),
VLOOKUP(MID(input!$A289,SEARCH($E$1,input!$A289)+6,1),'TRUE LIST'!$C$2:$D$17,2,0),
VLOOKUP(MID(input!$A289,SEARCH($E$1,input!$A289)+7,1),'TRUE LIST'!$C$2:$D$17,2,0),
VLOOKUP(MID(input!$A289,SEARCH($E$1,input!$A289)+8,1),'TRUE LIST'!$C$2:$D$17,2,0),
VLOOKUP(MID(input!$A289,SEARCH($E$1,input!$A289)+9,1),'TRUE LIST'!$C$2:$D$17,2,0),
VLOOKUP(MID(input!$A289,SEARCH($E$1,input!$A289)+10,1),'TRUE LIST'!$C$2:$D$17,2,0),
TRIM(MID(input!$A289,SEARCH($E$1,input!$A289)+11,1))=""),TRUE,""),"X"),"")</f>
        <v>X</v>
      </c>
      <c r="F289" s="14" t="str">
        <f>IFERROR(IF(ISNUMBER(SEARCH($F$1,input!$A289)),VLOOKUP(TRIM(MID(input!$A289,SEARCH($F$1,input!$A289)+4,4)),'TRUE LIST'!$A$2:$B$8,2,0),"X"),"")</f>
        <v>X</v>
      </c>
      <c r="G289" s="14" t="str">
        <f>IFERROR(IF(ISNUMBER(SEARCH($G$1,input!$A289)),IF(LEN(TRIM(MID(input!$A289,SEARCH($G$1,input!$A289)+4,10)))=9,TRUE,""),"X"),"")</f>
        <v>X</v>
      </c>
      <c r="H289" s="14" t="str">
        <f t="shared" ca="1" si="8"/>
        <v/>
      </c>
      <c r="I289" s="13" t="str">
        <f>IF(ISBLANK(input!A289),"x","")</f>
        <v/>
      </c>
      <c r="J289" s="13" t="str">
        <f>IFERROR(IF(I289="x",MATCH("x",I290:I959,0),N/A),"")</f>
        <v/>
      </c>
      <c r="K289" s="14" t="str">
        <f t="shared" ca="1" si="9"/>
        <v/>
      </c>
    </row>
    <row r="290" spans="1:11" s="1" customFormat="1" x14ac:dyDescent="0.35">
      <c r="A290" s="14" t="str">
        <f>IFERROR(IF(ISNUMBER(SEARCH($A$1,input!$A290)),AND(1920&lt;=VALUE(TRIM(MID(input!$A290,SEARCH($A$1,input!$A290)+4,5))),VALUE(TRIM(MID(input!$A290,SEARCH($A$1,input!$A290)+4,5)))&lt;=2002),"X"),"")</f>
        <v>X</v>
      </c>
      <c r="B290" s="14" t="str">
        <f>IFERROR(IF(ISNUMBER(SEARCH($B$1,input!$A290)),AND(2010&lt;=VALUE(TRIM(MID(input!$A290,SEARCH($B$1,input!$A290)+4,5))),VALUE(TRIM(MID(input!$A290,SEARCH($B$1,input!$A290)+4,5)))&lt;=2020),"X"),"")</f>
        <v>X</v>
      </c>
      <c r="C290" s="14" t="str">
        <f>IFERROR(IF(ISNUMBER(SEARCH($C$1,input!$A290)),AND(2020&lt;=VALUE(TRIM(MID(input!$A290,SEARCH($C$1,input!$A290)+4,5))),VALUE(TRIM(MID(input!$A290,SEARCH($C$1,input!$A290)+4,5)))&lt;=2030),"X"),"")</f>
        <v>X</v>
      </c>
      <c r="D290" s="14" t="str">
        <f>IFERROR(IF(ISNUMBER(SEARCH($D$1,input!$A290)),IF(MID(input!$A290,SEARCH($D$1,input!$A290)+7,2)="cm",AND(150&lt;=VALUE(MID(input!$A290,SEARCH($D$1,input!$A290)+4,3)),VALUE(MID(input!$A290,SEARCH($D$1,input!$A290)+4,3))&lt;=193),IF(MID(input!$A290,SEARCH($D$1,input!$A290)+6,2)="in",AND(59&lt;=VALUE(MID(input!$A290,SEARCH($D$1,input!$A290)+4,2)),VALUE(MID(input!$A290,SEARCH($D$1,input!$A290)+4,2))&lt;=76),"")),"X"),"")</f>
        <v>X</v>
      </c>
      <c r="E290" s="14" t="str">
        <f>IFERROR(IF(ISNUMBER(SEARCH($E$1,input!$A290)),IF(AND(MID(input!$A290,SEARCH($E$1,input!$A290)+4,1)="#",
VLOOKUP(MID(input!$A290,SEARCH($E$1,input!$A290)+5,1),'TRUE LIST'!$C$2:$D$17,2,0),
VLOOKUP(MID(input!$A290,SEARCH($E$1,input!$A290)+6,1),'TRUE LIST'!$C$2:$D$17,2,0),
VLOOKUP(MID(input!$A290,SEARCH($E$1,input!$A290)+7,1),'TRUE LIST'!$C$2:$D$17,2,0),
VLOOKUP(MID(input!$A290,SEARCH($E$1,input!$A290)+8,1),'TRUE LIST'!$C$2:$D$17,2,0),
VLOOKUP(MID(input!$A290,SEARCH($E$1,input!$A290)+9,1),'TRUE LIST'!$C$2:$D$17,2,0),
VLOOKUP(MID(input!$A290,SEARCH($E$1,input!$A290)+10,1),'TRUE LIST'!$C$2:$D$17,2,0),
TRIM(MID(input!$A290,SEARCH($E$1,input!$A290)+11,1))=""),TRUE,""),"X"),"")</f>
        <v>X</v>
      </c>
      <c r="F290" s="14" t="str">
        <f>IFERROR(IF(ISNUMBER(SEARCH($F$1,input!$A290)),VLOOKUP(TRIM(MID(input!$A290,SEARCH($F$1,input!$A290)+4,4)),'TRUE LIST'!$A$2:$B$8,2,0),"X"),"")</f>
        <v>X</v>
      </c>
      <c r="G290" s="14" t="str">
        <f>IFERROR(IF(ISNUMBER(SEARCH($G$1,input!$A290)),IF(LEN(TRIM(MID(input!$A290,SEARCH($G$1,input!$A290)+4,10)))=9,TRUE,""),"X"),"")</f>
        <v>X</v>
      </c>
      <c r="H290" s="14" t="str">
        <f t="shared" ca="1" si="8"/>
        <v/>
      </c>
      <c r="I290" s="13" t="str">
        <f>IF(ISBLANK(input!A290),"x","")</f>
        <v>x</v>
      </c>
      <c r="J290" s="13">
        <f>IFERROR(IF(I290="x",MATCH("x",I291:I959,0),N/A),"")</f>
        <v>3</v>
      </c>
      <c r="K290" s="14" t="str">
        <f t="shared" ca="1" si="9"/>
        <v/>
      </c>
    </row>
    <row r="291" spans="1:11" s="1" customFormat="1" x14ac:dyDescent="0.35">
      <c r="A291" s="14" t="b">
        <f>IFERROR(IF(ISNUMBER(SEARCH($A$1,input!$A291)),AND(1920&lt;=VALUE(TRIM(MID(input!$A291,SEARCH($A$1,input!$A291)+4,5))),VALUE(TRIM(MID(input!$A291,SEARCH($A$1,input!$A291)+4,5)))&lt;=2002),"X"),"")</f>
        <v>1</v>
      </c>
      <c r="B291" s="14" t="b">
        <f>IFERROR(IF(ISNUMBER(SEARCH($B$1,input!$A291)),AND(2010&lt;=VALUE(TRIM(MID(input!$A291,SEARCH($B$1,input!$A291)+4,5))),VALUE(TRIM(MID(input!$A291,SEARCH($B$1,input!$A291)+4,5)))&lt;=2020),"X"),"")</f>
        <v>1</v>
      </c>
      <c r="C291" s="14" t="str">
        <f>IFERROR(IF(ISNUMBER(SEARCH($C$1,input!$A291)),AND(2020&lt;=VALUE(TRIM(MID(input!$A291,SEARCH($C$1,input!$A291)+4,5))),VALUE(TRIM(MID(input!$A291,SEARCH($C$1,input!$A291)+4,5)))&lt;=2030),"X"),"")</f>
        <v>X</v>
      </c>
      <c r="D291" s="14" t="str">
        <f>IFERROR(IF(ISNUMBER(SEARCH($D$1,input!$A291)),IF(MID(input!$A291,SEARCH($D$1,input!$A291)+7,2)="cm",AND(150&lt;=VALUE(MID(input!$A291,SEARCH($D$1,input!$A291)+4,3)),VALUE(MID(input!$A291,SEARCH($D$1,input!$A291)+4,3))&lt;=193),IF(MID(input!$A291,SEARCH($D$1,input!$A291)+6,2)="in",AND(59&lt;=VALUE(MID(input!$A291,SEARCH($D$1,input!$A291)+4,2)),VALUE(MID(input!$A291,SEARCH($D$1,input!$A291)+4,2))&lt;=76),"")),"X"),"")</f>
        <v>X</v>
      </c>
      <c r="E291" s="14" t="b">
        <f>IFERROR(IF(ISNUMBER(SEARCH($E$1,input!$A291)),IF(AND(MID(input!$A291,SEARCH($E$1,input!$A291)+4,1)="#",
VLOOKUP(MID(input!$A291,SEARCH($E$1,input!$A291)+5,1),'TRUE LIST'!$C$2:$D$17,2,0),
VLOOKUP(MID(input!$A291,SEARCH($E$1,input!$A291)+6,1),'TRUE LIST'!$C$2:$D$17,2,0),
VLOOKUP(MID(input!$A291,SEARCH($E$1,input!$A291)+7,1),'TRUE LIST'!$C$2:$D$17,2,0),
VLOOKUP(MID(input!$A291,SEARCH($E$1,input!$A291)+8,1),'TRUE LIST'!$C$2:$D$17,2,0),
VLOOKUP(MID(input!$A291,SEARCH($E$1,input!$A291)+9,1),'TRUE LIST'!$C$2:$D$17,2,0),
VLOOKUP(MID(input!$A291,SEARCH($E$1,input!$A291)+10,1),'TRUE LIST'!$C$2:$D$17,2,0),
TRIM(MID(input!$A291,SEARCH($E$1,input!$A291)+11,1))=""),TRUE,""),"X"),"")</f>
        <v>1</v>
      </c>
      <c r="F291" s="14" t="str">
        <f>IFERROR(IF(ISNUMBER(SEARCH($F$1,input!$A291)),VLOOKUP(TRIM(MID(input!$A291,SEARCH($F$1,input!$A291)+4,4)),'TRUE LIST'!$A$2:$B$8,2,0),"X"),"")</f>
        <v>X</v>
      </c>
      <c r="G291" s="14" t="b">
        <f>IFERROR(IF(ISNUMBER(SEARCH($G$1,input!$A291)),IF(LEN(TRIM(MID(input!$A291,SEARCH($G$1,input!$A291)+4,10)))=9,TRUE,""),"X"),"")</f>
        <v>1</v>
      </c>
      <c r="H291" s="14">
        <f t="shared" ca="1" si="8"/>
        <v>6</v>
      </c>
      <c r="I291" s="13" t="str">
        <f>IF(ISBLANK(input!A291),"x","")</f>
        <v/>
      </c>
      <c r="J291" s="13" t="str">
        <f>IFERROR(IF(I291="x",MATCH("x",I292:I959,0),N/A),"")</f>
        <v/>
      </c>
      <c r="K291" s="14">
        <f t="shared" ca="1" si="9"/>
        <v>6</v>
      </c>
    </row>
    <row r="292" spans="1:11" s="1" customFormat="1" x14ac:dyDescent="0.35">
      <c r="A292" s="14" t="str">
        <f>IFERROR(IF(ISNUMBER(SEARCH($A$1,input!$A292)),AND(1920&lt;=VALUE(TRIM(MID(input!$A292,SEARCH($A$1,input!$A292)+4,5))),VALUE(TRIM(MID(input!$A292,SEARCH($A$1,input!$A292)+4,5)))&lt;=2002),"X"),"")</f>
        <v>X</v>
      </c>
      <c r="B292" s="14" t="str">
        <f>IFERROR(IF(ISNUMBER(SEARCH($B$1,input!$A292)),AND(2010&lt;=VALUE(TRIM(MID(input!$A292,SEARCH($B$1,input!$A292)+4,5))),VALUE(TRIM(MID(input!$A292,SEARCH($B$1,input!$A292)+4,5)))&lt;=2020),"X"),"")</f>
        <v>X</v>
      </c>
      <c r="C292" s="14" t="b">
        <f>IFERROR(IF(ISNUMBER(SEARCH($C$1,input!$A292)),AND(2020&lt;=VALUE(TRIM(MID(input!$A292,SEARCH($C$1,input!$A292)+4,5))),VALUE(TRIM(MID(input!$A292,SEARCH($C$1,input!$A292)+4,5)))&lt;=2030),"X"),"")</f>
        <v>1</v>
      </c>
      <c r="D292" s="14" t="b">
        <f>IFERROR(IF(ISNUMBER(SEARCH($D$1,input!$A292)),IF(MID(input!$A292,SEARCH($D$1,input!$A292)+7,2)="cm",AND(150&lt;=VALUE(MID(input!$A292,SEARCH($D$1,input!$A292)+4,3)),VALUE(MID(input!$A292,SEARCH($D$1,input!$A292)+4,3))&lt;=193),IF(MID(input!$A292,SEARCH($D$1,input!$A292)+6,2)="in",AND(59&lt;=VALUE(MID(input!$A292,SEARCH($D$1,input!$A292)+4,2)),VALUE(MID(input!$A292,SEARCH($D$1,input!$A292)+4,2))&lt;=76),"")),"X"),"")</f>
        <v>1</v>
      </c>
      <c r="E292" s="14" t="str">
        <f>IFERROR(IF(ISNUMBER(SEARCH($E$1,input!$A292)),IF(AND(MID(input!$A292,SEARCH($E$1,input!$A292)+4,1)="#",
VLOOKUP(MID(input!$A292,SEARCH($E$1,input!$A292)+5,1),'TRUE LIST'!$C$2:$D$17,2,0),
VLOOKUP(MID(input!$A292,SEARCH($E$1,input!$A292)+6,1),'TRUE LIST'!$C$2:$D$17,2,0),
VLOOKUP(MID(input!$A292,SEARCH($E$1,input!$A292)+7,1),'TRUE LIST'!$C$2:$D$17,2,0),
VLOOKUP(MID(input!$A292,SEARCH($E$1,input!$A292)+8,1),'TRUE LIST'!$C$2:$D$17,2,0),
VLOOKUP(MID(input!$A292,SEARCH($E$1,input!$A292)+9,1),'TRUE LIST'!$C$2:$D$17,2,0),
VLOOKUP(MID(input!$A292,SEARCH($E$1,input!$A292)+10,1),'TRUE LIST'!$C$2:$D$17,2,0),
TRIM(MID(input!$A292,SEARCH($E$1,input!$A292)+11,1))=""),TRUE,""),"X"),"")</f>
        <v>X</v>
      </c>
      <c r="F292" s="14" t="b">
        <f>IFERROR(IF(ISNUMBER(SEARCH($F$1,input!$A292)),VLOOKUP(TRIM(MID(input!$A292,SEARCH($F$1,input!$A292)+4,4)),'TRUE LIST'!$A$2:$B$8,2,0),"X"),"")</f>
        <v>1</v>
      </c>
      <c r="G292" s="14" t="str">
        <f>IFERROR(IF(ISNUMBER(SEARCH($G$1,input!$A292)),IF(LEN(TRIM(MID(input!$A292,SEARCH($G$1,input!$A292)+4,10)))=9,TRUE,""),"X"),"")</f>
        <v>X</v>
      </c>
      <c r="H292" s="14" t="str">
        <f t="shared" ca="1" si="8"/>
        <v/>
      </c>
      <c r="I292" s="13" t="str">
        <f>IF(ISBLANK(input!A292),"x","")</f>
        <v/>
      </c>
      <c r="J292" s="13" t="str">
        <f>IFERROR(IF(I292="x",MATCH("x",I293:I959,0),N/A),"")</f>
        <v/>
      </c>
      <c r="K292" s="14" t="str">
        <f t="shared" ca="1" si="9"/>
        <v/>
      </c>
    </row>
    <row r="293" spans="1:11" s="1" customFormat="1" x14ac:dyDescent="0.35">
      <c r="A293" s="14" t="str">
        <f>IFERROR(IF(ISNUMBER(SEARCH($A$1,input!$A293)),AND(1920&lt;=VALUE(TRIM(MID(input!$A293,SEARCH($A$1,input!$A293)+4,5))),VALUE(TRIM(MID(input!$A293,SEARCH($A$1,input!$A293)+4,5)))&lt;=2002),"X"),"")</f>
        <v>X</v>
      </c>
      <c r="B293" s="14" t="str">
        <f>IFERROR(IF(ISNUMBER(SEARCH($B$1,input!$A293)),AND(2010&lt;=VALUE(TRIM(MID(input!$A293,SEARCH($B$1,input!$A293)+4,5))),VALUE(TRIM(MID(input!$A293,SEARCH($B$1,input!$A293)+4,5)))&lt;=2020),"X"),"")</f>
        <v>X</v>
      </c>
      <c r="C293" s="14" t="str">
        <f>IFERROR(IF(ISNUMBER(SEARCH($C$1,input!$A293)),AND(2020&lt;=VALUE(TRIM(MID(input!$A293,SEARCH($C$1,input!$A293)+4,5))),VALUE(TRIM(MID(input!$A293,SEARCH($C$1,input!$A293)+4,5)))&lt;=2030),"X"),"")</f>
        <v>X</v>
      </c>
      <c r="D293" s="14" t="str">
        <f>IFERROR(IF(ISNUMBER(SEARCH($D$1,input!$A293)),IF(MID(input!$A293,SEARCH($D$1,input!$A293)+7,2)="cm",AND(150&lt;=VALUE(MID(input!$A293,SEARCH($D$1,input!$A293)+4,3)),VALUE(MID(input!$A293,SEARCH($D$1,input!$A293)+4,3))&lt;=193),IF(MID(input!$A293,SEARCH($D$1,input!$A293)+6,2)="in",AND(59&lt;=VALUE(MID(input!$A293,SEARCH($D$1,input!$A293)+4,2)),VALUE(MID(input!$A293,SEARCH($D$1,input!$A293)+4,2))&lt;=76),"")),"X"),"")</f>
        <v>X</v>
      </c>
      <c r="E293" s="14" t="str">
        <f>IFERROR(IF(ISNUMBER(SEARCH($E$1,input!$A293)),IF(AND(MID(input!$A293,SEARCH($E$1,input!$A293)+4,1)="#",
VLOOKUP(MID(input!$A293,SEARCH($E$1,input!$A293)+5,1),'TRUE LIST'!$C$2:$D$17,2,0),
VLOOKUP(MID(input!$A293,SEARCH($E$1,input!$A293)+6,1),'TRUE LIST'!$C$2:$D$17,2,0),
VLOOKUP(MID(input!$A293,SEARCH($E$1,input!$A293)+7,1),'TRUE LIST'!$C$2:$D$17,2,0),
VLOOKUP(MID(input!$A293,SEARCH($E$1,input!$A293)+8,1),'TRUE LIST'!$C$2:$D$17,2,0),
VLOOKUP(MID(input!$A293,SEARCH($E$1,input!$A293)+9,1),'TRUE LIST'!$C$2:$D$17,2,0),
VLOOKUP(MID(input!$A293,SEARCH($E$1,input!$A293)+10,1),'TRUE LIST'!$C$2:$D$17,2,0),
TRIM(MID(input!$A293,SEARCH($E$1,input!$A293)+11,1))=""),TRUE,""),"X"),"")</f>
        <v>X</v>
      </c>
      <c r="F293" s="14" t="str">
        <f>IFERROR(IF(ISNUMBER(SEARCH($F$1,input!$A293)),VLOOKUP(TRIM(MID(input!$A293,SEARCH($F$1,input!$A293)+4,4)),'TRUE LIST'!$A$2:$B$8,2,0),"X"),"")</f>
        <v>X</v>
      </c>
      <c r="G293" s="14" t="str">
        <f>IFERROR(IF(ISNUMBER(SEARCH($G$1,input!$A293)),IF(LEN(TRIM(MID(input!$A293,SEARCH($G$1,input!$A293)+4,10)))=9,TRUE,""),"X"),"")</f>
        <v>X</v>
      </c>
      <c r="H293" s="14" t="str">
        <f t="shared" ca="1" si="8"/>
        <v/>
      </c>
      <c r="I293" s="13" t="str">
        <f>IF(ISBLANK(input!A293),"x","")</f>
        <v>x</v>
      </c>
      <c r="J293" s="13">
        <f>IFERROR(IF(I293="x",MATCH("x",I294:I959,0),N/A),"")</f>
        <v>3</v>
      </c>
      <c r="K293" s="14" t="str">
        <f t="shared" ca="1" si="9"/>
        <v/>
      </c>
    </row>
    <row r="294" spans="1:11" s="1" customFormat="1" x14ac:dyDescent="0.35">
      <c r="A294" s="14" t="b">
        <f>IFERROR(IF(ISNUMBER(SEARCH($A$1,input!$A294)),AND(1920&lt;=VALUE(TRIM(MID(input!$A294,SEARCH($A$1,input!$A294)+4,5))),VALUE(TRIM(MID(input!$A294,SEARCH($A$1,input!$A294)+4,5)))&lt;=2002),"X"),"")</f>
        <v>1</v>
      </c>
      <c r="B294" s="14" t="str">
        <f>IFERROR(IF(ISNUMBER(SEARCH($B$1,input!$A294)),AND(2010&lt;=VALUE(TRIM(MID(input!$A294,SEARCH($B$1,input!$A294)+4,5))),VALUE(TRIM(MID(input!$A294,SEARCH($B$1,input!$A294)+4,5)))&lt;=2020),"X"),"")</f>
        <v>X</v>
      </c>
      <c r="C294" s="14" t="str">
        <f>IFERROR(IF(ISNUMBER(SEARCH($C$1,input!$A294)),AND(2020&lt;=VALUE(TRIM(MID(input!$A294,SEARCH($C$1,input!$A294)+4,5))),VALUE(TRIM(MID(input!$A294,SEARCH($C$1,input!$A294)+4,5)))&lt;=2030),"X"),"")</f>
        <v>X</v>
      </c>
      <c r="D294" s="14" t="b">
        <f>IFERROR(IF(ISNUMBER(SEARCH($D$1,input!$A294)),IF(MID(input!$A294,SEARCH($D$1,input!$A294)+7,2)="cm",AND(150&lt;=VALUE(MID(input!$A294,SEARCH($D$1,input!$A294)+4,3)),VALUE(MID(input!$A294,SEARCH($D$1,input!$A294)+4,3))&lt;=193),IF(MID(input!$A294,SEARCH($D$1,input!$A294)+6,2)="in",AND(59&lt;=VALUE(MID(input!$A294,SEARCH($D$1,input!$A294)+4,2)),VALUE(MID(input!$A294,SEARCH($D$1,input!$A294)+4,2))&lt;=76),"")),"X"),"")</f>
        <v>1</v>
      </c>
      <c r="E294" s="14" t="b">
        <f>IFERROR(IF(ISNUMBER(SEARCH($E$1,input!$A294)),IF(AND(MID(input!$A294,SEARCH($E$1,input!$A294)+4,1)="#",
VLOOKUP(MID(input!$A294,SEARCH($E$1,input!$A294)+5,1),'TRUE LIST'!$C$2:$D$17,2,0),
VLOOKUP(MID(input!$A294,SEARCH($E$1,input!$A294)+6,1),'TRUE LIST'!$C$2:$D$17,2,0),
VLOOKUP(MID(input!$A294,SEARCH($E$1,input!$A294)+7,1),'TRUE LIST'!$C$2:$D$17,2,0),
VLOOKUP(MID(input!$A294,SEARCH($E$1,input!$A294)+8,1),'TRUE LIST'!$C$2:$D$17,2,0),
VLOOKUP(MID(input!$A294,SEARCH($E$1,input!$A294)+9,1),'TRUE LIST'!$C$2:$D$17,2,0),
VLOOKUP(MID(input!$A294,SEARCH($E$1,input!$A294)+10,1),'TRUE LIST'!$C$2:$D$17,2,0),
TRIM(MID(input!$A294,SEARCH($E$1,input!$A294)+11,1))=""),TRUE,""),"X"),"")</f>
        <v>1</v>
      </c>
      <c r="F294" s="14" t="str">
        <f>IFERROR(IF(ISNUMBER(SEARCH($F$1,input!$A294)),VLOOKUP(TRIM(MID(input!$A294,SEARCH($F$1,input!$A294)+4,4)),'TRUE LIST'!$A$2:$B$8,2,0),"X"),"")</f>
        <v>X</v>
      </c>
      <c r="G294" s="14" t="str">
        <f>IFERROR(IF(ISNUMBER(SEARCH($G$1,input!$A294)),IF(LEN(TRIM(MID(input!$A294,SEARCH($G$1,input!$A294)+4,10)))=9,TRUE,""),"X"),"")</f>
        <v>X</v>
      </c>
      <c r="H294" s="14">
        <f t="shared" ca="1" si="8"/>
        <v>6</v>
      </c>
      <c r="I294" s="13" t="str">
        <f>IF(ISBLANK(input!A294),"x","")</f>
        <v/>
      </c>
      <c r="J294" s="13" t="str">
        <f>IFERROR(IF(I294="x",MATCH("x",I295:I959,0),N/A),"")</f>
        <v/>
      </c>
      <c r="K294" s="14">
        <f t="shared" ca="1" si="9"/>
        <v>6</v>
      </c>
    </row>
    <row r="295" spans="1:11" s="1" customFormat="1" x14ac:dyDescent="0.35">
      <c r="A295" s="14" t="str">
        <f>IFERROR(IF(ISNUMBER(SEARCH($A$1,input!$A295)),AND(1920&lt;=VALUE(TRIM(MID(input!$A295,SEARCH($A$1,input!$A295)+4,5))),VALUE(TRIM(MID(input!$A295,SEARCH($A$1,input!$A295)+4,5)))&lt;=2002),"X"),"")</f>
        <v>X</v>
      </c>
      <c r="B295" s="14" t="b">
        <f>IFERROR(IF(ISNUMBER(SEARCH($B$1,input!$A295)),AND(2010&lt;=VALUE(TRIM(MID(input!$A295,SEARCH($B$1,input!$A295)+4,5))),VALUE(TRIM(MID(input!$A295,SEARCH($B$1,input!$A295)+4,5)))&lt;=2020),"X"),"")</f>
        <v>1</v>
      </c>
      <c r="C295" s="14" t="b">
        <f>IFERROR(IF(ISNUMBER(SEARCH($C$1,input!$A295)),AND(2020&lt;=VALUE(TRIM(MID(input!$A295,SEARCH($C$1,input!$A295)+4,5))),VALUE(TRIM(MID(input!$A295,SEARCH($C$1,input!$A295)+4,5)))&lt;=2030),"X"),"")</f>
        <v>1</v>
      </c>
      <c r="D295" s="14" t="str">
        <f>IFERROR(IF(ISNUMBER(SEARCH($D$1,input!$A295)),IF(MID(input!$A295,SEARCH($D$1,input!$A295)+7,2)="cm",AND(150&lt;=VALUE(MID(input!$A295,SEARCH($D$1,input!$A295)+4,3)),VALUE(MID(input!$A295,SEARCH($D$1,input!$A295)+4,3))&lt;=193),IF(MID(input!$A295,SEARCH($D$1,input!$A295)+6,2)="in",AND(59&lt;=VALUE(MID(input!$A295,SEARCH($D$1,input!$A295)+4,2)),VALUE(MID(input!$A295,SEARCH($D$1,input!$A295)+4,2))&lt;=76),"")),"X"),"")</f>
        <v>X</v>
      </c>
      <c r="E295" s="14" t="str">
        <f>IFERROR(IF(ISNUMBER(SEARCH($E$1,input!$A295)),IF(AND(MID(input!$A295,SEARCH($E$1,input!$A295)+4,1)="#",
VLOOKUP(MID(input!$A295,SEARCH($E$1,input!$A295)+5,1),'TRUE LIST'!$C$2:$D$17,2,0),
VLOOKUP(MID(input!$A295,SEARCH($E$1,input!$A295)+6,1),'TRUE LIST'!$C$2:$D$17,2,0),
VLOOKUP(MID(input!$A295,SEARCH($E$1,input!$A295)+7,1),'TRUE LIST'!$C$2:$D$17,2,0),
VLOOKUP(MID(input!$A295,SEARCH($E$1,input!$A295)+8,1),'TRUE LIST'!$C$2:$D$17,2,0),
VLOOKUP(MID(input!$A295,SEARCH($E$1,input!$A295)+9,1),'TRUE LIST'!$C$2:$D$17,2,0),
VLOOKUP(MID(input!$A295,SEARCH($E$1,input!$A295)+10,1),'TRUE LIST'!$C$2:$D$17,2,0),
TRIM(MID(input!$A295,SEARCH($E$1,input!$A295)+11,1))=""),TRUE,""),"X"),"")</f>
        <v>X</v>
      </c>
      <c r="F295" s="14" t="b">
        <f>IFERROR(IF(ISNUMBER(SEARCH($F$1,input!$A295)),VLOOKUP(TRIM(MID(input!$A295,SEARCH($F$1,input!$A295)+4,4)),'TRUE LIST'!$A$2:$B$8,2,0),"X"),"")</f>
        <v>1</v>
      </c>
      <c r="G295" s="14" t="b">
        <f>IFERROR(IF(ISNUMBER(SEARCH($G$1,input!$A295)),IF(LEN(TRIM(MID(input!$A295,SEARCH($G$1,input!$A295)+4,10)))=9,TRUE,""),"X"),"")</f>
        <v>1</v>
      </c>
      <c r="H295" s="14" t="str">
        <f t="shared" ca="1" si="8"/>
        <v/>
      </c>
      <c r="I295" s="13" t="str">
        <f>IF(ISBLANK(input!A295),"x","")</f>
        <v/>
      </c>
      <c r="J295" s="13" t="str">
        <f>IFERROR(IF(I295="x",MATCH("x",I296:I959,0),N/A),"")</f>
        <v/>
      </c>
      <c r="K295" s="14" t="str">
        <f t="shared" ca="1" si="9"/>
        <v/>
      </c>
    </row>
    <row r="296" spans="1:11" s="1" customFormat="1" x14ac:dyDescent="0.35">
      <c r="A296" s="14" t="str">
        <f>IFERROR(IF(ISNUMBER(SEARCH($A$1,input!$A296)),AND(1920&lt;=VALUE(TRIM(MID(input!$A296,SEARCH($A$1,input!$A296)+4,5))),VALUE(TRIM(MID(input!$A296,SEARCH($A$1,input!$A296)+4,5)))&lt;=2002),"X"),"")</f>
        <v>X</v>
      </c>
      <c r="B296" s="14" t="str">
        <f>IFERROR(IF(ISNUMBER(SEARCH($B$1,input!$A296)),AND(2010&lt;=VALUE(TRIM(MID(input!$A296,SEARCH($B$1,input!$A296)+4,5))),VALUE(TRIM(MID(input!$A296,SEARCH($B$1,input!$A296)+4,5)))&lt;=2020),"X"),"")</f>
        <v>X</v>
      </c>
      <c r="C296" s="14" t="str">
        <f>IFERROR(IF(ISNUMBER(SEARCH($C$1,input!$A296)),AND(2020&lt;=VALUE(TRIM(MID(input!$A296,SEARCH($C$1,input!$A296)+4,5))),VALUE(TRIM(MID(input!$A296,SEARCH($C$1,input!$A296)+4,5)))&lt;=2030),"X"),"")</f>
        <v>X</v>
      </c>
      <c r="D296" s="14" t="str">
        <f>IFERROR(IF(ISNUMBER(SEARCH($D$1,input!$A296)),IF(MID(input!$A296,SEARCH($D$1,input!$A296)+7,2)="cm",AND(150&lt;=VALUE(MID(input!$A296,SEARCH($D$1,input!$A296)+4,3)),VALUE(MID(input!$A296,SEARCH($D$1,input!$A296)+4,3))&lt;=193),IF(MID(input!$A296,SEARCH($D$1,input!$A296)+6,2)="in",AND(59&lt;=VALUE(MID(input!$A296,SEARCH($D$1,input!$A296)+4,2)),VALUE(MID(input!$A296,SEARCH($D$1,input!$A296)+4,2))&lt;=76),"")),"X"),"")</f>
        <v>X</v>
      </c>
      <c r="E296" s="14" t="str">
        <f>IFERROR(IF(ISNUMBER(SEARCH($E$1,input!$A296)),IF(AND(MID(input!$A296,SEARCH($E$1,input!$A296)+4,1)="#",
VLOOKUP(MID(input!$A296,SEARCH($E$1,input!$A296)+5,1),'TRUE LIST'!$C$2:$D$17,2,0),
VLOOKUP(MID(input!$A296,SEARCH($E$1,input!$A296)+6,1),'TRUE LIST'!$C$2:$D$17,2,0),
VLOOKUP(MID(input!$A296,SEARCH($E$1,input!$A296)+7,1),'TRUE LIST'!$C$2:$D$17,2,0),
VLOOKUP(MID(input!$A296,SEARCH($E$1,input!$A296)+8,1),'TRUE LIST'!$C$2:$D$17,2,0),
VLOOKUP(MID(input!$A296,SEARCH($E$1,input!$A296)+9,1),'TRUE LIST'!$C$2:$D$17,2,0),
VLOOKUP(MID(input!$A296,SEARCH($E$1,input!$A296)+10,1),'TRUE LIST'!$C$2:$D$17,2,0),
TRIM(MID(input!$A296,SEARCH($E$1,input!$A296)+11,1))=""),TRUE,""),"X"),"")</f>
        <v>X</v>
      </c>
      <c r="F296" s="14" t="str">
        <f>IFERROR(IF(ISNUMBER(SEARCH($F$1,input!$A296)),VLOOKUP(TRIM(MID(input!$A296,SEARCH($F$1,input!$A296)+4,4)),'TRUE LIST'!$A$2:$B$8,2,0),"X"),"")</f>
        <v>X</v>
      </c>
      <c r="G296" s="14" t="str">
        <f>IFERROR(IF(ISNUMBER(SEARCH($G$1,input!$A296)),IF(LEN(TRIM(MID(input!$A296,SEARCH($G$1,input!$A296)+4,10)))=9,TRUE,""),"X"),"")</f>
        <v>X</v>
      </c>
      <c r="H296" s="14" t="str">
        <f t="shared" ca="1" si="8"/>
        <v/>
      </c>
      <c r="I296" s="13" t="str">
        <f>IF(ISBLANK(input!A296),"x","")</f>
        <v>x</v>
      </c>
      <c r="J296" s="13">
        <f>IFERROR(IF(I296="x",MATCH("x",I297:I959,0),N/A),"")</f>
        <v>4</v>
      </c>
      <c r="K296" s="14" t="str">
        <f t="shared" ca="1" si="9"/>
        <v/>
      </c>
    </row>
    <row r="297" spans="1:11" s="1" customFormat="1" x14ac:dyDescent="0.35">
      <c r="A297" s="14" t="str">
        <f>IFERROR(IF(ISNUMBER(SEARCH($A$1,input!$A297)),AND(1920&lt;=VALUE(TRIM(MID(input!$A297,SEARCH($A$1,input!$A297)+4,5))),VALUE(TRIM(MID(input!$A297,SEARCH($A$1,input!$A297)+4,5)))&lt;=2002),"X"),"")</f>
        <v>X</v>
      </c>
      <c r="B297" s="14" t="str">
        <f>IFERROR(IF(ISNUMBER(SEARCH($B$1,input!$A297)),AND(2010&lt;=VALUE(TRIM(MID(input!$A297,SEARCH($B$1,input!$A297)+4,5))),VALUE(TRIM(MID(input!$A297,SEARCH($B$1,input!$A297)+4,5)))&lt;=2020),"X"),"")</f>
        <v>X</v>
      </c>
      <c r="C297" s="14" t="b">
        <f>IFERROR(IF(ISNUMBER(SEARCH($C$1,input!$A297)),AND(2020&lt;=VALUE(TRIM(MID(input!$A297,SEARCH($C$1,input!$A297)+4,5))),VALUE(TRIM(MID(input!$A297,SEARCH($C$1,input!$A297)+4,5)))&lt;=2030),"X"),"")</f>
        <v>1</v>
      </c>
      <c r="D297" s="14" t="str">
        <f>IFERROR(IF(ISNUMBER(SEARCH($D$1,input!$A297)),IF(MID(input!$A297,SEARCH($D$1,input!$A297)+7,2)="cm",AND(150&lt;=VALUE(MID(input!$A297,SEARCH($D$1,input!$A297)+4,3)),VALUE(MID(input!$A297,SEARCH($D$1,input!$A297)+4,3))&lt;=193),IF(MID(input!$A297,SEARCH($D$1,input!$A297)+6,2)="in",AND(59&lt;=VALUE(MID(input!$A297,SEARCH($D$1,input!$A297)+4,2)),VALUE(MID(input!$A297,SEARCH($D$1,input!$A297)+4,2))&lt;=76),"")),"X"),"")</f>
        <v>X</v>
      </c>
      <c r="E297" s="14" t="b">
        <f>IFERROR(IF(ISNUMBER(SEARCH($E$1,input!$A297)),IF(AND(MID(input!$A297,SEARCH($E$1,input!$A297)+4,1)="#",
VLOOKUP(MID(input!$A297,SEARCH($E$1,input!$A297)+5,1),'TRUE LIST'!$C$2:$D$17,2,0),
VLOOKUP(MID(input!$A297,SEARCH($E$1,input!$A297)+6,1),'TRUE LIST'!$C$2:$D$17,2,0),
VLOOKUP(MID(input!$A297,SEARCH($E$1,input!$A297)+7,1),'TRUE LIST'!$C$2:$D$17,2,0),
VLOOKUP(MID(input!$A297,SEARCH($E$1,input!$A297)+8,1),'TRUE LIST'!$C$2:$D$17,2,0),
VLOOKUP(MID(input!$A297,SEARCH($E$1,input!$A297)+9,1),'TRUE LIST'!$C$2:$D$17,2,0),
VLOOKUP(MID(input!$A297,SEARCH($E$1,input!$A297)+10,1),'TRUE LIST'!$C$2:$D$17,2,0),
TRIM(MID(input!$A297,SEARCH($E$1,input!$A297)+11,1))=""),TRUE,""),"X"),"")</f>
        <v>1</v>
      </c>
      <c r="F297" s="14" t="b">
        <f>IFERROR(IF(ISNUMBER(SEARCH($F$1,input!$A297)),VLOOKUP(TRIM(MID(input!$A297,SEARCH($F$1,input!$A297)+4,4)),'TRUE LIST'!$A$2:$B$8,2,0),"X"),"")</f>
        <v>1</v>
      </c>
      <c r="G297" s="14" t="str">
        <f>IFERROR(IF(ISNUMBER(SEARCH($G$1,input!$A297)),IF(LEN(TRIM(MID(input!$A297,SEARCH($G$1,input!$A297)+4,10)))=9,TRUE,""),"X"),"")</f>
        <v>X</v>
      </c>
      <c r="H297" s="14">
        <f t="shared" ca="1" si="8"/>
        <v>6</v>
      </c>
      <c r="I297" s="13" t="str">
        <f>IF(ISBLANK(input!A297),"x","")</f>
        <v/>
      </c>
      <c r="J297" s="13" t="str">
        <f>IFERROR(IF(I297="x",MATCH("x",I298:I959,0),N/A),"")</f>
        <v/>
      </c>
      <c r="K297" s="14">
        <f t="shared" ca="1" si="9"/>
        <v>6</v>
      </c>
    </row>
    <row r="298" spans="1:11" s="1" customFormat="1" x14ac:dyDescent="0.35">
      <c r="A298" s="14" t="b">
        <f>IFERROR(IF(ISNUMBER(SEARCH($A$1,input!$A298)),AND(1920&lt;=VALUE(TRIM(MID(input!$A298,SEARCH($A$1,input!$A298)+4,5))),VALUE(TRIM(MID(input!$A298,SEARCH($A$1,input!$A298)+4,5)))&lt;=2002),"X"),"")</f>
        <v>1</v>
      </c>
      <c r="B298" s="14" t="str">
        <f>IFERROR(IF(ISNUMBER(SEARCH($B$1,input!$A298)),AND(2010&lt;=VALUE(TRIM(MID(input!$A298,SEARCH($B$1,input!$A298)+4,5))),VALUE(TRIM(MID(input!$A298,SEARCH($B$1,input!$A298)+4,5)))&lt;=2020),"X"),"")</f>
        <v>X</v>
      </c>
      <c r="C298" s="14" t="str">
        <f>IFERROR(IF(ISNUMBER(SEARCH($C$1,input!$A298)),AND(2020&lt;=VALUE(TRIM(MID(input!$A298,SEARCH($C$1,input!$A298)+4,5))),VALUE(TRIM(MID(input!$A298,SEARCH($C$1,input!$A298)+4,5)))&lt;=2030),"X"),"")</f>
        <v>X</v>
      </c>
      <c r="D298" s="14" t="str">
        <f>IFERROR(IF(ISNUMBER(SEARCH($D$1,input!$A298)),IF(MID(input!$A298,SEARCH($D$1,input!$A298)+7,2)="cm",AND(150&lt;=VALUE(MID(input!$A298,SEARCH($D$1,input!$A298)+4,3)),VALUE(MID(input!$A298,SEARCH($D$1,input!$A298)+4,3))&lt;=193),IF(MID(input!$A298,SEARCH($D$1,input!$A298)+6,2)="in",AND(59&lt;=VALUE(MID(input!$A298,SEARCH($D$1,input!$A298)+4,2)),VALUE(MID(input!$A298,SEARCH($D$1,input!$A298)+4,2))&lt;=76),"")),"X"),"")</f>
        <v>X</v>
      </c>
      <c r="E298" s="14" t="str">
        <f>IFERROR(IF(ISNUMBER(SEARCH($E$1,input!$A298)),IF(AND(MID(input!$A298,SEARCH($E$1,input!$A298)+4,1)="#",
VLOOKUP(MID(input!$A298,SEARCH($E$1,input!$A298)+5,1),'TRUE LIST'!$C$2:$D$17,2,0),
VLOOKUP(MID(input!$A298,SEARCH($E$1,input!$A298)+6,1),'TRUE LIST'!$C$2:$D$17,2,0),
VLOOKUP(MID(input!$A298,SEARCH($E$1,input!$A298)+7,1),'TRUE LIST'!$C$2:$D$17,2,0),
VLOOKUP(MID(input!$A298,SEARCH($E$1,input!$A298)+8,1),'TRUE LIST'!$C$2:$D$17,2,0),
VLOOKUP(MID(input!$A298,SEARCH($E$1,input!$A298)+9,1),'TRUE LIST'!$C$2:$D$17,2,0),
VLOOKUP(MID(input!$A298,SEARCH($E$1,input!$A298)+10,1),'TRUE LIST'!$C$2:$D$17,2,0),
TRIM(MID(input!$A298,SEARCH($E$1,input!$A298)+11,1))=""),TRUE,""),"X"),"")</f>
        <v>X</v>
      </c>
      <c r="F298" s="14" t="str">
        <f>IFERROR(IF(ISNUMBER(SEARCH($F$1,input!$A298)),VLOOKUP(TRIM(MID(input!$A298,SEARCH($F$1,input!$A298)+4,4)),'TRUE LIST'!$A$2:$B$8,2,0),"X"),"")</f>
        <v>X</v>
      </c>
      <c r="G298" s="14" t="str">
        <f>IFERROR(IF(ISNUMBER(SEARCH($G$1,input!$A298)),IF(LEN(TRIM(MID(input!$A298,SEARCH($G$1,input!$A298)+4,10)))=9,TRUE,""),"X"),"")</f>
        <v/>
      </c>
      <c r="H298" s="14" t="str">
        <f t="shared" ca="1" si="8"/>
        <v/>
      </c>
      <c r="I298" s="13" t="str">
        <f>IF(ISBLANK(input!A298),"x","")</f>
        <v/>
      </c>
      <c r="J298" s="13" t="str">
        <f>IFERROR(IF(I298="x",MATCH("x",I299:I959,0),N/A),"")</f>
        <v/>
      </c>
      <c r="K298" s="14" t="str">
        <f t="shared" ca="1" si="9"/>
        <v/>
      </c>
    </row>
    <row r="299" spans="1:11" s="1" customFormat="1" x14ac:dyDescent="0.35">
      <c r="A299" s="14" t="str">
        <f>IFERROR(IF(ISNUMBER(SEARCH($A$1,input!$A299)),AND(1920&lt;=VALUE(TRIM(MID(input!$A299,SEARCH($A$1,input!$A299)+4,5))),VALUE(TRIM(MID(input!$A299,SEARCH($A$1,input!$A299)+4,5)))&lt;=2002),"X"),"")</f>
        <v>X</v>
      </c>
      <c r="B299" s="14" t="b">
        <f>IFERROR(IF(ISNUMBER(SEARCH($B$1,input!$A299)),AND(2010&lt;=VALUE(TRIM(MID(input!$A299,SEARCH($B$1,input!$A299)+4,5))),VALUE(TRIM(MID(input!$A299,SEARCH($B$1,input!$A299)+4,5)))&lt;=2020),"X"),"")</f>
        <v>1</v>
      </c>
      <c r="C299" s="14" t="str">
        <f>IFERROR(IF(ISNUMBER(SEARCH($C$1,input!$A299)),AND(2020&lt;=VALUE(TRIM(MID(input!$A299,SEARCH($C$1,input!$A299)+4,5))),VALUE(TRIM(MID(input!$A299,SEARCH($C$1,input!$A299)+4,5)))&lt;=2030),"X"),"")</f>
        <v>X</v>
      </c>
      <c r="D299" s="14" t="b">
        <f>IFERROR(IF(ISNUMBER(SEARCH($D$1,input!$A299)),IF(MID(input!$A299,SEARCH($D$1,input!$A299)+7,2)="cm",AND(150&lt;=VALUE(MID(input!$A299,SEARCH($D$1,input!$A299)+4,3)),VALUE(MID(input!$A299,SEARCH($D$1,input!$A299)+4,3))&lt;=193),IF(MID(input!$A299,SEARCH($D$1,input!$A299)+6,2)="in",AND(59&lt;=VALUE(MID(input!$A299,SEARCH($D$1,input!$A299)+4,2)),VALUE(MID(input!$A299,SEARCH($D$1,input!$A299)+4,2))&lt;=76),"")),"X"),"")</f>
        <v>1</v>
      </c>
      <c r="E299" s="14" t="str">
        <f>IFERROR(IF(ISNUMBER(SEARCH($E$1,input!$A299)),IF(AND(MID(input!$A299,SEARCH($E$1,input!$A299)+4,1)="#",
VLOOKUP(MID(input!$A299,SEARCH($E$1,input!$A299)+5,1),'TRUE LIST'!$C$2:$D$17,2,0),
VLOOKUP(MID(input!$A299,SEARCH($E$1,input!$A299)+6,1),'TRUE LIST'!$C$2:$D$17,2,0),
VLOOKUP(MID(input!$A299,SEARCH($E$1,input!$A299)+7,1),'TRUE LIST'!$C$2:$D$17,2,0),
VLOOKUP(MID(input!$A299,SEARCH($E$1,input!$A299)+8,1),'TRUE LIST'!$C$2:$D$17,2,0),
VLOOKUP(MID(input!$A299,SEARCH($E$1,input!$A299)+9,1),'TRUE LIST'!$C$2:$D$17,2,0),
VLOOKUP(MID(input!$A299,SEARCH($E$1,input!$A299)+10,1),'TRUE LIST'!$C$2:$D$17,2,0),
TRIM(MID(input!$A299,SEARCH($E$1,input!$A299)+11,1))=""),TRUE,""),"X"),"")</f>
        <v>X</v>
      </c>
      <c r="F299" s="14" t="str">
        <f>IFERROR(IF(ISNUMBER(SEARCH($F$1,input!$A299)),VLOOKUP(TRIM(MID(input!$A299,SEARCH($F$1,input!$A299)+4,4)),'TRUE LIST'!$A$2:$B$8,2,0),"X"),"")</f>
        <v>X</v>
      </c>
      <c r="G299" s="14" t="str">
        <f>IFERROR(IF(ISNUMBER(SEARCH($G$1,input!$A299)),IF(LEN(TRIM(MID(input!$A299,SEARCH($G$1,input!$A299)+4,10)))=9,TRUE,""),"X"),"")</f>
        <v>X</v>
      </c>
      <c r="H299" s="14" t="str">
        <f t="shared" ca="1" si="8"/>
        <v/>
      </c>
      <c r="I299" s="13" t="str">
        <f>IF(ISBLANK(input!A299),"x","")</f>
        <v/>
      </c>
      <c r="J299" s="13" t="str">
        <f>IFERROR(IF(I299="x",MATCH("x",I300:I959,0),N/A),"")</f>
        <v/>
      </c>
      <c r="K299" s="14" t="str">
        <f t="shared" ca="1" si="9"/>
        <v/>
      </c>
    </row>
    <row r="300" spans="1:11" s="1" customFormat="1" x14ac:dyDescent="0.35">
      <c r="A300" s="14" t="str">
        <f>IFERROR(IF(ISNUMBER(SEARCH($A$1,input!$A300)),AND(1920&lt;=VALUE(TRIM(MID(input!$A300,SEARCH($A$1,input!$A300)+4,5))),VALUE(TRIM(MID(input!$A300,SEARCH($A$1,input!$A300)+4,5)))&lt;=2002),"X"),"")</f>
        <v>X</v>
      </c>
      <c r="B300" s="14" t="str">
        <f>IFERROR(IF(ISNUMBER(SEARCH($B$1,input!$A300)),AND(2010&lt;=VALUE(TRIM(MID(input!$A300,SEARCH($B$1,input!$A300)+4,5))),VALUE(TRIM(MID(input!$A300,SEARCH($B$1,input!$A300)+4,5)))&lt;=2020),"X"),"")</f>
        <v>X</v>
      </c>
      <c r="C300" s="14" t="str">
        <f>IFERROR(IF(ISNUMBER(SEARCH($C$1,input!$A300)),AND(2020&lt;=VALUE(TRIM(MID(input!$A300,SEARCH($C$1,input!$A300)+4,5))),VALUE(TRIM(MID(input!$A300,SEARCH($C$1,input!$A300)+4,5)))&lt;=2030),"X"),"")</f>
        <v>X</v>
      </c>
      <c r="D300" s="14" t="str">
        <f>IFERROR(IF(ISNUMBER(SEARCH($D$1,input!$A300)),IF(MID(input!$A300,SEARCH($D$1,input!$A300)+7,2)="cm",AND(150&lt;=VALUE(MID(input!$A300,SEARCH($D$1,input!$A300)+4,3)),VALUE(MID(input!$A300,SEARCH($D$1,input!$A300)+4,3))&lt;=193),IF(MID(input!$A300,SEARCH($D$1,input!$A300)+6,2)="in",AND(59&lt;=VALUE(MID(input!$A300,SEARCH($D$1,input!$A300)+4,2)),VALUE(MID(input!$A300,SEARCH($D$1,input!$A300)+4,2))&lt;=76),"")),"X"),"")</f>
        <v>X</v>
      </c>
      <c r="E300" s="14" t="str">
        <f>IFERROR(IF(ISNUMBER(SEARCH($E$1,input!$A300)),IF(AND(MID(input!$A300,SEARCH($E$1,input!$A300)+4,1)="#",
VLOOKUP(MID(input!$A300,SEARCH($E$1,input!$A300)+5,1),'TRUE LIST'!$C$2:$D$17,2,0),
VLOOKUP(MID(input!$A300,SEARCH($E$1,input!$A300)+6,1),'TRUE LIST'!$C$2:$D$17,2,0),
VLOOKUP(MID(input!$A300,SEARCH($E$1,input!$A300)+7,1),'TRUE LIST'!$C$2:$D$17,2,0),
VLOOKUP(MID(input!$A300,SEARCH($E$1,input!$A300)+8,1),'TRUE LIST'!$C$2:$D$17,2,0),
VLOOKUP(MID(input!$A300,SEARCH($E$1,input!$A300)+9,1),'TRUE LIST'!$C$2:$D$17,2,0),
VLOOKUP(MID(input!$A300,SEARCH($E$1,input!$A300)+10,1),'TRUE LIST'!$C$2:$D$17,2,0),
TRIM(MID(input!$A300,SEARCH($E$1,input!$A300)+11,1))=""),TRUE,""),"X"),"")</f>
        <v>X</v>
      </c>
      <c r="F300" s="14" t="str">
        <f>IFERROR(IF(ISNUMBER(SEARCH($F$1,input!$A300)),VLOOKUP(TRIM(MID(input!$A300,SEARCH($F$1,input!$A300)+4,4)),'TRUE LIST'!$A$2:$B$8,2,0),"X"),"")</f>
        <v>X</v>
      </c>
      <c r="G300" s="14" t="str">
        <f>IFERROR(IF(ISNUMBER(SEARCH($G$1,input!$A300)),IF(LEN(TRIM(MID(input!$A300,SEARCH($G$1,input!$A300)+4,10)))=9,TRUE,""),"X"),"")</f>
        <v>X</v>
      </c>
      <c r="H300" s="14" t="str">
        <f t="shared" ca="1" si="8"/>
        <v/>
      </c>
      <c r="I300" s="13" t="str">
        <f>IF(ISBLANK(input!A300),"x","")</f>
        <v>x</v>
      </c>
      <c r="J300" s="13">
        <f>IFERROR(IF(I300="x",MATCH("x",I301:I959,0),N/A),"")</f>
        <v>4</v>
      </c>
      <c r="K300" s="14" t="str">
        <f t="shared" ca="1" si="9"/>
        <v/>
      </c>
    </row>
    <row r="301" spans="1:11" s="1" customFormat="1" x14ac:dyDescent="0.35">
      <c r="A301" s="14" t="str">
        <f>IFERROR(IF(ISNUMBER(SEARCH($A$1,input!$A301)),AND(1920&lt;=VALUE(TRIM(MID(input!$A301,SEARCH($A$1,input!$A301)+4,5))),VALUE(TRIM(MID(input!$A301,SEARCH($A$1,input!$A301)+4,5)))&lt;=2002),"X"),"")</f>
        <v>X</v>
      </c>
      <c r="B301" s="14" t="str">
        <f>IFERROR(IF(ISNUMBER(SEARCH($B$1,input!$A301)),AND(2010&lt;=VALUE(TRIM(MID(input!$A301,SEARCH($B$1,input!$A301)+4,5))),VALUE(TRIM(MID(input!$A301,SEARCH($B$1,input!$A301)+4,5)))&lt;=2020),"X"),"")</f>
        <v>X</v>
      </c>
      <c r="C301" s="14" t="str">
        <f>IFERROR(IF(ISNUMBER(SEARCH($C$1,input!$A301)),AND(2020&lt;=VALUE(TRIM(MID(input!$A301,SEARCH($C$1,input!$A301)+4,5))),VALUE(TRIM(MID(input!$A301,SEARCH($C$1,input!$A301)+4,5)))&lt;=2030),"X"),"")</f>
        <v>X</v>
      </c>
      <c r="D301" s="14" t="str">
        <f>IFERROR(IF(ISNUMBER(SEARCH($D$1,input!$A301)),IF(MID(input!$A301,SEARCH($D$1,input!$A301)+7,2)="cm",AND(150&lt;=VALUE(MID(input!$A301,SEARCH($D$1,input!$A301)+4,3)),VALUE(MID(input!$A301,SEARCH($D$1,input!$A301)+4,3))&lt;=193),IF(MID(input!$A301,SEARCH($D$1,input!$A301)+6,2)="in",AND(59&lt;=VALUE(MID(input!$A301,SEARCH($D$1,input!$A301)+4,2)),VALUE(MID(input!$A301,SEARCH($D$1,input!$A301)+4,2))&lt;=76),"")),"X"),"")</f>
        <v>X</v>
      </c>
      <c r="E301" s="14" t="b">
        <f>IFERROR(IF(ISNUMBER(SEARCH($E$1,input!$A301)),IF(AND(MID(input!$A301,SEARCH($E$1,input!$A301)+4,1)="#",
VLOOKUP(MID(input!$A301,SEARCH($E$1,input!$A301)+5,1),'TRUE LIST'!$C$2:$D$17,2,0),
VLOOKUP(MID(input!$A301,SEARCH($E$1,input!$A301)+6,1),'TRUE LIST'!$C$2:$D$17,2,0),
VLOOKUP(MID(input!$A301,SEARCH($E$1,input!$A301)+7,1),'TRUE LIST'!$C$2:$D$17,2,0),
VLOOKUP(MID(input!$A301,SEARCH($E$1,input!$A301)+8,1),'TRUE LIST'!$C$2:$D$17,2,0),
VLOOKUP(MID(input!$A301,SEARCH($E$1,input!$A301)+9,1),'TRUE LIST'!$C$2:$D$17,2,0),
VLOOKUP(MID(input!$A301,SEARCH($E$1,input!$A301)+10,1),'TRUE LIST'!$C$2:$D$17,2,0),
TRIM(MID(input!$A301,SEARCH($E$1,input!$A301)+11,1))=""),TRUE,""),"X"),"")</f>
        <v>1</v>
      </c>
      <c r="F301" s="14" t="str">
        <f>IFERROR(IF(ISNUMBER(SEARCH($F$1,input!$A301)),VLOOKUP(TRIM(MID(input!$A301,SEARCH($F$1,input!$A301)+4,4)),'TRUE LIST'!$A$2:$B$8,2,0),"X"),"")</f>
        <v>X</v>
      </c>
      <c r="G301" s="14" t="str">
        <f>IFERROR(IF(ISNUMBER(SEARCH($G$1,input!$A301)),IF(LEN(TRIM(MID(input!$A301,SEARCH($G$1,input!$A301)+4,10)))=9,TRUE,""),"X"),"")</f>
        <v>X</v>
      </c>
      <c r="H301" s="14">
        <f t="shared" ca="1" si="8"/>
        <v>6</v>
      </c>
      <c r="I301" s="13" t="str">
        <f>IF(ISBLANK(input!A301),"x","")</f>
        <v/>
      </c>
      <c r="J301" s="13" t="str">
        <f>IFERROR(IF(I301="x",MATCH("x",I302:I959,0),N/A),"")</f>
        <v/>
      </c>
      <c r="K301" s="14">
        <f t="shared" ca="1" si="9"/>
        <v>6</v>
      </c>
    </row>
    <row r="302" spans="1:11" s="1" customFormat="1" x14ac:dyDescent="0.35">
      <c r="A302" s="14" t="str">
        <f>IFERROR(IF(ISNUMBER(SEARCH($A$1,input!$A302)),AND(1920&lt;=VALUE(TRIM(MID(input!$A302,SEARCH($A$1,input!$A302)+4,5))),VALUE(TRIM(MID(input!$A302,SEARCH($A$1,input!$A302)+4,5)))&lt;=2002),"X"),"")</f>
        <v>X</v>
      </c>
      <c r="B302" s="14" t="str">
        <f>IFERROR(IF(ISNUMBER(SEARCH($B$1,input!$A302)),AND(2010&lt;=VALUE(TRIM(MID(input!$A302,SEARCH($B$1,input!$A302)+4,5))),VALUE(TRIM(MID(input!$A302,SEARCH($B$1,input!$A302)+4,5)))&lt;=2020),"X"),"")</f>
        <v>X</v>
      </c>
      <c r="C302" s="14" t="b">
        <f>IFERROR(IF(ISNUMBER(SEARCH($C$1,input!$A302)),AND(2020&lt;=VALUE(TRIM(MID(input!$A302,SEARCH($C$1,input!$A302)+4,5))),VALUE(TRIM(MID(input!$A302,SEARCH($C$1,input!$A302)+4,5)))&lt;=2030),"X"),"")</f>
        <v>1</v>
      </c>
      <c r="D302" s="14" t="str">
        <f>IFERROR(IF(ISNUMBER(SEARCH($D$1,input!$A302)),IF(MID(input!$A302,SEARCH($D$1,input!$A302)+7,2)="cm",AND(150&lt;=VALUE(MID(input!$A302,SEARCH($D$1,input!$A302)+4,3)),VALUE(MID(input!$A302,SEARCH($D$1,input!$A302)+4,3))&lt;=193),IF(MID(input!$A302,SEARCH($D$1,input!$A302)+6,2)="in",AND(59&lt;=VALUE(MID(input!$A302,SEARCH($D$1,input!$A302)+4,2)),VALUE(MID(input!$A302,SEARCH($D$1,input!$A302)+4,2))&lt;=76),"")),"X"),"")</f>
        <v/>
      </c>
      <c r="E302" s="14" t="str">
        <f>IFERROR(IF(ISNUMBER(SEARCH($E$1,input!$A302)),IF(AND(MID(input!$A302,SEARCH($E$1,input!$A302)+4,1)="#",
VLOOKUP(MID(input!$A302,SEARCH($E$1,input!$A302)+5,1),'TRUE LIST'!$C$2:$D$17,2,0),
VLOOKUP(MID(input!$A302,SEARCH($E$1,input!$A302)+6,1),'TRUE LIST'!$C$2:$D$17,2,0),
VLOOKUP(MID(input!$A302,SEARCH($E$1,input!$A302)+7,1),'TRUE LIST'!$C$2:$D$17,2,0),
VLOOKUP(MID(input!$A302,SEARCH($E$1,input!$A302)+8,1),'TRUE LIST'!$C$2:$D$17,2,0),
VLOOKUP(MID(input!$A302,SEARCH($E$1,input!$A302)+9,1),'TRUE LIST'!$C$2:$D$17,2,0),
VLOOKUP(MID(input!$A302,SEARCH($E$1,input!$A302)+10,1),'TRUE LIST'!$C$2:$D$17,2,0),
TRIM(MID(input!$A302,SEARCH($E$1,input!$A302)+11,1))=""),TRUE,""),"X"),"")</f>
        <v>X</v>
      </c>
      <c r="F302" s="14" t="str">
        <f>IFERROR(IF(ISNUMBER(SEARCH($F$1,input!$A302)),VLOOKUP(TRIM(MID(input!$A302,SEARCH($F$1,input!$A302)+4,4)),'TRUE LIST'!$A$2:$B$8,2,0),"X"),"")</f>
        <v/>
      </c>
      <c r="G302" s="14" t="b">
        <f>IFERROR(IF(ISNUMBER(SEARCH($G$1,input!$A302)),IF(LEN(TRIM(MID(input!$A302,SEARCH($G$1,input!$A302)+4,10)))=9,TRUE,""),"X"),"")</f>
        <v>1</v>
      </c>
      <c r="H302" s="14" t="str">
        <f t="shared" ca="1" si="8"/>
        <v/>
      </c>
      <c r="I302" s="13" t="str">
        <f>IF(ISBLANK(input!A302),"x","")</f>
        <v/>
      </c>
      <c r="J302" s="13" t="str">
        <f>IFERROR(IF(I302="x",MATCH("x",I303:I959,0),N/A),"")</f>
        <v/>
      </c>
      <c r="K302" s="14" t="str">
        <f t="shared" ca="1" si="9"/>
        <v/>
      </c>
    </row>
    <row r="303" spans="1:11" s="1" customFormat="1" x14ac:dyDescent="0.35">
      <c r="A303" s="14" t="b">
        <f>IFERROR(IF(ISNUMBER(SEARCH($A$1,input!$A303)),AND(1920&lt;=VALUE(TRIM(MID(input!$A303,SEARCH($A$1,input!$A303)+4,5))),VALUE(TRIM(MID(input!$A303,SEARCH($A$1,input!$A303)+4,5)))&lt;=2002),"X"),"")</f>
        <v>1</v>
      </c>
      <c r="B303" s="14" t="b">
        <f>IFERROR(IF(ISNUMBER(SEARCH($B$1,input!$A303)),AND(2010&lt;=VALUE(TRIM(MID(input!$A303,SEARCH($B$1,input!$A303)+4,5))),VALUE(TRIM(MID(input!$A303,SEARCH($B$1,input!$A303)+4,5)))&lt;=2020),"X"),"")</f>
        <v>1</v>
      </c>
      <c r="C303" s="14" t="str">
        <f>IFERROR(IF(ISNUMBER(SEARCH($C$1,input!$A303)),AND(2020&lt;=VALUE(TRIM(MID(input!$A303,SEARCH($C$1,input!$A303)+4,5))),VALUE(TRIM(MID(input!$A303,SEARCH($C$1,input!$A303)+4,5)))&lt;=2030),"X"),"")</f>
        <v>X</v>
      </c>
      <c r="D303" s="14" t="str">
        <f>IFERROR(IF(ISNUMBER(SEARCH($D$1,input!$A303)),IF(MID(input!$A303,SEARCH($D$1,input!$A303)+7,2)="cm",AND(150&lt;=VALUE(MID(input!$A303,SEARCH($D$1,input!$A303)+4,3)),VALUE(MID(input!$A303,SEARCH($D$1,input!$A303)+4,3))&lt;=193),IF(MID(input!$A303,SEARCH($D$1,input!$A303)+6,2)="in",AND(59&lt;=VALUE(MID(input!$A303,SEARCH($D$1,input!$A303)+4,2)),VALUE(MID(input!$A303,SEARCH($D$1,input!$A303)+4,2))&lt;=76),"")),"X"),"")</f>
        <v>X</v>
      </c>
      <c r="E303" s="14" t="str">
        <f>IFERROR(IF(ISNUMBER(SEARCH($E$1,input!$A303)),IF(AND(MID(input!$A303,SEARCH($E$1,input!$A303)+4,1)="#",
VLOOKUP(MID(input!$A303,SEARCH($E$1,input!$A303)+5,1),'TRUE LIST'!$C$2:$D$17,2,0),
VLOOKUP(MID(input!$A303,SEARCH($E$1,input!$A303)+6,1),'TRUE LIST'!$C$2:$D$17,2,0),
VLOOKUP(MID(input!$A303,SEARCH($E$1,input!$A303)+7,1),'TRUE LIST'!$C$2:$D$17,2,0),
VLOOKUP(MID(input!$A303,SEARCH($E$1,input!$A303)+8,1),'TRUE LIST'!$C$2:$D$17,2,0),
VLOOKUP(MID(input!$A303,SEARCH($E$1,input!$A303)+9,1),'TRUE LIST'!$C$2:$D$17,2,0),
VLOOKUP(MID(input!$A303,SEARCH($E$1,input!$A303)+10,1),'TRUE LIST'!$C$2:$D$17,2,0),
TRIM(MID(input!$A303,SEARCH($E$1,input!$A303)+11,1))=""),TRUE,""),"X"),"")</f>
        <v>X</v>
      </c>
      <c r="F303" s="14" t="str">
        <f>IFERROR(IF(ISNUMBER(SEARCH($F$1,input!$A303)),VLOOKUP(TRIM(MID(input!$A303,SEARCH($F$1,input!$A303)+4,4)),'TRUE LIST'!$A$2:$B$8,2,0),"X"),"")</f>
        <v>X</v>
      </c>
      <c r="G303" s="14" t="str">
        <f>IFERROR(IF(ISNUMBER(SEARCH($G$1,input!$A303)),IF(LEN(TRIM(MID(input!$A303,SEARCH($G$1,input!$A303)+4,10)))=9,TRUE,""),"X"),"")</f>
        <v>X</v>
      </c>
      <c r="H303" s="14" t="str">
        <f t="shared" ca="1" si="8"/>
        <v/>
      </c>
      <c r="I303" s="13" t="str">
        <f>IF(ISBLANK(input!A303),"x","")</f>
        <v/>
      </c>
      <c r="J303" s="13" t="str">
        <f>IFERROR(IF(I303="x",MATCH("x",I304:I959,0),N/A),"")</f>
        <v/>
      </c>
      <c r="K303" s="14" t="str">
        <f t="shared" ca="1" si="9"/>
        <v/>
      </c>
    </row>
    <row r="304" spans="1:11" s="1" customFormat="1" x14ac:dyDescent="0.35">
      <c r="A304" s="14" t="str">
        <f>IFERROR(IF(ISNUMBER(SEARCH($A$1,input!$A304)),AND(1920&lt;=VALUE(TRIM(MID(input!$A304,SEARCH($A$1,input!$A304)+4,5))),VALUE(TRIM(MID(input!$A304,SEARCH($A$1,input!$A304)+4,5)))&lt;=2002),"X"),"")</f>
        <v>X</v>
      </c>
      <c r="B304" s="14" t="str">
        <f>IFERROR(IF(ISNUMBER(SEARCH($B$1,input!$A304)),AND(2010&lt;=VALUE(TRIM(MID(input!$A304,SEARCH($B$1,input!$A304)+4,5))),VALUE(TRIM(MID(input!$A304,SEARCH($B$1,input!$A304)+4,5)))&lt;=2020),"X"),"")</f>
        <v>X</v>
      </c>
      <c r="C304" s="14" t="str">
        <f>IFERROR(IF(ISNUMBER(SEARCH($C$1,input!$A304)),AND(2020&lt;=VALUE(TRIM(MID(input!$A304,SEARCH($C$1,input!$A304)+4,5))),VALUE(TRIM(MID(input!$A304,SEARCH($C$1,input!$A304)+4,5)))&lt;=2030),"X"),"")</f>
        <v>X</v>
      </c>
      <c r="D304" s="14" t="str">
        <f>IFERROR(IF(ISNUMBER(SEARCH($D$1,input!$A304)),IF(MID(input!$A304,SEARCH($D$1,input!$A304)+7,2)="cm",AND(150&lt;=VALUE(MID(input!$A304,SEARCH($D$1,input!$A304)+4,3)),VALUE(MID(input!$A304,SEARCH($D$1,input!$A304)+4,3))&lt;=193),IF(MID(input!$A304,SEARCH($D$1,input!$A304)+6,2)="in",AND(59&lt;=VALUE(MID(input!$A304,SEARCH($D$1,input!$A304)+4,2)),VALUE(MID(input!$A304,SEARCH($D$1,input!$A304)+4,2))&lt;=76),"")),"X"),"")</f>
        <v>X</v>
      </c>
      <c r="E304" s="14" t="str">
        <f>IFERROR(IF(ISNUMBER(SEARCH($E$1,input!$A304)),IF(AND(MID(input!$A304,SEARCH($E$1,input!$A304)+4,1)="#",
VLOOKUP(MID(input!$A304,SEARCH($E$1,input!$A304)+5,1),'TRUE LIST'!$C$2:$D$17,2,0),
VLOOKUP(MID(input!$A304,SEARCH($E$1,input!$A304)+6,1),'TRUE LIST'!$C$2:$D$17,2,0),
VLOOKUP(MID(input!$A304,SEARCH($E$1,input!$A304)+7,1),'TRUE LIST'!$C$2:$D$17,2,0),
VLOOKUP(MID(input!$A304,SEARCH($E$1,input!$A304)+8,1),'TRUE LIST'!$C$2:$D$17,2,0),
VLOOKUP(MID(input!$A304,SEARCH($E$1,input!$A304)+9,1),'TRUE LIST'!$C$2:$D$17,2,0),
VLOOKUP(MID(input!$A304,SEARCH($E$1,input!$A304)+10,1),'TRUE LIST'!$C$2:$D$17,2,0),
TRIM(MID(input!$A304,SEARCH($E$1,input!$A304)+11,1))=""),TRUE,""),"X"),"")</f>
        <v>X</v>
      </c>
      <c r="F304" s="14" t="str">
        <f>IFERROR(IF(ISNUMBER(SEARCH($F$1,input!$A304)),VLOOKUP(TRIM(MID(input!$A304,SEARCH($F$1,input!$A304)+4,4)),'TRUE LIST'!$A$2:$B$8,2,0),"X"),"")</f>
        <v>X</v>
      </c>
      <c r="G304" s="14" t="str">
        <f>IFERROR(IF(ISNUMBER(SEARCH($G$1,input!$A304)),IF(LEN(TRIM(MID(input!$A304,SEARCH($G$1,input!$A304)+4,10)))=9,TRUE,""),"X"),"")</f>
        <v>X</v>
      </c>
      <c r="H304" s="14" t="str">
        <f t="shared" ca="1" si="8"/>
        <v/>
      </c>
      <c r="I304" s="13" t="str">
        <f>IF(ISBLANK(input!A304),"x","")</f>
        <v>x</v>
      </c>
      <c r="J304" s="13">
        <f>IFERROR(IF(I304="x",MATCH("x",I305:I959,0),N/A),"")</f>
        <v>2</v>
      </c>
      <c r="K304" s="14" t="str">
        <f t="shared" ca="1" si="9"/>
        <v/>
      </c>
    </row>
    <row r="305" spans="1:11" s="1" customFormat="1" x14ac:dyDescent="0.35">
      <c r="A305" s="14" t="str">
        <f>IFERROR(IF(ISNUMBER(SEARCH($A$1,input!$A305)),AND(1920&lt;=VALUE(TRIM(MID(input!$A305,SEARCH($A$1,input!$A305)+4,5))),VALUE(TRIM(MID(input!$A305,SEARCH($A$1,input!$A305)+4,5)))&lt;=2002),"X"),"")</f>
        <v>X</v>
      </c>
      <c r="B305" s="14" t="b">
        <f>IFERROR(IF(ISNUMBER(SEARCH($B$1,input!$A305)),AND(2010&lt;=VALUE(TRIM(MID(input!$A305,SEARCH($B$1,input!$A305)+4,5))),VALUE(TRIM(MID(input!$A305,SEARCH($B$1,input!$A305)+4,5)))&lt;=2020),"X"),"")</f>
        <v>1</v>
      </c>
      <c r="C305" s="14" t="b">
        <f>IFERROR(IF(ISNUMBER(SEARCH($C$1,input!$A305)),AND(2020&lt;=VALUE(TRIM(MID(input!$A305,SEARCH($C$1,input!$A305)+4,5))),VALUE(TRIM(MID(input!$A305,SEARCH($C$1,input!$A305)+4,5)))&lt;=2030),"X"),"")</f>
        <v>1</v>
      </c>
      <c r="D305" s="14" t="b">
        <f>IFERROR(IF(ISNUMBER(SEARCH($D$1,input!$A305)),IF(MID(input!$A305,SEARCH($D$1,input!$A305)+7,2)="cm",AND(150&lt;=VALUE(MID(input!$A305,SEARCH($D$1,input!$A305)+4,3)),VALUE(MID(input!$A305,SEARCH($D$1,input!$A305)+4,3))&lt;=193),IF(MID(input!$A305,SEARCH($D$1,input!$A305)+6,2)="in",AND(59&lt;=VALUE(MID(input!$A305,SEARCH($D$1,input!$A305)+4,2)),VALUE(MID(input!$A305,SEARCH($D$1,input!$A305)+4,2))&lt;=76),"")),"X"),"")</f>
        <v>1</v>
      </c>
      <c r="E305" s="14" t="b">
        <f>IFERROR(IF(ISNUMBER(SEARCH($E$1,input!$A305)),IF(AND(MID(input!$A305,SEARCH($E$1,input!$A305)+4,1)="#",
VLOOKUP(MID(input!$A305,SEARCH($E$1,input!$A305)+5,1),'TRUE LIST'!$C$2:$D$17,2,0),
VLOOKUP(MID(input!$A305,SEARCH($E$1,input!$A305)+6,1),'TRUE LIST'!$C$2:$D$17,2,0),
VLOOKUP(MID(input!$A305,SEARCH($E$1,input!$A305)+7,1),'TRUE LIST'!$C$2:$D$17,2,0),
VLOOKUP(MID(input!$A305,SEARCH($E$1,input!$A305)+8,1),'TRUE LIST'!$C$2:$D$17,2,0),
VLOOKUP(MID(input!$A305,SEARCH($E$1,input!$A305)+9,1),'TRUE LIST'!$C$2:$D$17,2,0),
VLOOKUP(MID(input!$A305,SEARCH($E$1,input!$A305)+10,1),'TRUE LIST'!$C$2:$D$17,2,0),
TRIM(MID(input!$A305,SEARCH($E$1,input!$A305)+11,1))=""),TRUE,""),"X"),"")</f>
        <v>1</v>
      </c>
      <c r="F305" s="14" t="b">
        <f>IFERROR(IF(ISNUMBER(SEARCH($F$1,input!$A305)),VLOOKUP(TRIM(MID(input!$A305,SEARCH($F$1,input!$A305)+4,4)),'TRUE LIST'!$A$2:$B$8,2,0),"X"),"")</f>
        <v>1</v>
      </c>
      <c r="G305" s="14" t="b">
        <f>IFERROR(IF(ISNUMBER(SEARCH($G$1,input!$A305)),IF(LEN(TRIM(MID(input!$A305,SEARCH($G$1,input!$A305)+4,10)))=9,TRUE,""),"X"),"")</f>
        <v>1</v>
      </c>
      <c r="H305" s="14">
        <f t="shared" ca="1" si="8"/>
        <v>6</v>
      </c>
      <c r="I305" s="13" t="str">
        <f>IF(ISBLANK(input!A305),"x","")</f>
        <v/>
      </c>
      <c r="J305" s="13" t="str">
        <f>IFERROR(IF(I305="x",MATCH("x",I306:I959,0),N/A),"")</f>
        <v/>
      </c>
      <c r="K305" s="14">
        <f t="shared" ca="1" si="9"/>
        <v>6</v>
      </c>
    </row>
    <row r="306" spans="1:11" s="1" customFormat="1" x14ac:dyDescent="0.35">
      <c r="A306" s="14" t="str">
        <f>IFERROR(IF(ISNUMBER(SEARCH($A$1,input!$A306)),AND(1920&lt;=VALUE(TRIM(MID(input!$A306,SEARCH($A$1,input!$A306)+4,5))),VALUE(TRIM(MID(input!$A306,SEARCH($A$1,input!$A306)+4,5)))&lt;=2002),"X"),"")</f>
        <v>X</v>
      </c>
      <c r="B306" s="14" t="str">
        <f>IFERROR(IF(ISNUMBER(SEARCH($B$1,input!$A306)),AND(2010&lt;=VALUE(TRIM(MID(input!$A306,SEARCH($B$1,input!$A306)+4,5))),VALUE(TRIM(MID(input!$A306,SEARCH($B$1,input!$A306)+4,5)))&lt;=2020),"X"),"")</f>
        <v>X</v>
      </c>
      <c r="C306" s="14" t="str">
        <f>IFERROR(IF(ISNUMBER(SEARCH($C$1,input!$A306)),AND(2020&lt;=VALUE(TRIM(MID(input!$A306,SEARCH($C$1,input!$A306)+4,5))),VALUE(TRIM(MID(input!$A306,SEARCH($C$1,input!$A306)+4,5)))&lt;=2030),"X"),"")</f>
        <v>X</v>
      </c>
      <c r="D306" s="14" t="str">
        <f>IFERROR(IF(ISNUMBER(SEARCH($D$1,input!$A306)),IF(MID(input!$A306,SEARCH($D$1,input!$A306)+7,2)="cm",AND(150&lt;=VALUE(MID(input!$A306,SEARCH($D$1,input!$A306)+4,3)),VALUE(MID(input!$A306,SEARCH($D$1,input!$A306)+4,3))&lt;=193),IF(MID(input!$A306,SEARCH($D$1,input!$A306)+6,2)="in",AND(59&lt;=VALUE(MID(input!$A306,SEARCH($D$1,input!$A306)+4,2)),VALUE(MID(input!$A306,SEARCH($D$1,input!$A306)+4,2))&lt;=76),"")),"X"),"")</f>
        <v>X</v>
      </c>
      <c r="E306" s="14" t="str">
        <f>IFERROR(IF(ISNUMBER(SEARCH($E$1,input!$A306)),IF(AND(MID(input!$A306,SEARCH($E$1,input!$A306)+4,1)="#",
VLOOKUP(MID(input!$A306,SEARCH($E$1,input!$A306)+5,1),'TRUE LIST'!$C$2:$D$17,2,0),
VLOOKUP(MID(input!$A306,SEARCH($E$1,input!$A306)+6,1),'TRUE LIST'!$C$2:$D$17,2,0),
VLOOKUP(MID(input!$A306,SEARCH($E$1,input!$A306)+7,1),'TRUE LIST'!$C$2:$D$17,2,0),
VLOOKUP(MID(input!$A306,SEARCH($E$1,input!$A306)+8,1),'TRUE LIST'!$C$2:$D$17,2,0),
VLOOKUP(MID(input!$A306,SEARCH($E$1,input!$A306)+9,1),'TRUE LIST'!$C$2:$D$17,2,0),
VLOOKUP(MID(input!$A306,SEARCH($E$1,input!$A306)+10,1),'TRUE LIST'!$C$2:$D$17,2,0),
TRIM(MID(input!$A306,SEARCH($E$1,input!$A306)+11,1))=""),TRUE,""),"X"),"")</f>
        <v>X</v>
      </c>
      <c r="F306" s="14" t="str">
        <f>IFERROR(IF(ISNUMBER(SEARCH($F$1,input!$A306)),VLOOKUP(TRIM(MID(input!$A306,SEARCH($F$1,input!$A306)+4,4)),'TRUE LIST'!$A$2:$B$8,2,0),"X"),"")</f>
        <v>X</v>
      </c>
      <c r="G306" s="14" t="str">
        <f>IFERROR(IF(ISNUMBER(SEARCH($G$1,input!$A306)),IF(LEN(TRIM(MID(input!$A306,SEARCH($G$1,input!$A306)+4,10)))=9,TRUE,""),"X"),"")</f>
        <v>X</v>
      </c>
      <c r="H306" s="14" t="str">
        <f t="shared" ca="1" si="8"/>
        <v/>
      </c>
      <c r="I306" s="13" t="str">
        <f>IF(ISBLANK(input!A306),"x","")</f>
        <v>x</v>
      </c>
      <c r="J306" s="13">
        <f>IFERROR(IF(I306="x",MATCH("x",I307:I959,0),N/A),"")</f>
        <v>5</v>
      </c>
      <c r="K306" s="14" t="str">
        <f t="shared" ca="1" si="9"/>
        <v/>
      </c>
    </row>
    <row r="307" spans="1:11" s="1" customFormat="1" x14ac:dyDescent="0.35">
      <c r="A307" s="14" t="str">
        <f>IFERROR(IF(ISNUMBER(SEARCH($A$1,input!$A307)),AND(1920&lt;=VALUE(TRIM(MID(input!$A307,SEARCH($A$1,input!$A307)+4,5))),VALUE(TRIM(MID(input!$A307,SEARCH($A$1,input!$A307)+4,5)))&lt;=2002),"X"),"")</f>
        <v>X</v>
      </c>
      <c r="B307" s="14" t="str">
        <f>IFERROR(IF(ISNUMBER(SEARCH($B$1,input!$A307)),AND(2010&lt;=VALUE(TRIM(MID(input!$A307,SEARCH($B$1,input!$A307)+4,5))),VALUE(TRIM(MID(input!$A307,SEARCH($B$1,input!$A307)+4,5)))&lt;=2020),"X"),"")</f>
        <v>X</v>
      </c>
      <c r="C307" s="14" t="str">
        <f>IFERROR(IF(ISNUMBER(SEARCH($C$1,input!$A307)),AND(2020&lt;=VALUE(TRIM(MID(input!$A307,SEARCH($C$1,input!$A307)+4,5))),VALUE(TRIM(MID(input!$A307,SEARCH($C$1,input!$A307)+4,5)))&lt;=2030),"X"),"")</f>
        <v>X</v>
      </c>
      <c r="D307" s="14" t="b">
        <f>IFERROR(IF(ISNUMBER(SEARCH($D$1,input!$A307)),IF(MID(input!$A307,SEARCH($D$1,input!$A307)+7,2)="cm",AND(150&lt;=VALUE(MID(input!$A307,SEARCH($D$1,input!$A307)+4,3)),VALUE(MID(input!$A307,SEARCH($D$1,input!$A307)+4,3))&lt;=193),IF(MID(input!$A307,SEARCH($D$1,input!$A307)+6,2)="in",AND(59&lt;=VALUE(MID(input!$A307,SEARCH($D$1,input!$A307)+4,2)),VALUE(MID(input!$A307,SEARCH($D$1,input!$A307)+4,2))&lt;=76),"")),"X"),"")</f>
        <v>1</v>
      </c>
      <c r="E307" s="14" t="str">
        <f>IFERROR(IF(ISNUMBER(SEARCH($E$1,input!$A307)),IF(AND(MID(input!$A307,SEARCH($E$1,input!$A307)+4,1)="#",
VLOOKUP(MID(input!$A307,SEARCH($E$1,input!$A307)+5,1),'TRUE LIST'!$C$2:$D$17,2,0),
VLOOKUP(MID(input!$A307,SEARCH($E$1,input!$A307)+6,1),'TRUE LIST'!$C$2:$D$17,2,0),
VLOOKUP(MID(input!$A307,SEARCH($E$1,input!$A307)+7,1),'TRUE LIST'!$C$2:$D$17,2,0),
VLOOKUP(MID(input!$A307,SEARCH($E$1,input!$A307)+8,1),'TRUE LIST'!$C$2:$D$17,2,0),
VLOOKUP(MID(input!$A307,SEARCH($E$1,input!$A307)+9,1),'TRUE LIST'!$C$2:$D$17,2,0),
VLOOKUP(MID(input!$A307,SEARCH($E$1,input!$A307)+10,1),'TRUE LIST'!$C$2:$D$17,2,0),
TRIM(MID(input!$A307,SEARCH($E$1,input!$A307)+11,1))=""),TRUE,""),"X"),"")</f>
        <v/>
      </c>
      <c r="F307" s="14" t="str">
        <f>IFERROR(IF(ISNUMBER(SEARCH($F$1,input!$A307)),VLOOKUP(TRIM(MID(input!$A307,SEARCH($F$1,input!$A307)+4,4)),'TRUE LIST'!$A$2:$B$8,2,0),"X"),"")</f>
        <v>X</v>
      </c>
      <c r="G307" s="14" t="str">
        <f>IFERROR(IF(ISNUMBER(SEARCH($G$1,input!$A307)),IF(LEN(TRIM(MID(input!$A307,SEARCH($G$1,input!$A307)+4,10)))=9,TRUE,""),"X"),"")</f>
        <v>X</v>
      </c>
      <c r="H307" s="14">
        <f t="shared" ca="1" si="8"/>
        <v>6</v>
      </c>
      <c r="I307" s="13" t="str">
        <f>IF(ISBLANK(input!A307),"x","")</f>
        <v/>
      </c>
      <c r="J307" s="13" t="str">
        <f>IFERROR(IF(I307="x",MATCH("x",I308:I959,0),N/A),"")</f>
        <v/>
      </c>
      <c r="K307" s="14">
        <f t="shared" ca="1" si="9"/>
        <v>6</v>
      </c>
    </row>
    <row r="308" spans="1:11" s="1" customFormat="1" x14ac:dyDescent="0.35">
      <c r="A308" s="14" t="str">
        <f>IFERROR(IF(ISNUMBER(SEARCH($A$1,input!$A308)),AND(1920&lt;=VALUE(TRIM(MID(input!$A308,SEARCH($A$1,input!$A308)+4,5))),VALUE(TRIM(MID(input!$A308,SEARCH($A$1,input!$A308)+4,5)))&lt;=2002),"X"),"")</f>
        <v>X</v>
      </c>
      <c r="B308" s="14" t="str">
        <f>IFERROR(IF(ISNUMBER(SEARCH($B$1,input!$A308)),AND(2010&lt;=VALUE(TRIM(MID(input!$A308,SEARCH($B$1,input!$A308)+4,5))),VALUE(TRIM(MID(input!$A308,SEARCH($B$1,input!$A308)+4,5)))&lt;=2020),"X"),"")</f>
        <v>X</v>
      </c>
      <c r="C308" s="14" t="str">
        <f>IFERROR(IF(ISNUMBER(SEARCH($C$1,input!$A308)),AND(2020&lt;=VALUE(TRIM(MID(input!$A308,SEARCH($C$1,input!$A308)+4,5))),VALUE(TRIM(MID(input!$A308,SEARCH($C$1,input!$A308)+4,5)))&lt;=2030),"X"),"")</f>
        <v>X</v>
      </c>
      <c r="D308" s="14" t="str">
        <f>IFERROR(IF(ISNUMBER(SEARCH($D$1,input!$A308)),IF(MID(input!$A308,SEARCH($D$1,input!$A308)+7,2)="cm",AND(150&lt;=VALUE(MID(input!$A308,SEARCH($D$1,input!$A308)+4,3)),VALUE(MID(input!$A308,SEARCH($D$1,input!$A308)+4,3))&lt;=193),IF(MID(input!$A308,SEARCH($D$1,input!$A308)+6,2)="in",AND(59&lt;=VALUE(MID(input!$A308,SEARCH($D$1,input!$A308)+4,2)),VALUE(MID(input!$A308,SEARCH($D$1,input!$A308)+4,2))&lt;=76),"")),"X"),"")</f>
        <v>X</v>
      </c>
      <c r="E308" s="14" t="str">
        <f>IFERROR(IF(ISNUMBER(SEARCH($E$1,input!$A308)),IF(AND(MID(input!$A308,SEARCH($E$1,input!$A308)+4,1)="#",
VLOOKUP(MID(input!$A308,SEARCH($E$1,input!$A308)+5,1),'TRUE LIST'!$C$2:$D$17,2,0),
VLOOKUP(MID(input!$A308,SEARCH($E$1,input!$A308)+6,1),'TRUE LIST'!$C$2:$D$17,2,0),
VLOOKUP(MID(input!$A308,SEARCH($E$1,input!$A308)+7,1),'TRUE LIST'!$C$2:$D$17,2,0),
VLOOKUP(MID(input!$A308,SEARCH($E$1,input!$A308)+8,1),'TRUE LIST'!$C$2:$D$17,2,0),
VLOOKUP(MID(input!$A308,SEARCH($E$1,input!$A308)+9,1),'TRUE LIST'!$C$2:$D$17,2,0),
VLOOKUP(MID(input!$A308,SEARCH($E$1,input!$A308)+10,1),'TRUE LIST'!$C$2:$D$17,2,0),
TRIM(MID(input!$A308,SEARCH($E$1,input!$A308)+11,1))=""),TRUE,""),"X"),"")</f>
        <v>X</v>
      </c>
      <c r="F308" s="14" t="b">
        <f>IFERROR(IF(ISNUMBER(SEARCH($F$1,input!$A308)),VLOOKUP(TRIM(MID(input!$A308,SEARCH($F$1,input!$A308)+4,4)),'TRUE LIST'!$A$2:$B$8,2,0),"X"),"")</f>
        <v>1</v>
      </c>
      <c r="G308" s="14" t="str">
        <f>IFERROR(IF(ISNUMBER(SEARCH($G$1,input!$A308)),IF(LEN(TRIM(MID(input!$A308,SEARCH($G$1,input!$A308)+4,10)))=9,TRUE,""),"X"),"")</f>
        <v>X</v>
      </c>
      <c r="H308" s="14" t="str">
        <f t="shared" ca="1" si="8"/>
        <v/>
      </c>
      <c r="I308" s="13" t="str">
        <f>IF(ISBLANK(input!A308),"x","")</f>
        <v/>
      </c>
      <c r="J308" s="13" t="str">
        <f>IFERROR(IF(I308="x",MATCH("x",I309:I959,0),N/A),"")</f>
        <v/>
      </c>
      <c r="K308" s="14" t="str">
        <f t="shared" ca="1" si="9"/>
        <v/>
      </c>
    </row>
    <row r="309" spans="1:11" s="1" customFormat="1" x14ac:dyDescent="0.35">
      <c r="A309" s="14" t="str">
        <f>IFERROR(IF(ISNUMBER(SEARCH($A$1,input!$A309)),AND(1920&lt;=VALUE(TRIM(MID(input!$A309,SEARCH($A$1,input!$A309)+4,5))),VALUE(TRIM(MID(input!$A309,SEARCH($A$1,input!$A309)+4,5)))&lt;=2002),"X"),"")</f>
        <v>X</v>
      </c>
      <c r="B309" s="14" t="str">
        <f>IFERROR(IF(ISNUMBER(SEARCH($B$1,input!$A309)),AND(2010&lt;=VALUE(TRIM(MID(input!$A309,SEARCH($B$1,input!$A309)+4,5))),VALUE(TRIM(MID(input!$A309,SEARCH($B$1,input!$A309)+4,5)))&lt;=2020),"X"),"")</f>
        <v>X</v>
      </c>
      <c r="C309" s="14" t="str">
        <f>IFERROR(IF(ISNUMBER(SEARCH($C$1,input!$A309)),AND(2020&lt;=VALUE(TRIM(MID(input!$A309,SEARCH($C$1,input!$A309)+4,5))),VALUE(TRIM(MID(input!$A309,SEARCH($C$1,input!$A309)+4,5)))&lt;=2030),"X"),"")</f>
        <v>X</v>
      </c>
      <c r="D309" s="14" t="str">
        <f>IFERROR(IF(ISNUMBER(SEARCH($D$1,input!$A309)),IF(MID(input!$A309,SEARCH($D$1,input!$A309)+7,2)="cm",AND(150&lt;=VALUE(MID(input!$A309,SEARCH($D$1,input!$A309)+4,3)),VALUE(MID(input!$A309,SEARCH($D$1,input!$A309)+4,3))&lt;=193),IF(MID(input!$A309,SEARCH($D$1,input!$A309)+6,2)="in",AND(59&lt;=VALUE(MID(input!$A309,SEARCH($D$1,input!$A309)+4,2)),VALUE(MID(input!$A309,SEARCH($D$1,input!$A309)+4,2))&lt;=76),"")),"X"),"")</f>
        <v>X</v>
      </c>
      <c r="E309" s="14" t="str">
        <f>IFERROR(IF(ISNUMBER(SEARCH($E$1,input!$A309)),IF(AND(MID(input!$A309,SEARCH($E$1,input!$A309)+4,1)="#",
VLOOKUP(MID(input!$A309,SEARCH($E$1,input!$A309)+5,1),'TRUE LIST'!$C$2:$D$17,2,0),
VLOOKUP(MID(input!$A309,SEARCH($E$1,input!$A309)+6,1),'TRUE LIST'!$C$2:$D$17,2,0),
VLOOKUP(MID(input!$A309,SEARCH($E$1,input!$A309)+7,1),'TRUE LIST'!$C$2:$D$17,2,0),
VLOOKUP(MID(input!$A309,SEARCH($E$1,input!$A309)+8,1),'TRUE LIST'!$C$2:$D$17,2,0),
VLOOKUP(MID(input!$A309,SEARCH($E$1,input!$A309)+9,1),'TRUE LIST'!$C$2:$D$17,2,0),
VLOOKUP(MID(input!$A309,SEARCH($E$1,input!$A309)+10,1),'TRUE LIST'!$C$2:$D$17,2,0),
TRIM(MID(input!$A309,SEARCH($E$1,input!$A309)+11,1))=""),TRUE,""),"X"),"")</f>
        <v>X</v>
      </c>
      <c r="F309" s="14" t="str">
        <f>IFERROR(IF(ISNUMBER(SEARCH($F$1,input!$A309)),VLOOKUP(TRIM(MID(input!$A309,SEARCH($F$1,input!$A309)+4,4)),'TRUE LIST'!$A$2:$B$8,2,0),"X"),"")</f>
        <v>X</v>
      </c>
      <c r="G309" s="14" t="str">
        <f>IFERROR(IF(ISNUMBER(SEARCH($G$1,input!$A309)),IF(LEN(TRIM(MID(input!$A309,SEARCH($G$1,input!$A309)+4,10)))=9,TRUE,""),"X"),"")</f>
        <v/>
      </c>
      <c r="H309" s="14" t="str">
        <f t="shared" ca="1" si="8"/>
        <v/>
      </c>
      <c r="I309" s="13" t="str">
        <f>IF(ISBLANK(input!A309),"x","")</f>
        <v/>
      </c>
      <c r="J309" s="13" t="str">
        <f>IFERROR(IF(I309="x",MATCH("x",I310:I959,0),N/A),"")</f>
        <v/>
      </c>
      <c r="K309" s="14" t="str">
        <f t="shared" ca="1" si="9"/>
        <v/>
      </c>
    </row>
    <row r="310" spans="1:11" s="1" customFormat="1" x14ac:dyDescent="0.35">
      <c r="A310" s="14" t="b">
        <f>IFERROR(IF(ISNUMBER(SEARCH($A$1,input!$A310)),AND(1920&lt;=VALUE(TRIM(MID(input!$A310,SEARCH($A$1,input!$A310)+4,5))),VALUE(TRIM(MID(input!$A310,SEARCH($A$1,input!$A310)+4,5)))&lt;=2002),"X"),"")</f>
        <v>0</v>
      </c>
      <c r="B310" s="14" t="str">
        <f>IFERROR(IF(ISNUMBER(SEARCH($B$1,input!$A310)),AND(2010&lt;=VALUE(TRIM(MID(input!$A310,SEARCH($B$1,input!$A310)+4,5))),VALUE(TRIM(MID(input!$A310,SEARCH($B$1,input!$A310)+4,5)))&lt;=2020),"X"),"")</f>
        <v>X</v>
      </c>
      <c r="C310" s="14" t="b">
        <f>IFERROR(IF(ISNUMBER(SEARCH($C$1,input!$A310)),AND(2020&lt;=VALUE(TRIM(MID(input!$A310,SEARCH($C$1,input!$A310)+4,5))),VALUE(TRIM(MID(input!$A310,SEARCH($C$1,input!$A310)+4,5)))&lt;=2030),"X"),"")</f>
        <v>0</v>
      </c>
      <c r="D310" s="14" t="str">
        <f>IFERROR(IF(ISNUMBER(SEARCH($D$1,input!$A310)),IF(MID(input!$A310,SEARCH($D$1,input!$A310)+7,2)="cm",AND(150&lt;=VALUE(MID(input!$A310,SEARCH($D$1,input!$A310)+4,3)),VALUE(MID(input!$A310,SEARCH($D$1,input!$A310)+4,3))&lt;=193),IF(MID(input!$A310,SEARCH($D$1,input!$A310)+6,2)="in",AND(59&lt;=VALUE(MID(input!$A310,SEARCH($D$1,input!$A310)+4,2)),VALUE(MID(input!$A310,SEARCH($D$1,input!$A310)+4,2))&lt;=76),"")),"X"),"")</f>
        <v>X</v>
      </c>
      <c r="E310" s="14" t="str">
        <f>IFERROR(IF(ISNUMBER(SEARCH($E$1,input!$A310)),IF(AND(MID(input!$A310,SEARCH($E$1,input!$A310)+4,1)="#",
VLOOKUP(MID(input!$A310,SEARCH($E$1,input!$A310)+5,1),'TRUE LIST'!$C$2:$D$17,2,0),
VLOOKUP(MID(input!$A310,SEARCH($E$1,input!$A310)+6,1),'TRUE LIST'!$C$2:$D$17,2,0),
VLOOKUP(MID(input!$A310,SEARCH($E$1,input!$A310)+7,1),'TRUE LIST'!$C$2:$D$17,2,0),
VLOOKUP(MID(input!$A310,SEARCH($E$1,input!$A310)+8,1),'TRUE LIST'!$C$2:$D$17,2,0),
VLOOKUP(MID(input!$A310,SEARCH($E$1,input!$A310)+9,1),'TRUE LIST'!$C$2:$D$17,2,0),
VLOOKUP(MID(input!$A310,SEARCH($E$1,input!$A310)+10,1),'TRUE LIST'!$C$2:$D$17,2,0),
TRIM(MID(input!$A310,SEARCH($E$1,input!$A310)+11,1))=""),TRUE,""),"X"),"")</f>
        <v>X</v>
      </c>
      <c r="F310" s="14" t="str">
        <f>IFERROR(IF(ISNUMBER(SEARCH($F$1,input!$A310)),VLOOKUP(TRIM(MID(input!$A310,SEARCH($F$1,input!$A310)+4,4)),'TRUE LIST'!$A$2:$B$8,2,0),"X"),"")</f>
        <v>X</v>
      </c>
      <c r="G310" s="14" t="str">
        <f>IFERROR(IF(ISNUMBER(SEARCH($G$1,input!$A310)),IF(LEN(TRIM(MID(input!$A310,SEARCH($G$1,input!$A310)+4,10)))=9,TRUE,""),"X"),"")</f>
        <v>X</v>
      </c>
      <c r="H310" s="14" t="str">
        <f t="shared" ca="1" si="8"/>
        <v/>
      </c>
      <c r="I310" s="13" t="str">
        <f>IF(ISBLANK(input!A310),"x","")</f>
        <v/>
      </c>
      <c r="J310" s="13" t="str">
        <f>IFERROR(IF(I310="x",MATCH("x",I311:I959,0),N/A),"")</f>
        <v/>
      </c>
      <c r="K310" s="14" t="str">
        <f t="shared" ca="1" si="9"/>
        <v/>
      </c>
    </row>
    <row r="311" spans="1:11" s="1" customFormat="1" x14ac:dyDescent="0.35">
      <c r="A311" s="14" t="str">
        <f>IFERROR(IF(ISNUMBER(SEARCH($A$1,input!$A311)),AND(1920&lt;=VALUE(TRIM(MID(input!$A311,SEARCH($A$1,input!$A311)+4,5))),VALUE(TRIM(MID(input!$A311,SEARCH($A$1,input!$A311)+4,5)))&lt;=2002),"X"),"")</f>
        <v>X</v>
      </c>
      <c r="B311" s="14" t="str">
        <f>IFERROR(IF(ISNUMBER(SEARCH($B$1,input!$A311)),AND(2010&lt;=VALUE(TRIM(MID(input!$A311,SEARCH($B$1,input!$A311)+4,5))),VALUE(TRIM(MID(input!$A311,SEARCH($B$1,input!$A311)+4,5)))&lt;=2020),"X"),"")</f>
        <v>X</v>
      </c>
      <c r="C311" s="14" t="str">
        <f>IFERROR(IF(ISNUMBER(SEARCH($C$1,input!$A311)),AND(2020&lt;=VALUE(TRIM(MID(input!$A311,SEARCH($C$1,input!$A311)+4,5))),VALUE(TRIM(MID(input!$A311,SEARCH($C$1,input!$A311)+4,5)))&lt;=2030),"X"),"")</f>
        <v>X</v>
      </c>
      <c r="D311" s="14" t="str">
        <f>IFERROR(IF(ISNUMBER(SEARCH($D$1,input!$A311)),IF(MID(input!$A311,SEARCH($D$1,input!$A311)+7,2)="cm",AND(150&lt;=VALUE(MID(input!$A311,SEARCH($D$1,input!$A311)+4,3)),VALUE(MID(input!$A311,SEARCH($D$1,input!$A311)+4,3))&lt;=193),IF(MID(input!$A311,SEARCH($D$1,input!$A311)+6,2)="in",AND(59&lt;=VALUE(MID(input!$A311,SEARCH($D$1,input!$A311)+4,2)),VALUE(MID(input!$A311,SEARCH($D$1,input!$A311)+4,2))&lt;=76),"")),"X"),"")</f>
        <v>X</v>
      </c>
      <c r="E311" s="14" t="str">
        <f>IFERROR(IF(ISNUMBER(SEARCH($E$1,input!$A311)),IF(AND(MID(input!$A311,SEARCH($E$1,input!$A311)+4,1)="#",
VLOOKUP(MID(input!$A311,SEARCH($E$1,input!$A311)+5,1),'TRUE LIST'!$C$2:$D$17,2,0),
VLOOKUP(MID(input!$A311,SEARCH($E$1,input!$A311)+6,1),'TRUE LIST'!$C$2:$D$17,2,0),
VLOOKUP(MID(input!$A311,SEARCH($E$1,input!$A311)+7,1),'TRUE LIST'!$C$2:$D$17,2,0),
VLOOKUP(MID(input!$A311,SEARCH($E$1,input!$A311)+8,1),'TRUE LIST'!$C$2:$D$17,2,0),
VLOOKUP(MID(input!$A311,SEARCH($E$1,input!$A311)+9,1),'TRUE LIST'!$C$2:$D$17,2,0),
VLOOKUP(MID(input!$A311,SEARCH($E$1,input!$A311)+10,1),'TRUE LIST'!$C$2:$D$17,2,0),
TRIM(MID(input!$A311,SEARCH($E$1,input!$A311)+11,1))=""),TRUE,""),"X"),"")</f>
        <v>X</v>
      </c>
      <c r="F311" s="14" t="str">
        <f>IFERROR(IF(ISNUMBER(SEARCH($F$1,input!$A311)),VLOOKUP(TRIM(MID(input!$A311,SEARCH($F$1,input!$A311)+4,4)),'TRUE LIST'!$A$2:$B$8,2,0),"X"),"")</f>
        <v>X</v>
      </c>
      <c r="G311" s="14" t="str">
        <f>IFERROR(IF(ISNUMBER(SEARCH($G$1,input!$A311)),IF(LEN(TRIM(MID(input!$A311,SEARCH($G$1,input!$A311)+4,10)))=9,TRUE,""),"X"),"")</f>
        <v>X</v>
      </c>
      <c r="H311" s="14" t="str">
        <f t="shared" ca="1" si="8"/>
        <v/>
      </c>
      <c r="I311" s="13" t="str">
        <f>IF(ISBLANK(input!A311),"x","")</f>
        <v>x</v>
      </c>
      <c r="J311" s="13">
        <f>IFERROR(IF(I311="x",MATCH("x",I312:I959,0),N/A),"")</f>
        <v>3</v>
      </c>
      <c r="K311" s="14" t="str">
        <f t="shared" ca="1" si="9"/>
        <v/>
      </c>
    </row>
    <row r="312" spans="1:11" s="1" customFormat="1" x14ac:dyDescent="0.35">
      <c r="A312" s="14" t="str">
        <f>IFERROR(IF(ISNUMBER(SEARCH($A$1,input!$A312)),AND(1920&lt;=VALUE(TRIM(MID(input!$A312,SEARCH($A$1,input!$A312)+4,5))),VALUE(TRIM(MID(input!$A312,SEARCH($A$1,input!$A312)+4,5)))&lt;=2002),"X"),"")</f>
        <v>X</v>
      </c>
      <c r="B312" s="14" t="str">
        <f>IFERROR(IF(ISNUMBER(SEARCH($B$1,input!$A312)),AND(2010&lt;=VALUE(TRIM(MID(input!$A312,SEARCH($B$1,input!$A312)+4,5))),VALUE(TRIM(MID(input!$A312,SEARCH($B$1,input!$A312)+4,5)))&lt;=2020),"X"),"")</f>
        <v>X</v>
      </c>
      <c r="C312" s="14" t="str">
        <f>IFERROR(IF(ISNUMBER(SEARCH($C$1,input!$A312)),AND(2020&lt;=VALUE(TRIM(MID(input!$A312,SEARCH($C$1,input!$A312)+4,5))),VALUE(TRIM(MID(input!$A312,SEARCH($C$1,input!$A312)+4,5)))&lt;=2030),"X"),"")</f>
        <v>X</v>
      </c>
      <c r="D312" s="14" t="b">
        <f>IFERROR(IF(ISNUMBER(SEARCH($D$1,input!$A312)),IF(MID(input!$A312,SEARCH($D$1,input!$A312)+7,2)="cm",AND(150&lt;=VALUE(MID(input!$A312,SEARCH($D$1,input!$A312)+4,3)),VALUE(MID(input!$A312,SEARCH($D$1,input!$A312)+4,3))&lt;=193),IF(MID(input!$A312,SEARCH($D$1,input!$A312)+6,2)="in",AND(59&lt;=VALUE(MID(input!$A312,SEARCH($D$1,input!$A312)+4,2)),VALUE(MID(input!$A312,SEARCH($D$1,input!$A312)+4,2))&lt;=76),"")),"X"),"")</f>
        <v>1</v>
      </c>
      <c r="E312" s="14" t="b">
        <f>IFERROR(IF(ISNUMBER(SEARCH($E$1,input!$A312)),IF(AND(MID(input!$A312,SEARCH($E$1,input!$A312)+4,1)="#",
VLOOKUP(MID(input!$A312,SEARCH($E$1,input!$A312)+5,1),'TRUE LIST'!$C$2:$D$17,2,0),
VLOOKUP(MID(input!$A312,SEARCH($E$1,input!$A312)+6,1),'TRUE LIST'!$C$2:$D$17,2,0),
VLOOKUP(MID(input!$A312,SEARCH($E$1,input!$A312)+7,1),'TRUE LIST'!$C$2:$D$17,2,0),
VLOOKUP(MID(input!$A312,SEARCH($E$1,input!$A312)+8,1),'TRUE LIST'!$C$2:$D$17,2,0),
VLOOKUP(MID(input!$A312,SEARCH($E$1,input!$A312)+9,1),'TRUE LIST'!$C$2:$D$17,2,0),
VLOOKUP(MID(input!$A312,SEARCH($E$1,input!$A312)+10,1),'TRUE LIST'!$C$2:$D$17,2,0),
TRIM(MID(input!$A312,SEARCH($E$1,input!$A312)+11,1))=""),TRUE,""),"X"),"")</f>
        <v>1</v>
      </c>
      <c r="F312" s="14" t="str">
        <f>IFERROR(IF(ISNUMBER(SEARCH($F$1,input!$A312)),VLOOKUP(TRIM(MID(input!$A312,SEARCH($F$1,input!$A312)+4,4)),'TRUE LIST'!$A$2:$B$8,2,0),"X"),"")</f>
        <v>X</v>
      </c>
      <c r="G312" s="14" t="b">
        <f>IFERROR(IF(ISNUMBER(SEARCH($G$1,input!$A312)),IF(LEN(TRIM(MID(input!$A312,SEARCH($G$1,input!$A312)+4,10)))=9,TRUE,""),"X"),"")</f>
        <v>1</v>
      </c>
      <c r="H312" s="14">
        <f t="shared" ca="1" si="8"/>
        <v>6</v>
      </c>
      <c r="I312" s="13" t="str">
        <f>IF(ISBLANK(input!A312),"x","")</f>
        <v/>
      </c>
      <c r="J312" s="13" t="str">
        <f>IFERROR(IF(I312="x",MATCH("x",I313:I959,0),N/A),"")</f>
        <v/>
      </c>
      <c r="K312" s="14">
        <f t="shared" ca="1" si="9"/>
        <v>6</v>
      </c>
    </row>
    <row r="313" spans="1:11" s="1" customFormat="1" x14ac:dyDescent="0.35">
      <c r="A313" s="14" t="b">
        <f>IFERROR(IF(ISNUMBER(SEARCH($A$1,input!$A313)),AND(1920&lt;=VALUE(TRIM(MID(input!$A313,SEARCH($A$1,input!$A313)+4,5))),VALUE(TRIM(MID(input!$A313,SEARCH($A$1,input!$A313)+4,5)))&lt;=2002),"X"),"")</f>
        <v>1</v>
      </c>
      <c r="B313" s="14" t="str">
        <f>IFERROR(IF(ISNUMBER(SEARCH($B$1,input!$A313)),AND(2010&lt;=VALUE(TRIM(MID(input!$A313,SEARCH($B$1,input!$A313)+4,5))),VALUE(TRIM(MID(input!$A313,SEARCH($B$1,input!$A313)+4,5)))&lt;=2020),"X"),"")</f>
        <v>X</v>
      </c>
      <c r="C313" s="14" t="b">
        <f>IFERROR(IF(ISNUMBER(SEARCH($C$1,input!$A313)),AND(2020&lt;=VALUE(TRIM(MID(input!$A313,SEARCH($C$1,input!$A313)+4,5))),VALUE(TRIM(MID(input!$A313,SEARCH($C$1,input!$A313)+4,5)))&lt;=2030),"X"),"")</f>
        <v>1</v>
      </c>
      <c r="D313" s="14" t="str">
        <f>IFERROR(IF(ISNUMBER(SEARCH($D$1,input!$A313)),IF(MID(input!$A313,SEARCH($D$1,input!$A313)+7,2)="cm",AND(150&lt;=VALUE(MID(input!$A313,SEARCH($D$1,input!$A313)+4,3)),VALUE(MID(input!$A313,SEARCH($D$1,input!$A313)+4,3))&lt;=193),IF(MID(input!$A313,SEARCH($D$1,input!$A313)+6,2)="in",AND(59&lt;=VALUE(MID(input!$A313,SEARCH($D$1,input!$A313)+4,2)),VALUE(MID(input!$A313,SEARCH($D$1,input!$A313)+4,2))&lt;=76),"")),"X"),"")</f>
        <v>X</v>
      </c>
      <c r="E313" s="14" t="str">
        <f>IFERROR(IF(ISNUMBER(SEARCH($E$1,input!$A313)),IF(AND(MID(input!$A313,SEARCH($E$1,input!$A313)+4,1)="#",
VLOOKUP(MID(input!$A313,SEARCH($E$1,input!$A313)+5,1),'TRUE LIST'!$C$2:$D$17,2,0),
VLOOKUP(MID(input!$A313,SEARCH($E$1,input!$A313)+6,1),'TRUE LIST'!$C$2:$D$17,2,0),
VLOOKUP(MID(input!$A313,SEARCH($E$1,input!$A313)+7,1),'TRUE LIST'!$C$2:$D$17,2,0),
VLOOKUP(MID(input!$A313,SEARCH($E$1,input!$A313)+8,1),'TRUE LIST'!$C$2:$D$17,2,0),
VLOOKUP(MID(input!$A313,SEARCH($E$1,input!$A313)+9,1),'TRUE LIST'!$C$2:$D$17,2,0),
VLOOKUP(MID(input!$A313,SEARCH($E$1,input!$A313)+10,1),'TRUE LIST'!$C$2:$D$17,2,0),
TRIM(MID(input!$A313,SEARCH($E$1,input!$A313)+11,1))=""),TRUE,""),"X"),"")</f>
        <v>X</v>
      </c>
      <c r="F313" s="14" t="b">
        <f>IFERROR(IF(ISNUMBER(SEARCH($F$1,input!$A313)),VLOOKUP(TRIM(MID(input!$A313,SEARCH($F$1,input!$A313)+4,4)),'TRUE LIST'!$A$2:$B$8,2,0),"X"),"")</f>
        <v>1</v>
      </c>
      <c r="G313" s="14" t="str">
        <f>IFERROR(IF(ISNUMBER(SEARCH($G$1,input!$A313)),IF(LEN(TRIM(MID(input!$A313,SEARCH($G$1,input!$A313)+4,10)))=9,TRUE,""),"X"),"")</f>
        <v>X</v>
      </c>
      <c r="H313" s="14" t="str">
        <f t="shared" ca="1" si="8"/>
        <v/>
      </c>
      <c r="I313" s="13" t="str">
        <f>IF(ISBLANK(input!A313),"x","")</f>
        <v/>
      </c>
      <c r="J313" s="13" t="str">
        <f>IFERROR(IF(I313="x",MATCH("x",I314:I959,0),N/A),"")</f>
        <v/>
      </c>
      <c r="K313" s="14" t="str">
        <f t="shared" ca="1" si="9"/>
        <v/>
      </c>
    </row>
    <row r="314" spans="1:11" s="1" customFormat="1" x14ac:dyDescent="0.35">
      <c r="A314" s="14" t="str">
        <f>IFERROR(IF(ISNUMBER(SEARCH($A$1,input!$A314)),AND(1920&lt;=VALUE(TRIM(MID(input!$A314,SEARCH($A$1,input!$A314)+4,5))),VALUE(TRIM(MID(input!$A314,SEARCH($A$1,input!$A314)+4,5)))&lt;=2002),"X"),"")</f>
        <v>X</v>
      </c>
      <c r="B314" s="14" t="str">
        <f>IFERROR(IF(ISNUMBER(SEARCH($B$1,input!$A314)),AND(2010&lt;=VALUE(TRIM(MID(input!$A314,SEARCH($B$1,input!$A314)+4,5))),VALUE(TRIM(MID(input!$A314,SEARCH($B$1,input!$A314)+4,5)))&lt;=2020),"X"),"")</f>
        <v>X</v>
      </c>
      <c r="C314" s="14" t="str">
        <f>IFERROR(IF(ISNUMBER(SEARCH($C$1,input!$A314)),AND(2020&lt;=VALUE(TRIM(MID(input!$A314,SEARCH($C$1,input!$A314)+4,5))),VALUE(TRIM(MID(input!$A314,SEARCH($C$1,input!$A314)+4,5)))&lt;=2030),"X"),"")</f>
        <v>X</v>
      </c>
      <c r="D314" s="14" t="str">
        <f>IFERROR(IF(ISNUMBER(SEARCH($D$1,input!$A314)),IF(MID(input!$A314,SEARCH($D$1,input!$A314)+7,2)="cm",AND(150&lt;=VALUE(MID(input!$A314,SEARCH($D$1,input!$A314)+4,3)),VALUE(MID(input!$A314,SEARCH($D$1,input!$A314)+4,3))&lt;=193),IF(MID(input!$A314,SEARCH($D$1,input!$A314)+6,2)="in",AND(59&lt;=VALUE(MID(input!$A314,SEARCH($D$1,input!$A314)+4,2)),VALUE(MID(input!$A314,SEARCH($D$1,input!$A314)+4,2))&lt;=76),"")),"X"),"")</f>
        <v>X</v>
      </c>
      <c r="E314" s="14" t="str">
        <f>IFERROR(IF(ISNUMBER(SEARCH($E$1,input!$A314)),IF(AND(MID(input!$A314,SEARCH($E$1,input!$A314)+4,1)="#",
VLOOKUP(MID(input!$A314,SEARCH($E$1,input!$A314)+5,1),'TRUE LIST'!$C$2:$D$17,2,0),
VLOOKUP(MID(input!$A314,SEARCH($E$1,input!$A314)+6,1),'TRUE LIST'!$C$2:$D$17,2,0),
VLOOKUP(MID(input!$A314,SEARCH($E$1,input!$A314)+7,1),'TRUE LIST'!$C$2:$D$17,2,0),
VLOOKUP(MID(input!$A314,SEARCH($E$1,input!$A314)+8,1),'TRUE LIST'!$C$2:$D$17,2,0),
VLOOKUP(MID(input!$A314,SEARCH($E$1,input!$A314)+9,1),'TRUE LIST'!$C$2:$D$17,2,0),
VLOOKUP(MID(input!$A314,SEARCH($E$1,input!$A314)+10,1),'TRUE LIST'!$C$2:$D$17,2,0),
TRIM(MID(input!$A314,SEARCH($E$1,input!$A314)+11,1))=""),TRUE,""),"X"),"")</f>
        <v>X</v>
      </c>
      <c r="F314" s="14" t="str">
        <f>IFERROR(IF(ISNUMBER(SEARCH($F$1,input!$A314)),VLOOKUP(TRIM(MID(input!$A314,SEARCH($F$1,input!$A314)+4,4)),'TRUE LIST'!$A$2:$B$8,2,0),"X"),"")</f>
        <v>X</v>
      </c>
      <c r="G314" s="14" t="str">
        <f>IFERROR(IF(ISNUMBER(SEARCH($G$1,input!$A314)),IF(LEN(TRIM(MID(input!$A314,SEARCH($G$1,input!$A314)+4,10)))=9,TRUE,""),"X"),"")</f>
        <v>X</v>
      </c>
      <c r="H314" s="14" t="str">
        <f t="shared" ca="1" si="8"/>
        <v/>
      </c>
      <c r="I314" s="13" t="str">
        <f>IF(ISBLANK(input!A314),"x","")</f>
        <v>x</v>
      </c>
      <c r="J314" s="13">
        <f>IFERROR(IF(I314="x",MATCH("x",I315:I959,0),N/A),"")</f>
        <v>5</v>
      </c>
      <c r="K314" s="14" t="str">
        <f t="shared" ca="1" si="9"/>
        <v/>
      </c>
    </row>
    <row r="315" spans="1:11" s="1" customFormat="1" x14ac:dyDescent="0.35">
      <c r="A315" s="14" t="b">
        <f>IFERROR(IF(ISNUMBER(SEARCH($A$1,input!$A315)),AND(1920&lt;=VALUE(TRIM(MID(input!$A315,SEARCH($A$1,input!$A315)+4,5))),VALUE(TRIM(MID(input!$A315,SEARCH($A$1,input!$A315)+4,5)))&lt;=2002),"X"),"")</f>
        <v>1</v>
      </c>
      <c r="B315" s="14" t="b">
        <f>IFERROR(IF(ISNUMBER(SEARCH($B$1,input!$A315)),AND(2010&lt;=VALUE(TRIM(MID(input!$A315,SEARCH($B$1,input!$A315)+4,5))),VALUE(TRIM(MID(input!$A315,SEARCH($B$1,input!$A315)+4,5)))&lt;=2020),"X"),"")</f>
        <v>1</v>
      </c>
      <c r="C315" s="14" t="str">
        <f>IFERROR(IF(ISNUMBER(SEARCH($C$1,input!$A315)),AND(2020&lt;=VALUE(TRIM(MID(input!$A315,SEARCH($C$1,input!$A315)+4,5))),VALUE(TRIM(MID(input!$A315,SEARCH($C$1,input!$A315)+4,5)))&lt;=2030),"X"),"")</f>
        <v>X</v>
      </c>
      <c r="D315" s="14" t="b">
        <f>IFERROR(IF(ISNUMBER(SEARCH($D$1,input!$A315)),IF(MID(input!$A315,SEARCH($D$1,input!$A315)+7,2)="cm",AND(150&lt;=VALUE(MID(input!$A315,SEARCH($D$1,input!$A315)+4,3)),VALUE(MID(input!$A315,SEARCH($D$1,input!$A315)+4,3))&lt;=193),IF(MID(input!$A315,SEARCH($D$1,input!$A315)+6,2)="in",AND(59&lt;=VALUE(MID(input!$A315,SEARCH($D$1,input!$A315)+4,2)),VALUE(MID(input!$A315,SEARCH($D$1,input!$A315)+4,2))&lt;=76),"")),"X"),"")</f>
        <v>1</v>
      </c>
      <c r="E315" s="14" t="str">
        <f>IFERROR(IF(ISNUMBER(SEARCH($E$1,input!$A315)),IF(AND(MID(input!$A315,SEARCH($E$1,input!$A315)+4,1)="#",
VLOOKUP(MID(input!$A315,SEARCH($E$1,input!$A315)+5,1),'TRUE LIST'!$C$2:$D$17,2,0),
VLOOKUP(MID(input!$A315,SEARCH($E$1,input!$A315)+6,1),'TRUE LIST'!$C$2:$D$17,2,0),
VLOOKUP(MID(input!$A315,SEARCH($E$1,input!$A315)+7,1),'TRUE LIST'!$C$2:$D$17,2,0),
VLOOKUP(MID(input!$A315,SEARCH($E$1,input!$A315)+8,1),'TRUE LIST'!$C$2:$D$17,2,0),
VLOOKUP(MID(input!$A315,SEARCH($E$1,input!$A315)+9,1),'TRUE LIST'!$C$2:$D$17,2,0),
VLOOKUP(MID(input!$A315,SEARCH($E$1,input!$A315)+10,1),'TRUE LIST'!$C$2:$D$17,2,0),
TRIM(MID(input!$A315,SEARCH($E$1,input!$A315)+11,1))=""),TRUE,""),"X"),"")</f>
        <v>X</v>
      </c>
      <c r="F315" s="14" t="str">
        <f>IFERROR(IF(ISNUMBER(SEARCH($F$1,input!$A315)),VLOOKUP(TRIM(MID(input!$A315,SEARCH($F$1,input!$A315)+4,4)),'TRUE LIST'!$A$2:$B$8,2,0),"X"),"")</f>
        <v>X</v>
      </c>
      <c r="G315" s="14" t="str">
        <f>IFERROR(IF(ISNUMBER(SEARCH($G$1,input!$A315)),IF(LEN(TRIM(MID(input!$A315,SEARCH($G$1,input!$A315)+4,10)))=9,TRUE,""),"X"),"")</f>
        <v>X</v>
      </c>
      <c r="H315" s="14">
        <f t="shared" ca="1" si="8"/>
        <v>6</v>
      </c>
      <c r="I315" s="13" t="str">
        <f>IF(ISBLANK(input!A315),"x","")</f>
        <v/>
      </c>
      <c r="J315" s="13" t="str">
        <f>IFERROR(IF(I315="x",MATCH("x",I316:I959,0),N/A),"")</f>
        <v/>
      </c>
      <c r="K315" s="14">
        <f t="shared" ca="1" si="9"/>
        <v>6</v>
      </c>
    </row>
    <row r="316" spans="1:11" s="1" customFormat="1" x14ac:dyDescent="0.35">
      <c r="A316" s="14" t="str">
        <f>IFERROR(IF(ISNUMBER(SEARCH($A$1,input!$A316)),AND(1920&lt;=VALUE(TRIM(MID(input!$A316,SEARCH($A$1,input!$A316)+4,5))),VALUE(TRIM(MID(input!$A316,SEARCH($A$1,input!$A316)+4,5)))&lt;=2002),"X"),"")</f>
        <v>X</v>
      </c>
      <c r="B316" s="14" t="str">
        <f>IFERROR(IF(ISNUMBER(SEARCH($B$1,input!$A316)),AND(2010&lt;=VALUE(TRIM(MID(input!$A316,SEARCH($B$1,input!$A316)+4,5))),VALUE(TRIM(MID(input!$A316,SEARCH($B$1,input!$A316)+4,5)))&lt;=2020),"X"),"")</f>
        <v>X</v>
      </c>
      <c r="C316" s="14" t="b">
        <f>IFERROR(IF(ISNUMBER(SEARCH($C$1,input!$A316)),AND(2020&lt;=VALUE(TRIM(MID(input!$A316,SEARCH($C$1,input!$A316)+4,5))),VALUE(TRIM(MID(input!$A316,SEARCH($C$1,input!$A316)+4,5)))&lt;=2030),"X"),"")</f>
        <v>1</v>
      </c>
      <c r="D316" s="14" t="str">
        <f>IFERROR(IF(ISNUMBER(SEARCH($D$1,input!$A316)),IF(MID(input!$A316,SEARCH($D$1,input!$A316)+7,2)="cm",AND(150&lt;=VALUE(MID(input!$A316,SEARCH($D$1,input!$A316)+4,3)),VALUE(MID(input!$A316,SEARCH($D$1,input!$A316)+4,3))&lt;=193),IF(MID(input!$A316,SEARCH($D$1,input!$A316)+6,2)="in",AND(59&lt;=VALUE(MID(input!$A316,SEARCH($D$1,input!$A316)+4,2)),VALUE(MID(input!$A316,SEARCH($D$1,input!$A316)+4,2))&lt;=76),"")),"X"),"")</f>
        <v>X</v>
      </c>
      <c r="E316" s="14" t="str">
        <f>IFERROR(IF(ISNUMBER(SEARCH($E$1,input!$A316)),IF(AND(MID(input!$A316,SEARCH($E$1,input!$A316)+4,1)="#",
VLOOKUP(MID(input!$A316,SEARCH($E$1,input!$A316)+5,1),'TRUE LIST'!$C$2:$D$17,2,0),
VLOOKUP(MID(input!$A316,SEARCH($E$1,input!$A316)+6,1),'TRUE LIST'!$C$2:$D$17,2,0),
VLOOKUP(MID(input!$A316,SEARCH($E$1,input!$A316)+7,1),'TRUE LIST'!$C$2:$D$17,2,0),
VLOOKUP(MID(input!$A316,SEARCH($E$1,input!$A316)+8,1),'TRUE LIST'!$C$2:$D$17,2,0),
VLOOKUP(MID(input!$A316,SEARCH($E$1,input!$A316)+9,1),'TRUE LIST'!$C$2:$D$17,2,0),
VLOOKUP(MID(input!$A316,SEARCH($E$1,input!$A316)+10,1),'TRUE LIST'!$C$2:$D$17,2,0),
TRIM(MID(input!$A316,SEARCH($E$1,input!$A316)+11,1))=""),TRUE,""),"X"),"")</f>
        <v>X</v>
      </c>
      <c r="F316" s="14" t="str">
        <f>IFERROR(IF(ISNUMBER(SEARCH($F$1,input!$A316)),VLOOKUP(TRIM(MID(input!$A316,SEARCH($F$1,input!$A316)+4,4)),'TRUE LIST'!$A$2:$B$8,2,0),"X"),"")</f>
        <v>X</v>
      </c>
      <c r="G316" s="14" t="str">
        <f>IFERROR(IF(ISNUMBER(SEARCH($G$1,input!$A316)),IF(LEN(TRIM(MID(input!$A316,SEARCH($G$1,input!$A316)+4,10)))=9,TRUE,""),"X"),"")</f>
        <v>X</v>
      </c>
      <c r="H316" s="14" t="str">
        <f t="shared" ca="1" si="8"/>
        <v/>
      </c>
      <c r="I316" s="13" t="str">
        <f>IF(ISBLANK(input!A316),"x","")</f>
        <v/>
      </c>
      <c r="J316" s="13" t="str">
        <f>IFERROR(IF(I316="x",MATCH("x",I317:I959,0),N/A),"")</f>
        <v/>
      </c>
      <c r="K316" s="14" t="str">
        <f t="shared" ca="1" si="9"/>
        <v/>
      </c>
    </row>
    <row r="317" spans="1:11" s="1" customFormat="1" x14ac:dyDescent="0.35">
      <c r="A317" s="14" t="str">
        <f>IFERROR(IF(ISNUMBER(SEARCH($A$1,input!$A317)),AND(1920&lt;=VALUE(TRIM(MID(input!$A317,SEARCH($A$1,input!$A317)+4,5))),VALUE(TRIM(MID(input!$A317,SEARCH($A$1,input!$A317)+4,5)))&lt;=2002),"X"),"")</f>
        <v>X</v>
      </c>
      <c r="B317" s="14" t="str">
        <f>IFERROR(IF(ISNUMBER(SEARCH($B$1,input!$A317)),AND(2010&lt;=VALUE(TRIM(MID(input!$A317,SEARCH($B$1,input!$A317)+4,5))),VALUE(TRIM(MID(input!$A317,SEARCH($B$1,input!$A317)+4,5)))&lt;=2020),"X"),"")</f>
        <v>X</v>
      </c>
      <c r="C317" s="14" t="str">
        <f>IFERROR(IF(ISNUMBER(SEARCH($C$1,input!$A317)),AND(2020&lt;=VALUE(TRIM(MID(input!$A317,SEARCH($C$1,input!$A317)+4,5))),VALUE(TRIM(MID(input!$A317,SEARCH($C$1,input!$A317)+4,5)))&lt;=2030),"X"),"")</f>
        <v>X</v>
      </c>
      <c r="D317" s="14" t="str">
        <f>IFERROR(IF(ISNUMBER(SEARCH($D$1,input!$A317)),IF(MID(input!$A317,SEARCH($D$1,input!$A317)+7,2)="cm",AND(150&lt;=VALUE(MID(input!$A317,SEARCH($D$1,input!$A317)+4,3)),VALUE(MID(input!$A317,SEARCH($D$1,input!$A317)+4,3))&lt;=193),IF(MID(input!$A317,SEARCH($D$1,input!$A317)+6,2)="in",AND(59&lt;=VALUE(MID(input!$A317,SEARCH($D$1,input!$A317)+4,2)),VALUE(MID(input!$A317,SEARCH($D$1,input!$A317)+4,2))&lt;=76),"")),"X"),"")</f>
        <v>X</v>
      </c>
      <c r="E317" s="14" t="str">
        <f>IFERROR(IF(ISNUMBER(SEARCH($E$1,input!$A317)),IF(AND(MID(input!$A317,SEARCH($E$1,input!$A317)+4,1)="#",
VLOOKUP(MID(input!$A317,SEARCH($E$1,input!$A317)+5,1),'TRUE LIST'!$C$2:$D$17,2,0),
VLOOKUP(MID(input!$A317,SEARCH($E$1,input!$A317)+6,1),'TRUE LIST'!$C$2:$D$17,2,0),
VLOOKUP(MID(input!$A317,SEARCH($E$1,input!$A317)+7,1),'TRUE LIST'!$C$2:$D$17,2,0),
VLOOKUP(MID(input!$A317,SEARCH($E$1,input!$A317)+8,1),'TRUE LIST'!$C$2:$D$17,2,0),
VLOOKUP(MID(input!$A317,SEARCH($E$1,input!$A317)+9,1),'TRUE LIST'!$C$2:$D$17,2,0),
VLOOKUP(MID(input!$A317,SEARCH($E$1,input!$A317)+10,1),'TRUE LIST'!$C$2:$D$17,2,0),
TRIM(MID(input!$A317,SEARCH($E$1,input!$A317)+11,1))=""),TRUE,""),"X"),"")</f>
        <v>X</v>
      </c>
      <c r="F317" s="14" t="b">
        <f>IFERROR(IF(ISNUMBER(SEARCH($F$1,input!$A317)),VLOOKUP(TRIM(MID(input!$A317,SEARCH($F$1,input!$A317)+4,4)),'TRUE LIST'!$A$2:$B$8,2,0),"X"),"")</f>
        <v>1</v>
      </c>
      <c r="G317" s="14" t="b">
        <f>IFERROR(IF(ISNUMBER(SEARCH($G$1,input!$A317)),IF(LEN(TRIM(MID(input!$A317,SEARCH($G$1,input!$A317)+4,10)))=9,TRUE,""),"X"),"")</f>
        <v>1</v>
      </c>
      <c r="H317" s="14" t="str">
        <f t="shared" ca="1" si="8"/>
        <v/>
      </c>
      <c r="I317" s="13" t="str">
        <f>IF(ISBLANK(input!A317),"x","")</f>
        <v/>
      </c>
      <c r="J317" s="13" t="str">
        <f>IFERROR(IF(I317="x",MATCH("x",I318:I959,0),N/A),"")</f>
        <v/>
      </c>
      <c r="K317" s="14" t="str">
        <f t="shared" ca="1" si="9"/>
        <v/>
      </c>
    </row>
    <row r="318" spans="1:11" s="1" customFormat="1" x14ac:dyDescent="0.35">
      <c r="A318" s="14" t="str">
        <f>IFERROR(IF(ISNUMBER(SEARCH($A$1,input!$A318)),AND(1920&lt;=VALUE(TRIM(MID(input!$A318,SEARCH($A$1,input!$A318)+4,5))),VALUE(TRIM(MID(input!$A318,SEARCH($A$1,input!$A318)+4,5)))&lt;=2002),"X"),"")</f>
        <v>X</v>
      </c>
      <c r="B318" s="14" t="str">
        <f>IFERROR(IF(ISNUMBER(SEARCH($B$1,input!$A318)),AND(2010&lt;=VALUE(TRIM(MID(input!$A318,SEARCH($B$1,input!$A318)+4,5))),VALUE(TRIM(MID(input!$A318,SEARCH($B$1,input!$A318)+4,5)))&lt;=2020),"X"),"")</f>
        <v>X</v>
      </c>
      <c r="C318" s="14" t="str">
        <f>IFERROR(IF(ISNUMBER(SEARCH($C$1,input!$A318)),AND(2020&lt;=VALUE(TRIM(MID(input!$A318,SEARCH($C$1,input!$A318)+4,5))),VALUE(TRIM(MID(input!$A318,SEARCH($C$1,input!$A318)+4,5)))&lt;=2030),"X"),"")</f>
        <v>X</v>
      </c>
      <c r="D318" s="14" t="str">
        <f>IFERROR(IF(ISNUMBER(SEARCH($D$1,input!$A318)),IF(MID(input!$A318,SEARCH($D$1,input!$A318)+7,2)="cm",AND(150&lt;=VALUE(MID(input!$A318,SEARCH($D$1,input!$A318)+4,3)),VALUE(MID(input!$A318,SEARCH($D$1,input!$A318)+4,3))&lt;=193),IF(MID(input!$A318,SEARCH($D$1,input!$A318)+6,2)="in",AND(59&lt;=VALUE(MID(input!$A318,SEARCH($D$1,input!$A318)+4,2)),VALUE(MID(input!$A318,SEARCH($D$1,input!$A318)+4,2))&lt;=76),"")),"X"),"")</f>
        <v>X</v>
      </c>
      <c r="E318" s="14" t="b">
        <f>IFERROR(IF(ISNUMBER(SEARCH($E$1,input!$A318)),IF(AND(MID(input!$A318,SEARCH($E$1,input!$A318)+4,1)="#",
VLOOKUP(MID(input!$A318,SEARCH($E$1,input!$A318)+5,1),'TRUE LIST'!$C$2:$D$17,2,0),
VLOOKUP(MID(input!$A318,SEARCH($E$1,input!$A318)+6,1),'TRUE LIST'!$C$2:$D$17,2,0),
VLOOKUP(MID(input!$A318,SEARCH($E$1,input!$A318)+7,1),'TRUE LIST'!$C$2:$D$17,2,0),
VLOOKUP(MID(input!$A318,SEARCH($E$1,input!$A318)+8,1),'TRUE LIST'!$C$2:$D$17,2,0),
VLOOKUP(MID(input!$A318,SEARCH($E$1,input!$A318)+9,1),'TRUE LIST'!$C$2:$D$17,2,0),
VLOOKUP(MID(input!$A318,SEARCH($E$1,input!$A318)+10,1),'TRUE LIST'!$C$2:$D$17,2,0),
TRIM(MID(input!$A318,SEARCH($E$1,input!$A318)+11,1))=""),TRUE,""),"X"),"")</f>
        <v>1</v>
      </c>
      <c r="F318" s="14" t="str">
        <f>IFERROR(IF(ISNUMBER(SEARCH($F$1,input!$A318)),VLOOKUP(TRIM(MID(input!$A318,SEARCH($F$1,input!$A318)+4,4)),'TRUE LIST'!$A$2:$B$8,2,0),"X"),"")</f>
        <v>X</v>
      </c>
      <c r="G318" s="14" t="str">
        <f>IFERROR(IF(ISNUMBER(SEARCH($G$1,input!$A318)),IF(LEN(TRIM(MID(input!$A318,SEARCH($G$1,input!$A318)+4,10)))=9,TRUE,""),"X"),"")</f>
        <v>X</v>
      </c>
      <c r="H318" s="14" t="str">
        <f t="shared" ca="1" si="8"/>
        <v/>
      </c>
      <c r="I318" s="13" t="str">
        <f>IF(ISBLANK(input!A318),"x","")</f>
        <v/>
      </c>
      <c r="J318" s="13" t="str">
        <f>IFERROR(IF(I318="x",MATCH("x",I319:I959,0),N/A),"")</f>
        <v/>
      </c>
      <c r="K318" s="14" t="str">
        <f t="shared" ca="1" si="9"/>
        <v/>
      </c>
    </row>
    <row r="319" spans="1:11" s="1" customFormat="1" x14ac:dyDescent="0.35">
      <c r="A319" s="14" t="str">
        <f>IFERROR(IF(ISNUMBER(SEARCH($A$1,input!$A319)),AND(1920&lt;=VALUE(TRIM(MID(input!$A319,SEARCH($A$1,input!$A319)+4,5))),VALUE(TRIM(MID(input!$A319,SEARCH($A$1,input!$A319)+4,5)))&lt;=2002),"X"),"")</f>
        <v>X</v>
      </c>
      <c r="B319" s="14" t="str">
        <f>IFERROR(IF(ISNUMBER(SEARCH($B$1,input!$A319)),AND(2010&lt;=VALUE(TRIM(MID(input!$A319,SEARCH($B$1,input!$A319)+4,5))),VALUE(TRIM(MID(input!$A319,SEARCH($B$1,input!$A319)+4,5)))&lt;=2020),"X"),"")</f>
        <v>X</v>
      </c>
      <c r="C319" s="14" t="str">
        <f>IFERROR(IF(ISNUMBER(SEARCH($C$1,input!$A319)),AND(2020&lt;=VALUE(TRIM(MID(input!$A319,SEARCH($C$1,input!$A319)+4,5))),VALUE(TRIM(MID(input!$A319,SEARCH($C$1,input!$A319)+4,5)))&lt;=2030),"X"),"")</f>
        <v>X</v>
      </c>
      <c r="D319" s="14" t="str">
        <f>IFERROR(IF(ISNUMBER(SEARCH($D$1,input!$A319)),IF(MID(input!$A319,SEARCH($D$1,input!$A319)+7,2)="cm",AND(150&lt;=VALUE(MID(input!$A319,SEARCH($D$1,input!$A319)+4,3)),VALUE(MID(input!$A319,SEARCH($D$1,input!$A319)+4,3))&lt;=193),IF(MID(input!$A319,SEARCH($D$1,input!$A319)+6,2)="in",AND(59&lt;=VALUE(MID(input!$A319,SEARCH($D$1,input!$A319)+4,2)),VALUE(MID(input!$A319,SEARCH($D$1,input!$A319)+4,2))&lt;=76),"")),"X"),"")</f>
        <v>X</v>
      </c>
      <c r="E319" s="14" t="str">
        <f>IFERROR(IF(ISNUMBER(SEARCH($E$1,input!$A319)),IF(AND(MID(input!$A319,SEARCH($E$1,input!$A319)+4,1)="#",
VLOOKUP(MID(input!$A319,SEARCH($E$1,input!$A319)+5,1),'TRUE LIST'!$C$2:$D$17,2,0),
VLOOKUP(MID(input!$A319,SEARCH($E$1,input!$A319)+6,1),'TRUE LIST'!$C$2:$D$17,2,0),
VLOOKUP(MID(input!$A319,SEARCH($E$1,input!$A319)+7,1),'TRUE LIST'!$C$2:$D$17,2,0),
VLOOKUP(MID(input!$A319,SEARCH($E$1,input!$A319)+8,1),'TRUE LIST'!$C$2:$D$17,2,0),
VLOOKUP(MID(input!$A319,SEARCH($E$1,input!$A319)+9,1),'TRUE LIST'!$C$2:$D$17,2,0),
VLOOKUP(MID(input!$A319,SEARCH($E$1,input!$A319)+10,1),'TRUE LIST'!$C$2:$D$17,2,0),
TRIM(MID(input!$A319,SEARCH($E$1,input!$A319)+11,1))=""),TRUE,""),"X"),"")</f>
        <v>X</v>
      </c>
      <c r="F319" s="14" t="str">
        <f>IFERROR(IF(ISNUMBER(SEARCH($F$1,input!$A319)),VLOOKUP(TRIM(MID(input!$A319,SEARCH($F$1,input!$A319)+4,4)),'TRUE LIST'!$A$2:$B$8,2,0),"X"),"")</f>
        <v>X</v>
      </c>
      <c r="G319" s="14" t="str">
        <f>IFERROR(IF(ISNUMBER(SEARCH($G$1,input!$A319)),IF(LEN(TRIM(MID(input!$A319,SEARCH($G$1,input!$A319)+4,10)))=9,TRUE,""),"X"),"")</f>
        <v>X</v>
      </c>
      <c r="H319" s="14" t="str">
        <f t="shared" ca="1" si="8"/>
        <v/>
      </c>
      <c r="I319" s="13" t="str">
        <f>IF(ISBLANK(input!A319),"x","")</f>
        <v>x</v>
      </c>
      <c r="J319" s="13">
        <f>IFERROR(IF(I319="x",MATCH("x",I320:I959,0),N/A),"")</f>
        <v>4</v>
      </c>
      <c r="K319" s="14" t="str">
        <f t="shared" ca="1" si="9"/>
        <v/>
      </c>
    </row>
    <row r="320" spans="1:11" s="1" customFormat="1" x14ac:dyDescent="0.35">
      <c r="A320" s="14" t="b">
        <f>IFERROR(IF(ISNUMBER(SEARCH($A$1,input!$A320)),AND(1920&lt;=VALUE(TRIM(MID(input!$A320,SEARCH($A$1,input!$A320)+4,5))),VALUE(TRIM(MID(input!$A320,SEARCH($A$1,input!$A320)+4,5)))&lt;=2002),"X"),"")</f>
        <v>1</v>
      </c>
      <c r="B320" s="14" t="str">
        <f>IFERROR(IF(ISNUMBER(SEARCH($B$1,input!$A320)),AND(2010&lt;=VALUE(TRIM(MID(input!$A320,SEARCH($B$1,input!$A320)+4,5))),VALUE(TRIM(MID(input!$A320,SEARCH($B$1,input!$A320)+4,5)))&lt;=2020),"X"),"")</f>
        <v>X</v>
      </c>
      <c r="C320" s="14" t="b">
        <f>IFERROR(IF(ISNUMBER(SEARCH($C$1,input!$A320)),AND(2020&lt;=VALUE(TRIM(MID(input!$A320,SEARCH($C$1,input!$A320)+4,5))),VALUE(TRIM(MID(input!$A320,SEARCH($C$1,input!$A320)+4,5)))&lt;=2030),"X"),"")</f>
        <v>1</v>
      </c>
      <c r="D320" s="14" t="str">
        <f>IFERROR(IF(ISNUMBER(SEARCH($D$1,input!$A320)),IF(MID(input!$A320,SEARCH($D$1,input!$A320)+7,2)="cm",AND(150&lt;=VALUE(MID(input!$A320,SEARCH($D$1,input!$A320)+4,3)),VALUE(MID(input!$A320,SEARCH($D$1,input!$A320)+4,3))&lt;=193),IF(MID(input!$A320,SEARCH($D$1,input!$A320)+6,2)="in",AND(59&lt;=VALUE(MID(input!$A320,SEARCH($D$1,input!$A320)+4,2)),VALUE(MID(input!$A320,SEARCH($D$1,input!$A320)+4,2))&lt;=76),"")),"X"),"")</f>
        <v>X</v>
      </c>
      <c r="E320" s="14" t="str">
        <f>IFERROR(IF(ISNUMBER(SEARCH($E$1,input!$A320)),IF(AND(MID(input!$A320,SEARCH($E$1,input!$A320)+4,1)="#",
VLOOKUP(MID(input!$A320,SEARCH($E$1,input!$A320)+5,1),'TRUE LIST'!$C$2:$D$17,2,0),
VLOOKUP(MID(input!$A320,SEARCH($E$1,input!$A320)+6,1),'TRUE LIST'!$C$2:$D$17,2,0),
VLOOKUP(MID(input!$A320,SEARCH($E$1,input!$A320)+7,1),'TRUE LIST'!$C$2:$D$17,2,0),
VLOOKUP(MID(input!$A320,SEARCH($E$1,input!$A320)+8,1),'TRUE LIST'!$C$2:$D$17,2,0),
VLOOKUP(MID(input!$A320,SEARCH($E$1,input!$A320)+9,1),'TRUE LIST'!$C$2:$D$17,2,0),
VLOOKUP(MID(input!$A320,SEARCH($E$1,input!$A320)+10,1),'TRUE LIST'!$C$2:$D$17,2,0),
TRIM(MID(input!$A320,SEARCH($E$1,input!$A320)+11,1))=""),TRUE,""),"X"),"")</f>
        <v>X</v>
      </c>
      <c r="F320" s="14" t="b">
        <f>IFERROR(IF(ISNUMBER(SEARCH($F$1,input!$A320)),VLOOKUP(TRIM(MID(input!$A320,SEARCH($F$1,input!$A320)+4,4)),'TRUE LIST'!$A$2:$B$8,2,0),"X"),"")</f>
        <v>1</v>
      </c>
      <c r="G320" s="14" t="b">
        <f>IFERROR(IF(ISNUMBER(SEARCH($G$1,input!$A320)),IF(LEN(TRIM(MID(input!$A320,SEARCH($G$1,input!$A320)+4,10)))=9,TRUE,""),"X"),"")</f>
        <v>1</v>
      </c>
      <c r="H320" s="14">
        <f t="shared" ca="1" si="8"/>
        <v>6</v>
      </c>
      <c r="I320" s="13" t="str">
        <f>IF(ISBLANK(input!A320),"x","")</f>
        <v/>
      </c>
      <c r="J320" s="13" t="str">
        <f>IFERROR(IF(I320="x",MATCH("x",I321:I959,0),N/A),"")</f>
        <v/>
      </c>
      <c r="K320" s="14">
        <f t="shared" ca="1" si="9"/>
        <v>6</v>
      </c>
    </row>
    <row r="321" spans="1:11" s="1" customFormat="1" x14ac:dyDescent="0.35">
      <c r="A321" s="14" t="str">
        <f>IFERROR(IF(ISNUMBER(SEARCH($A$1,input!$A321)),AND(1920&lt;=VALUE(TRIM(MID(input!$A321,SEARCH($A$1,input!$A321)+4,5))),VALUE(TRIM(MID(input!$A321,SEARCH($A$1,input!$A321)+4,5)))&lt;=2002),"X"),"")</f>
        <v>X</v>
      </c>
      <c r="B321" s="14" t="str">
        <f>IFERROR(IF(ISNUMBER(SEARCH($B$1,input!$A321)),AND(2010&lt;=VALUE(TRIM(MID(input!$A321,SEARCH($B$1,input!$A321)+4,5))),VALUE(TRIM(MID(input!$A321,SEARCH($B$1,input!$A321)+4,5)))&lt;=2020),"X"),"")</f>
        <v>X</v>
      </c>
      <c r="C321" s="14" t="str">
        <f>IFERROR(IF(ISNUMBER(SEARCH($C$1,input!$A321)),AND(2020&lt;=VALUE(TRIM(MID(input!$A321,SEARCH($C$1,input!$A321)+4,5))),VALUE(TRIM(MID(input!$A321,SEARCH($C$1,input!$A321)+4,5)))&lt;=2030),"X"),"")</f>
        <v>X</v>
      </c>
      <c r="D321" s="14" t="str">
        <f>IFERROR(IF(ISNUMBER(SEARCH($D$1,input!$A321)),IF(MID(input!$A321,SEARCH($D$1,input!$A321)+7,2)="cm",AND(150&lt;=VALUE(MID(input!$A321,SEARCH($D$1,input!$A321)+4,3)),VALUE(MID(input!$A321,SEARCH($D$1,input!$A321)+4,3))&lt;=193),IF(MID(input!$A321,SEARCH($D$1,input!$A321)+6,2)="in",AND(59&lt;=VALUE(MID(input!$A321,SEARCH($D$1,input!$A321)+4,2)),VALUE(MID(input!$A321,SEARCH($D$1,input!$A321)+4,2))&lt;=76),"")),"X"),"")</f>
        <v>X</v>
      </c>
      <c r="E321" s="14" t="b">
        <f>IFERROR(IF(ISNUMBER(SEARCH($E$1,input!$A321)),IF(AND(MID(input!$A321,SEARCH($E$1,input!$A321)+4,1)="#",
VLOOKUP(MID(input!$A321,SEARCH($E$1,input!$A321)+5,1),'TRUE LIST'!$C$2:$D$17,2,0),
VLOOKUP(MID(input!$A321,SEARCH($E$1,input!$A321)+6,1),'TRUE LIST'!$C$2:$D$17,2,0),
VLOOKUP(MID(input!$A321,SEARCH($E$1,input!$A321)+7,1),'TRUE LIST'!$C$2:$D$17,2,0),
VLOOKUP(MID(input!$A321,SEARCH($E$1,input!$A321)+8,1),'TRUE LIST'!$C$2:$D$17,2,0),
VLOOKUP(MID(input!$A321,SEARCH($E$1,input!$A321)+9,1),'TRUE LIST'!$C$2:$D$17,2,0),
VLOOKUP(MID(input!$A321,SEARCH($E$1,input!$A321)+10,1),'TRUE LIST'!$C$2:$D$17,2,0),
TRIM(MID(input!$A321,SEARCH($E$1,input!$A321)+11,1))=""),TRUE,""),"X"),"")</f>
        <v>1</v>
      </c>
      <c r="F321" s="14" t="str">
        <f>IFERROR(IF(ISNUMBER(SEARCH($F$1,input!$A321)),VLOOKUP(TRIM(MID(input!$A321,SEARCH($F$1,input!$A321)+4,4)),'TRUE LIST'!$A$2:$B$8,2,0),"X"),"")</f>
        <v>X</v>
      </c>
      <c r="G321" s="14" t="str">
        <f>IFERROR(IF(ISNUMBER(SEARCH($G$1,input!$A321)),IF(LEN(TRIM(MID(input!$A321,SEARCH($G$1,input!$A321)+4,10)))=9,TRUE,""),"X"),"")</f>
        <v>X</v>
      </c>
      <c r="H321" s="14" t="str">
        <f t="shared" ca="1" si="8"/>
        <v/>
      </c>
      <c r="I321" s="13" t="str">
        <f>IF(ISBLANK(input!A321),"x","")</f>
        <v/>
      </c>
      <c r="J321" s="13" t="str">
        <f>IFERROR(IF(I321="x",MATCH("x",I322:I959,0),N/A),"")</f>
        <v/>
      </c>
      <c r="K321" s="14" t="str">
        <f t="shared" ca="1" si="9"/>
        <v/>
      </c>
    </row>
    <row r="322" spans="1:11" s="1" customFormat="1" x14ac:dyDescent="0.35">
      <c r="A322" s="14" t="str">
        <f>IFERROR(IF(ISNUMBER(SEARCH($A$1,input!$A322)),AND(1920&lt;=VALUE(TRIM(MID(input!$A322,SEARCH($A$1,input!$A322)+4,5))),VALUE(TRIM(MID(input!$A322,SEARCH($A$1,input!$A322)+4,5)))&lt;=2002),"X"),"")</f>
        <v>X</v>
      </c>
      <c r="B322" s="14" t="b">
        <f>IFERROR(IF(ISNUMBER(SEARCH($B$1,input!$A322)),AND(2010&lt;=VALUE(TRIM(MID(input!$A322,SEARCH($B$1,input!$A322)+4,5))),VALUE(TRIM(MID(input!$A322,SEARCH($B$1,input!$A322)+4,5)))&lt;=2020),"X"),"")</f>
        <v>1</v>
      </c>
      <c r="C322" s="14" t="str">
        <f>IFERROR(IF(ISNUMBER(SEARCH($C$1,input!$A322)),AND(2020&lt;=VALUE(TRIM(MID(input!$A322,SEARCH($C$1,input!$A322)+4,5))),VALUE(TRIM(MID(input!$A322,SEARCH($C$1,input!$A322)+4,5)))&lt;=2030),"X"),"")</f>
        <v>X</v>
      </c>
      <c r="D322" s="14" t="b">
        <f>IFERROR(IF(ISNUMBER(SEARCH($D$1,input!$A322)),IF(MID(input!$A322,SEARCH($D$1,input!$A322)+7,2)="cm",AND(150&lt;=VALUE(MID(input!$A322,SEARCH($D$1,input!$A322)+4,3)),VALUE(MID(input!$A322,SEARCH($D$1,input!$A322)+4,3))&lt;=193),IF(MID(input!$A322,SEARCH($D$1,input!$A322)+6,2)="in",AND(59&lt;=VALUE(MID(input!$A322,SEARCH($D$1,input!$A322)+4,2)),VALUE(MID(input!$A322,SEARCH($D$1,input!$A322)+4,2))&lt;=76),"")),"X"),"")</f>
        <v>1</v>
      </c>
      <c r="E322" s="14" t="str">
        <f>IFERROR(IF(ISNUMBER(SEARCH($E$1,input!$A322)),IF(AND(MID(input!$A322,SEARCH($E$1,input!$A322)+4,1)="#",
VLOOKUP(MID(input!$A322,SEARCH($E$1,input!$A322)+5,1),'TRUE LIST'!$C$2:$D$17,2,0),
VLOOKUP(MID(input!$A322,SEARCH($E$1,input!$A322)+6,1),'TRUE LIST'!$C$2:$D$17,2,0),
VLOOKUP(MID(input!$A322,SEARCH($E$1,input!$A322)+7,1),'TRUE LIST'!$C$2:$D$17,2,0),
VLOOKUP(MID(input!$A322,SEARCH($E$1,input!$A322)+8,1),'TRUE LIST'!$C$2:$D$17,2,0),
VLOOKUP(MID(input!$A322,SEARCH($E$1,input!$A322)+9,1),'TRUE LIST'!$C$2:$D$17,2,0),
VLOOKUP(MID(input!$A322,SEARCH($E$1,input!$A322)+10,1),'TRUE LIST'!$C$2:$D$17,2,0),
TRIM(MID(input!$A322,SEARCH($E$1,input!$A322)+11,1))=""),TRUE,""),"X"),"")</f>
        <v>X</v>
      </c>
      <c r="F322" s="14" t="str">
        <f>IFERROR(IF(ISNUMBER(SEARCH($F$1,input!$A322)),VLOOKUP(TRIM(MID(input!$A322,SEARCH($F$1,input!$A322)+4,4)),'TRUE LIST'!$A$2:$B$8,2,0),"X"),"")</f>
        <v>X</v>
      </c>
      <c r="G322" s="14" t="str">
        <f>IFERROR(IF(ISNUMBER(SEARCH($G$1,input!$A322)),IF(LEN(TRIM(MID(input!$A322,SEARCH($G$1,input!$A322)+4,10)))=9,TRUE,""),"X"),"")</f>
        <v>X</v>
      </c>
      <c r="H322" s="14" t="str">
        <f t="shared" ca="1" si="8"/>
        <v/>
      </c>
      <c r="I322" s="13" t="str">
        <f>IF(ISBLANK(input!A322),"x","")</f>
        <v/>
      </c>
      <c r="J322" s="13" t="str">
        <f>IFERROR(IF(I322="x",MATCH("x",I323:I959,0),N/A),"")</f>
        <v/>
      </c>
      <c r="K322" s="14" t="str">
        <f t="shared" ca="1" si="9"/>
        <v/>
      </c>
    </row>
    <row r="323" spans="1:11" s="1" customFormat="1" x14ac:dyDescent="0.35">
      <c r="A323" s="14" t="str">
        <f>IFERROR(IF(ISNUMBER(SEARCH($A$1,input!$A323)),AND(1920&lt;=VALUE(TRIM(MID(input!$A323,SEARCH($A$1,input!$A323)+4,5))),VALUE(TRIM(MID(input!$A323,SEARCH($A$1,input!$A323)+4,5)))&lt;=2002),"X"),"")</f>
        <v>X</v>
      </c>
      <c r="B323" s="14" t="str">
        <f>IFERROR(IF(ISNUMBER(SEARCH($B$1,input!$A323)),AND(2010&lt;=VALUE(TRIM(MID(input!$A323,SEARCH($B$1,input!$A323)+4,5))),VALUE(TRIM(MID(input!$A323,SEARCH($B$1,input!$A323)+4,5)))&lt;=2020),"X"),"")</f>
        <v>X</v>
      </c>
      <c r="C323" s="14" t="str">
        <f>IFERROR(IF(ISNUMBER(SEARCH($C$1,input!$A323)),AND(2020&lt;=VALUE(TRIM(MID(input!$A323,SEARCH($C$1,input!$A323)+4,5))),VALUE(TRIM(MID(input!$A323,SEARCH($C$1,input!$A323)+4,5)))&lt;=2030),"X"),"")</f>
        <v>X</v>
      </c>
      <c r="D323" s="14" t="str">
        <f>IFERROR(IF(ISNUMBER(SEARCH($D$1,input!$A323)),IF(MID(input!$A323,SEARCH($D$1,input!$A323)+7,2)="cm",AND(150&lt;=VALUE(MID(input!$A323,SEARCH($D$1,input!$A323)+4,3)),VALUE(MID(input!$A323,SEARCH($D$1,input!$A323)+4,3))&lt;=193),IF(MID(input!$A323,SEARCH($D$1,input!$A323)+6,2)="in",AND(59&lt;=VALUE(MID(input!$A323,SEARCH($D$1,input!$A323)+4,2)),VALUE(MID(input!$A323,SEARCH($D$1,input!$A323)+4,2))&lt;=76),"")),"X"),"")</f>
        <v>X</v>
      </c>
      <c r="E323" s="14" t="str">
        <f>IFERROR(IF(ISNUMBER(SEARCH($E$1,input!$A323)),IF(AND(MID(input!$A323,SEARCH($E$1,input!$A323)+4,1)="#",
VLOOKUP(MID(input!$A323,SEARCH($E$1,input!$A323)+5,1),'TRUE LIST'!$C$2:$D$17,2,0),
VLOOKUP(MID(input!$A323,SEARCH($E$1,input!$A323)+6,1),'TRUE LIST'!$C$2:$D$17,2,0),
VLOOKUP(MID(input!$A323,SEARCH($E$1,input!$A323)+7,1),'TRUE LIST'!$C$2:$D$17,2,0),
VLOOKUP(MID(input!$A323,SEARCH($E$1,input!$A323)+8,1),'TRUE LIST'!$C$2:$D$17,2,0),
VLOOKUP(MID(input!$A323,SEARCH($E$1,input!$A323)+9,1),'TRUE LIST'!$C$2:$D$17,2,0),
VLOOKUP(MID(input!$A323,SEARCH($E$1,input!$A323)+10,1),'TRUE LIST'!$C$2:$D$17,2,0),
TRIM(MID(input!$A323,SEARCH($E$1,input!$A323)+11,1))=""),TRUE,""),"X"),"")</f>
        <v>X</v>
      </c>
      <c r="F323" s="14" t="str">
        <f>IFERROR(IF(ISNUMBER(SEARCH($F$1,input!$A323)),VLOOKUP(TRIM(MID(input!$A323,SEARCH($F$1,input!$A323)+4,4)),'TRUE LIST'!$A$2:$B$8,2,0),"X"),"")</f>
        <v>X</v>
      </c>
      <c r="G323" s="14" t="str">
        <f>IFERROR(IF(ISNUMBER(SEARCH($G$1,input!$A323)),IF(LEN(TRIM(MID(input!$A323,SEARCH($G$1,input!$A323)+4,10)))=9,TRUE,""),"X"),"")</f>
        <v>X</v>
      </c>
      <c r="H323" s="14" t="str">
        <f t="shared" ref="H323:H386" ca="1" si="10">IFERROR(COUNTIF(INDIRECT("RC2:R["&amp;J322-1&amp;"]C8",FALSE),"TRUE"),"")</f>
        <v/>
      </c>
      <c r="I323" s="13" t="str">
        <f>IF(ISBLANK(input!A323),"x","")</f>
        <v>x</v>
      </c>
      <c r="J323" s="13">
        <f>IFERROR(IF(I323="x",MATCH("x",I324:I959,0),N/A),"")</f>
        <v>3</v>
      </c>
      <c r="K323" s="14" t="str">
        <f t="shared" ref="K323:K386" ca="1" si="11">IFERROR((J322-1)*7-COUNTIF(INDIRECT("RC2:R["&amp;J322-2&amp;"]C8",FALSE),"*X*"),"")</f>
        <v/>
      </c>
    </row>
    <row r="324" spans="1:11" s="1" customFormat="1" x14ac:dyDescent="0.35">
      <c r="A324" s="14" t="str">
        <f>IFERROR(IF(ISNUMBER(SEARCH($A$1,input!$A324)),AND(1920&lt;=VALUE(TRIM(MID(input!$A324,SEARCH($A$1,input!$A324)+4,5))),VALUE(TRIM(MID(input!$A324,SEARCH($A$1,input!$A324)+4,5)))&lt;=2002),"X"),"")</f>
        <v>X</v>
      </c>
      <c r="B324" s="14" t="b">
        <f>IFERROR(IF(ISNUMBER(SEARCH($B$1,input!$A324)),AND(2010&lt;=VALUE(TRIM(MID(input!$A324,SEARCH($B$1,input!$A324)+4,5))),VALUE(TRIM(MID(input!$A324,SEARCH($B$1,input!$A324)+4,5)))&lt;=2020),"X"),"")</f>
        <v>1</v>
      </c>
      <c r="C324" s="14" t="b">
        <f>IFERROR(IF(ISNUMBER(SEARCH($C$1,input!$A324)),AND(2020&lt;=VALUE(TRIM(MID(input!$A324,SEARCH($C$1,input!$A324)+4,5))),VALUE(TRIM(MID(input!$A324,SEARCH($C$1,input!$A324)+4,5)))&lt;=2030),"X"),"")</f>
        <v>1</v>
      </c>
      <c r="D324" s="14" t="b">
        <f>IFERROR(IF(ISNUMBER(SEARCH($D$1,input!$A324)),IF(MID(input!$A324,SEARCH($D$1,input!$A324)+7,2)="cm",AND(150&lt;=VALUE(MID(input!$A324,SEARCH($D$1,input!$A324)+4,3)),VALUE(MID(input!$A324,SEARCH($D$1,input!$A324)+4,3))&lt;=193),IF(MID(input!$A324,SEARCH($D$1,input!$A324)+6,2)="in",AND(59&lt;=VALUE(MID(input!$A324,SEARCH($D$1,input!$A324)+4,2)),VALUE(MID(input!$A324,SEARCH($D$1,input!$A324)+4,2))&lt;=76),"")),"X"),"")</f>
        <v>1</v>
      </c>
      <c r="E324" s="14" t="b">
        <f>IFERROR(IF(ISNUMBER(SEARCH($E$1,input!$A324)),IF(AND(MID(input!$A324,SEARCH($E$1,input!$A324)+4,1)="#",
VLOOKUP(MID(input!$A324,SEARCH($E$1,input!$A324)+5,1),'TRUE LIST'!$C$2:$D$17,2,0),
VLOOKUP(MID(input!$A324,SEARCH($E$1,input!$A324)+6,1),'TRUE LIST'!$C$2:$D$17,2,0),
VLOOKUP(MID(input!$A324,SEARCH($E$1,input!$A324)+7,1),'TRUE LIST'!$C$2:$D$17,2,0),
VLOOKUP(MID(input!$A324,SEARCH($E$1,input!$A324)+8,1),'TRUE LIST'!$C$2:$D$17,2,0),
VLOOKUP(MID(input!$A324,SEARCH($E$1,input!$A324)+9,1),'TRUE LIST'!$C$2:$D$17,2,0),
VLOOKUP(MID(input!$A324,SEARCH($E$1,input!$A324)+10,1),'TRUE LIST'!$C$2:$D$17,2,0),
TRIM(MID(input!$A324,SEARCH($E$1,input!$A324)+11,1))=""),TRUE,""),"X"),"")</f>
        <v>1</v>
      </c>
      <c r="F324" s="14" t="b">
        <f>IFERROR(IF(ISNUMBER(SEARCH($F$1,input!$A324)),VLOOKUP(TRIM(MID(input!$A324,SEARCH($F$1,input!$A324)+4,4)),'TRUE LIST'!$A$2:$B$8,2,0),"X"),"")</f>
        <v>1</v>
      </c>
      <c r="G324" s="14" t="b">
        <f>IFERROR(IF(ISNUMBER(SEARCH($G$1,input!$A324)),IF(LEN(TRIM(MID(input!$A324,SEARCH($G$1,input!$A324)+4,10)))=9,TRUE,""),"X"),"")</f>
        <v>1</v>
      </c>
      <c r="H324" s="14">
        <f t="shared" ca="1" si="10"/>
        <v>6</v>
      </c>
      <c r="I324" s="13" t="str">
        <f>IF(ISBLANK(input!A324),"x","")</f>
        <v/>
      </c>
      <c r="J324" s="13" t="str">
        <f>IFERROR(IF(I324="x",MATCH("x",I325:I959,0),N/A),"")</f>
        <v/>
      </c>
      <c r="K324" s="14">
        <f t="shared" ca="1" si="11"/>
        <v>6</v>
      </c>
    </row>
    <row r="325" spans="1:11" s="1" customFormat="1" x14ac:dyDescent="0.35">
      <c r="A325" s="14" t="b">
        <f>IFERROR(IF(ISNUMBER(SEARCH($A$1,input!$A325)),AND(1920&lt;=VALUE(TRIM(MID(input!$A325,SEARCH($A$1,input!$A325)+4,5))),VALUE(TRIM(MID(input!$A325,SEARCH($A$1,input!$A325)+4,5)))&lt;=2002),"X"),"")</f>
        <v>1</v>
      </c>
      <c r="B325" s="14" t="str">
        <f>IFERROR(IF(ISNUMBER(SEARCH($B$1,input!$A325)),AND(2010&lt;=VALUE(TRIM(MID(input!$A325,SEARCH($B$1,input!$A325)+4,5))),VALUE(TRIM(MID(input!$A325,SEARCH($B$1,input!$A325)+4,5)))&lt;=2020),"X"),"")</f>
        <v>X</v>
      </c>
      <c r="C325" s="14" t="str">
        <f>IFERROR(IF(ISNUMBER(SEARCH($C$1,input!$A325)),AND(2020&lt;=VALUE(TRIM(MID(input!$A325,SEARCH($C$1,input!$A325)+4,5))),VALUE(TRIM(MID(input!$A325,SEARCH($C$1,input!$A325)+4,5)))&lt;=2030),"X"),"")</f>
        <v>X</v>
      </c>
      <c r="D325" s="14" t="str">
        <f>IFERROR(IF(ISNUMBER(SEARCH($D$1,input!$A325)),IF(MID(input!$A325,SEARCH($D$1,input!$A325)+7,2)="cm",AND(150&lt;=VALUE(MID(input!$A325,SEARCH($D$1,input!$A325)+4,3)),VALUE(MID(input!$A325,SEARCH($D$1,input!$A325)+4,3))&lt;=193),IF(MID(input!$A325,SEARCH($D$1,input!$A325)+6,2)="in",AND(59&lt;=VALUE(MID(input!$A325,SEARCH($D$1,input!$A325)+4,2)),VALUE(MID(input!$A325,SEARCH($D$1,input!$A325)+4,2))&lt;=76),"")),"X"),"")</f>
        <v>X</v>
      </c>
      <c r="E325" s="14" t="str">
        <f>IFERROR(IF(ISNUMBER(SEARCH($E$1,input!$A325)),IF(AND(MID(input!$A325,SEARCH($E$1,input!$A325)+4,1)="#",
VLOOKUP(MID(input!$A325,SEARCH($E$1,input!$A325)+5,1),'TRUE LIST'!$C$2:$D$17,2,0),
VLOOKUP(MID(input!$A325,SEARCH($E$1,input!$A325)+6,1),'TRUE LIST'!$C$2:$D$17,2,0),
VLOOKUP(MID(input!$A325,SEARCH($E$1,input!$A325)+7,1),'TRUE LIST'!$C$2:$D$17,2,0),
VLOOKUP(MID(input!$A325,SEARCH($E$1,input!$A325)+8,1),'TRUE LIST'!$C$2:$D$17,2,0),
VLOOKUP(MID(input!$A325,SEARCH($E$1,input!$A325)+9,1),'TRUE LIST'!$C$2:$D$17,2,0),
VLOOKUP(MID(input!$A325,SEARCH($E$1,input!$A325)+10,1),'TRUE LIST'!$C$2:$D$17,2,0),
TRIM(MID(input!$A325,SEARCH($E$1,input!$A325)+11,1))=""),TRUE,""),"X"),"")</f>
        <v>X</v>
      </c>
      <c r="F325" s="14" t="str">
        <f>IFERROR(IF(ISNUMBER(SEARCH($F$1,input!$A325)),VLOOKUP(TRIM(MID(input!$A325,SEARCH($F$1,input!$A325)+4,4)),'TRUE LIST'!$A$2:$B$8,2,0),"X"),"")</f>
        <v>X</v>
      </c>
      <c r="G325" s="14" t="str">
        <f>IFERROR(IF(ISNUMBER(SEARCH($G$1,input!$A325)),IF(LEN(TRIM(MID(input!$A325,SEARCH($G$1,input!$A325)+4,10)))=9,TRUE,""),"X"),"")</f>
        <v>X</v>
      </c>
      <c r="H325" s="14" t="str">
        <f t="shared" ca="1" si="10"/>
        <v/>
      </c>
      <c r="I325" s="13" t="str">
        <f>IF(ISBLANK(input!A325),"x","")</f>
        <v/>
      </c>
      <c r="J325" s="13" t="str">
        <f>IFERROR(IF(I325="x",MATCH("x",I326:I959,0),N/A),"")</f>
        <v/>
      </c>
      <c r="K325" s="14" t="str">
        <f t="shared" ca="1" si="11"/>
        <v/>
      </c>
    </row>
    <row r="326" spans="1:11" s="1" customFormat="1" x14ac:dyDescent="0.35">
      <c r="A326" s="14" t="str">
        <f>IFERROR(IF(ISNUMBER(SEARCH($A$1,input!$A326)),AND(1920&lt;=VALUE(TRIM(MID(input!$A326,SEARCH($A$1,input!$A326)+4,5))),VALUE(TRIM(MID(input!$A326,SEARCH($A$1,input!$A326)+4,5)))&lt;=2002),"X"),"")</f>
        <v>X</v>
      </c>
      <c r="B326" s="14" t="str">
        <f>IFERROR(IF(ISNUMBER(SEARCH($B$1,input!$A326)),AND(2010&lt;=VALUE(TRIM(MID(input!$A326,SEARCH($B$1,input!$A326)+4,5))),VALUE(TRIM(MID(input!$A326,SEARCH($B$1,input!$A326)+4,5)))&lt;=2020),"X"),"")</f>
        <v>X</v>
      </c>
      <c r="C326" s="14" t="str">
        <f>IFERROR(IF(ISNUMBER(SEARCH($C$1,input!$A326)),AND(2020&lt;=VALUE(TRIM(MID(input!$A326,SEARCH($C$1,input!$A326)+4,5))),VALUE(TRIM(MID(input!$A326,SEARCH($C$1,input!$A326)+4,5)))&lt;=2030),"X"),"")</f>
        <v>X</v>
      </c>
      <c r="D326" s="14" t="str">
        <f>IFERROR(IF(ISNUMBER(SEARCH($D$1,input!$A326)),IF(MID(input!$A326,SEARCH($D$1,input!$A326)+7,2)="cm",AND(150&lt;=VALUE(MID(input!$A326,SEARCH($D$1,input!$A326)+4,3)),VALUE(MID(input!$A326,SEARCH($D$1,input!$A326)+4,3))&lt;=193),IF(MID(input!$A326,SEARCH($D$1,input!$A326)+6,2)="in",AND(59&lt;=VALUE(MID(input!$A326,SEARCH($D$1,input!$A326)+4,2)),VALUE(MID(input!$A326,SEARCH($D$1,input!$A326)+4,2))&lt;=76),"")),"X"),"")</f>
        <v>X</v>
      </c>
      <c r="E326" s="14" t="str">
        <f>IFERROR(IF(ISNUMBER(SEARCH($E$1,input!$A326)),IF(AND(MID(input!$A326,SEARCH($E$1,input!$A326)+4,1)="#",
VLOOKUP(MID(input!$A326,SEARCH($E$1,input!$A326)+5,1),'TRUE LIST'!$C$2:$D$17,2,0),
VLOOKUP(MID(input!$A326,SEARCH($E$1,input!$A326)+6,1),'TRUE LIST'!$C$2:$D$17,2,0),
VLOOKUP(MID(input!$A326,SEARCH($E$1,input!$A326)+7,1),'TRUE LIST'!$C$2:$D$17,2,0),
VLOOKUP(MID(input!$A326,SEARCH($E$1,input!$A326)+8,1),'TRUE LIST'!$C$2:$D$17,2,0),
VLOOKUP(MID(input!$A326,SEARCH($E$1,input!$A326)+9,1),'TRUE LIST'!$C$2:$D$17,2,0),
VLOOKUP(MID(input!$A326,SEARCH($E$1,input!$A326)+10,1),'TRUE LIST'!$C$2:$D$17,2,0),
TRIM(MID(input!$A326,SEARCH($E$1,input!$A326)+11,1))=""),TRUE,""),"X"),"")</f>
        <v>X</v>
      </c>
      <c r="F326" s="14" t="str">
        <f>IFERROR(IF(ISNUMBER(SEARCH($F$1,input!$A326)),VLOOKUP(TRIM(MID(input!$A326,SEARCH($F$1,input!$A326)+4,4)),'TRUE LIST'!$A$2:$B$8,2,0),"X"),"")</f>
        <v>X</v>
      </c>
      <c r="G326" s="14" t="str">
        <f>IFERROR(IF(ISNUMBER(SEARCH($G$1,input!$A326)),IF(LEN(TRIM(MID(input!$A326,SEARCH($G$1,input!$A326)+4,10)))=9,TRUE,""),"X"),"")</f>
        <v>X</v>
      </c>
      <c r="H326" s="14" t="str">
        <f t="shared" ca="1" si="10"/>
        <v/>
      </c>
      <c r="I326" s="13" t="str">
        <f>IF(ISBLANK(input!A326),"x","")</f>
        <v>x</v>
      </c>
      <c r="J326" s="13">
        <f>IFERROR(IF(I326="x",MATCH("x",I327:I959,0),N/A),"")</f>
        <v>4</v>
      </c>
      <c r="K326" s="14" t="str">
        <f t="shared" ca="1" si="11"/>
        <v/>
      </c>
    </row>
    <row r="327" spans="1:11" s="1" customFormat="1" x14ac:dyDescent="0.35">
      <c r="A327" s="14" t="b">
        <f>IFERROR(IF(ISNUMBER(SEARCH($A$1,input!$A327)),AND(1920&lt;=VALUE(TRIM(MID(input!$A327,SEARCH($A$1,input!$A327)+4,5))),VALUE(TRIM(MID(input!$A327,SEARCH($A$1,input!$A327)+4,5)))&lt;=2002),"X"),"")</f>
        <v>0</v>
      </c>
      <c r="B327" s="14" t="b">
        <f>IFERROR(IF(ISNUMBER(SEARCH($B$1,input!$A327)),AND(2010&lt;=VALUE(TRIM(MID(input!$A327,SEARCH($B$1,input!$A327)+4,5))),VALUE(TRIM(MID(input!$A327,SEARCH($B$1,input!$A327)+4,5)))&lt;=2020),"X"),"")</f>
        <v>0</v>
      </c>
      <c r="C327" s="14" t="str">
        <f>IFERROR(IF(ISNUMBER(SEARCH($C$1,input!$A327)),AND(2020&lt;=VALUE(TRIM(MID(input!$A327,SEARCH($C$1,input!$A327)+4,5))),VALUE(TRIM(MID(input!$A327,SEARCH($C$1,input!$A327)+4,5)))&lt;=2030),"X"),"")</f>
        <v>X</v>
      </c>
      <c r="D327" s="14" t="str">
        <f>IFERROR(IF(ISNUMBER(SEARCH($D$1,input!$A327)),IF(MID(input!$A327,SEARCH($D$1,input!$A327)+7,2)="cm",AND(150&lt;=VALUE(MID(input!$A327,SEARCH($D$1,input!$A327)+4,3)),VALUE(MID(input!$A327,SEARCH($D$1,input!$A327)+4,3))&lt;=193),IF(MID(input!$A327,SEARCH($D$1,input!$A327)+6,2)="in",AND(59&lt;=VALUE(MID(input!$A327,SEARCH($D$1,input!$A327)+4,2)),VALUE(MID(input!$A327,SEARCH($D$1,input!$A327)+4,2))&lt;=76),"")),"X"),"")</f>
        <v>X</v>
      </c>
      <c r="E327" s="14" t="str">
        <f>IFERROR(IF(ISNUMBER(SEARCH($E$1,input!$A327)),IF(AND(MID(input!$A327,SEARCH($E$1,input!$A327)+4,1)="#",
VLOOKUP(MID(input!$A327,SEARCH($E$1,input!$A327)+5,1),'TRUE LIST'!$C$2:$D$17,2,0),
VLOOKUP(MID(input!$A327,SEARCH($E$1,input!$A327)+6,1),'TRUE LIST'!$C$2:$D$17,2,0),
VLOOKUP(MID(input!$A327,SEARCH($E$1,input!$A327)+7,1),'TRUE LIST'!$C$2:$D$17,2,0),
VLOOKUP(MID(input!$A327,SEARCH($E$1,input!$A327)+8,1),'TRUE LIST'!$C$2:$D$17,2,0),
VLOOKUP(MID(input!$A327,SEARCH($E$1,input!$A327)+9,1),'TRUE LIST'!$C$2:$D$17,2,0),
VLOOKUP(MID(input!$A327,SEARCH($E$1,input!$A327)+10,1),'TRUE LIST'!$C$2:$D$17,2,0),
TRIM(MID(input!$A327,SEARCH($E$1,input!$A327)+11,1))=""),TRUE,""),"X"),"")</f>
        <v/>
      </c>
      <c r="F327" s="14" t="str">
        <f>IFERROR(IF(ISNUMBER(SEARCH($F$1,input!$A327)),VLOOKUP(TRIM(MID(input!$A327,SEARCH($F$1,input!$A327)+4,4)),'TRUE LIST'!$A$2:$B$8,2,0),"X"),"")</f>
        <v>X</v>
      </c>
      <c r="G327" s="14" t="str">
        <f>IFERROR(IF(ISNUMBER(SEARCH($G$1,input!$A327)),IF(LEN(TRIM(MID(input!$A327,SEARCH($G$1,input!$A327)+4,10)))=9,TRUE,""),"X"),"")</f>
        <v>X</v>
      </c>
      <c r="H327" s="14">
        <f t="shared" ca="1" si="10"/>
        <v>6</v>
      </c>
      <c r="I327" s="13" t="str">
        <f>IF(ISBLANK(input!A327),"x","")</f>
        <v/>
      </c>
      <c r="J327" s="13" t="str">
        <f>IFERROR(IF(I327="x",MATCH("x",I328:I959,0),N/A),"")</f>
        <v/>
      </c>
      <c r="K327" s="14">
        <f t="shared" ca="1" si="11"/>
        <v>6</v>
      </c>
    </row>
    <row r="328" spans="1:11" s="1" customFormat="1" x14ac:dyDescent="0.35">
      <c r="A328" s="14" t="str">
        <f>IFERROR(IF(ISNUMBER(SEARCH($A$1,input!$A328)),AND(1920&lt;=VALUE(TRIM(MID(input!$A328,SEARCH($A$1,input!$A328)+4,5))),VALUE(TRIM(MID(input!$A328,SEARCH($A$1,input!$A328)+4,5)))&lt;=2002),"X"),"")</f>
        <v>X</v>
      </c>
      <c r="B328" s="14" t="str">
        <f>IFERROR(IF(ISNUMBER(SEARCH($B$1,input!$A328)),AND(2010&lt;=VALUE(TRIM(MID(input!$A328,SEARCH($B$1,input!$A328)+4,5))),VALUE(TRIM(MID(input!$A328,SEARCH($B$1,input!$A328)+4,5)))&lt;=2020),"X"),"")</f>
        <v>X</v>
      </c>
      <c r="C328" s="14" t="b">
        <f>IFERROR(IF(ISNUMBER(SEARCH($C$1,input!$A328)),AND(2020&lt;=VALUE(TRIM(MID(input!$A328,SEARCH($C$1,input!$A328)+4,5))),VALUE(TRIM(MID(input!$A328,SEARCH($C$1,input!$A328)+4,5)))&lt;=2030),"X"),"")</f>
        <v>0</v>
      </c>
      <c r="D328" s="14" t="str">
        <f>IFERROR(IF(ISNUMBER(SEARCH($D$1,input!$A328)),IF(MID(input!$A328,SEARCH($D$1,input!$A328)+7,2)="cm",AND(150&lt;=VALUE(MID(input!$A328,SEARCH($D$1,input!$A328)+4,3)),VALUE(MID(input!$A328,SEARCH($D$1,input!$A328)+4,3))&lt;=193),IF(MID(input!$A328,SEARCH($D$1,input!$A328)+6,2)="in",AND(59&lt;=VALUE(MID(input!$A328,SEARCH($D$1,input!$A328)+4,2)),VALUE(MID(input!$A328,SEARCH($D$1,input!$A328)+4,2))&lt;=76),"")),"X"),"")</f>
        <v/>
      </c>
      <c r="E328" s="14" t="str">
        <f>IFERROR(IF(ISNUMBER(SEARCH($E$1,input!$A328)),IF(AND(MID(input!$A328,SEARCH($E$1,input!$A328)+4,1)="#",
VLOOKUP(MID(input!$A328,SEARCH($E$1,input!$A328)+5,1),'TRUE LIST'!$C$2:$D$17,2,0),
VLOOKUP(MID(input!$A328,SEARCH($E$1,input!$A328)+6,1),'TRUE LIST'!$C$2:$D$17,2,0),
VLOOKUP(MID(input!$A328,SEARCH($E$1,input!$A328)+7,1),'TRUE LIST'!$C$2:$D$17,2,0),
VLOOKUP(MID(input!$A328,SEARCH($E$1,input!$A328)+8,1),'TRUE LIST'!$C$2:$D$17,2,0),
VLOOKUP(MID(input!$A328,SEARCH($E$1,input!$A328)+9,1),'TRUE LIST'!$C$2:$D$17,2,0),
VLOOKUP(MID(input!$A328,SEARCH($E$1,input!$A328)+10,1),'TRUE LIST'!$C$2:$D$17,2,0),
TRIM(MID(input!$A328,SEARCH($E$1,input!$A328)+11,1))=""),TRUE,""),"X"),"")</f>
        <v>X</v>
      </c>
      <c r="F328" s="14" t="str">
        <f>IFERROR(IF(ISNUMBER(SEARCH($F$1,input!$A328)),VLOOKUP(TRIM(MID(input!$A328,SEARCH($F$1,input!$A328)+4,4)),'TRUE LIST'!$A$2:$B$8,2,0),"X"),"")</f>
        <v/>
      </c>
      <c r="G328" s="14" t="str">
        <f>IFERROR(IF(ISNUMBER(SEARCH($G$1,input!$A328)),IF(LEN(TRIM(MID(input!$A328,SEARCH($G$1,input!$A328)+4,10)))=9,TRUE,""),"X"),"")</f>
        <v/>
      </c>
      <c r="H328" s="14" t="str">
        <f t="shared" ca="1" si="10"/>
        <v/>
      </c>
      <c r="I328" s="13" t="str">
        <f>IF(ISBLANK(input!A328),"x","")</f>
        <v/>
      </c>
      <c r="J328" s="13" t="str">
        <f>IFERROR(IF(I328="x",MATCH("x",I329:I959,0),N/A),"")</f>
        <v/>
      </c>
      <c r="K328" s="14" t="str">
        <f t="shared" ca="1" si="11"/>
        <v/>
      </c>
    </row>
    <row r="329" spans="1:11" s="1" customFormat="1" x14ac:dyDescent="0.35">
      <c r="A329" s="14" t="str">
        <f>IFERROR(IF(ISNUMBER(SEARCH($A$1,input!$A329)),AND(1920&lt;=VALUE(TRIM(MID(input!$A329,SEARCH($A$1,input!$A329)+4,5))),VALUE(TRIM(MID(input!$A329,SEARCH($A$1,input!$A329)+4,5)))&lt;=2002),"X"),"")</f>
        <v>X</v>
      </c>
      <c r="B329" s="14" t="str">
        <f>IFERROR(IF(ISNUMBER(SEARCH($B$1,input!$A329)),AND(2010&lt;=VALUE(TRIM(MID(input!$A329,SEARCH($B$1,input!$A329)+4,5))),VALUE(TRIM(MID(input!$A329,SEARCH($B$1,input!$A329)+4,5)))&lt;=2020),"X"),"")</f>
        <v>X</v>
      </c>
      <c r="C329" s="14" t="str">
        <f>IFERROR(IF(ISNUMBER(SEARCH($C$1,input!$A329)),AND(2020&lt;=VALUE(TRIM(MID(input!$A329,SEARCH($C$1,input!$A329)+4,5))),VALUE(TRIM(MID(input!$A329,SEARCH($C$1,input!$A329)+4,5)))&lt;=2030),"X"),"")</f>
        <v>X</v>
      </c>
      <c r="D329" s="14" t="str">
        <f>IFERROR(IF(ISNUMBER(SEARCH($D$1,input!$A329)),IF(MID(input!$A329,SEARCH($D$1,input!$A329)+7,2)="cm",AND(150&lt;=VALUE(MID(input!$A329,SEARCH($D$1,input!$A329)+4,3)),VALUE(MID(input!$A329,SEARCH($D$1,input!$A329)+4,3))&lt;=193),IF(MID(input!$A329,SEARCH($D$1,input!$A329)+6,2)="in",AND(59&lt;=VALUE(MID(input!$A329,SEARCH($D$1,input!$A329)+4,2)),VALUE(MID(input!$A329,SEARCH($D$1,input!$A329)+4,2))&lt;=76),"")),"X"),"")</f>
        <v>X</v>
      </c>
      <c r="E329" s="14" t="str">
        <f>IFERROR(IF(ISNUMBER(SEARCH($E$1,input!$A329)),IF(AND(MID(input!$A329,SEARCH($E$1,input!$A329)+4,1)="#",
VLOOKUP(MID(input!$A329,SEARCH($E$1,input!$A329)+5,1),'TRUE LIST'!$C$2:$D$17,2,0),
VLOOKUP(MID(input!$A329,SEARCH($E$1,input!$A329)+6,1),'TRUE LIST'!$C$2:$D$17,2,0),
VLOOKUP(MID(input!$A329,SEARCH($E$1,input!$A329)+7,1),'TRUE LIST'!$C$2:$D$17,2,0),
VLOOKUP(MID(input!$A329,SEARCH($E$1,input!$A329)+8,1),'TRUE LIST'!$C$2:$D$17,2,0),
VLOOKUP(MID(input!$A329,SEARCH($E$1,input!$A329)+9,1),'TRUE LIST'!$C$2:$D$17,2,0),
VLOOKUP(MID(input!$A329,SEARCH($E$1,input!$A329)+10,1),'TRUE LIST'!$C$2:$D$17,2,0),
TRIM(MID(input!$A329,SEARCH($E$1,input!$A329)+11,1))=""),TRUE,""),"X"),"")</f>
        <v>X</v>
      </c>
      <c r="F329" s="14" t="str">
        <f>IFERROR(IF(ISNUMBER(SEARCH($F$1,input!$A329)),VLOOKUP(TRIM(MID(input!$A329,SEARCH($F$1,input!$A329)+4,4)),'TRUE LIST'!$A$2:$B$8,2,0),"X"),"")</f>
        <v>X</v>
      </c>
      <c r="G329" s="14" t="str">
        <f>IFERROR(IF(ISNUMBER(SEARCH($G$1,input!$A329)),IF(LEN(TRIM(MID(input!$A329,SEARCH($G$1,input!$A329)+4,10)))=9,TRUE,""),"X"),"")</f>
        <v>X</v>
      </c>
      <c r="H329" s="14" t="str">
        <f t="shared" ca="1" si="10"/>
        <v/>
      </c>
      <c r="I329" s="13" t="str">
        <f>IF(ISBLANK(input!A329),"x","")</f>
        <v/>
      </c>
      <c r="J329" s="13" t="str">
        <f>IFERROR(IF(I329="x",MATCH("x",I330:I959,0),N/A),"")</f>
        <v/>
      </c>
      <c r="K329" s="14" t="str">
        <f t="shared" ca="1" si="11"/>
        <v/>
      </c>
    </row>
    <row r="330" spans="1:11" s="1" customFormat="1" x14ac:dyDescent="0.35">
      <c r="A330" s="14" t="str">
        <f>IFERROR(IF(ISNUMBER(SEARCH($A$1,input!$A330)),AND(1920&lt;=VALUE(TRIM(MID(input!$A330,SEARCH($A$1,input!$A330)+4,5))),VALUE(TRIM(MID(input!$A330,SEARCH($A$1,input!$A330)+4,5)))&lt;=2002),"X"),"")</f>
        <v>X</v>
      </c>
      <c r="B330" s="14" t="str">
        <f>IFERROR(IF(ISNUMBER(SEARCH($B$1,input!$A330)),AND(2010&lt;=VALUE(TRIM(MID(input!$A330,SEARCH($B$1,input!$A330)+4,5))),VALUE(TRIM(MID(input!$A330,SEARCH($B$1,input!$A330)+4,5)))&lt;=2020),"X"),"")</f>
        <v>X</v>
      </c>
      <c r="C330" s="14" t="str">
        <f>IFERROR(IF(ISNUMBER(SEARCH($C$1,input!$A330)),AND(2020&lt;=VALUE(TRIM(MID(input!$A330,SEARCH($C$1,input!$A330)+4,5))),VALUE(TRIM(MID(input!$A330,SEARCH($C$1,input!$A330)+4,5)))&lt;=2030),"X"),"")</f>
        <v>X</v>
      </c>
      <c r="D330" s="14" t="str">
        <f>IFERROR(IF(ISNUMBER(SEARCH($D$1,input!$A330)),IF(MID(input!$A330,SEARCH($D$1,input!$A330)+7,2)="cm",AND(150&lt;=VALUE(MID(input!$A330,SEARCH($D$1,input!$A330)+4,3)),VALUE(MID(input!$A330,SEARCH($D$1,input!$A330)+4,3))&lt;=193),IF(MID(input!$A330,SEARCH($D$1,input!$A330)+6,2)="in",AND(59&lt;=VALUE(MID(input!$A330,SEARCH($D$1,input!$A330)+4,2)),VALUE(MID(input!$A330,SEARCH($D$1,input!$A330)+4,2))&lt;=76),"")),"X"),"")</f>
        <v>X</v>
      </c>
      <c r="E330" s="14" t="str">
        <f>IFERROR(IF(ISNUMBER(SEARCH($E$1,input!$A330)),IF(AND(MID(input!$A330,SEARCH($E$1,input!$A330)+4,1)="#",
VLOOKUP(MID(input!$A330,SEARCH($E$1,input!$A330)+5,1),'TRUE LIST'!$C$2:$D$17,2,0),
VLOOKUP(MID(input!$A330,SEARCH($E$1,input!$A330)+6,1),'TRUE LIST'!$C$2:$D$17,2,0),
VLOOKUP(MID(input!$A330,SEARCH($E$1,input!$A330)+7,1),'TRUE LIST'!$C$2:$D$17,2,0),
VLOOKUP(MID(input!$A330,SEARCH($E$1,input!$A330)+8,1),'TRUE LIST'!$C$2:$D$17,2,0),
VLOOKUP(MID(input!$A330,SEARCH($E$1,input!$A330)+9,1),'TRUE LIST'!$C$2:$D$17,2,0),
VLOOKUP(MID(input!$A330,SEARCH($E$1,input!$A330)+10,1),'TRUE LIST'!$C$2:$D$17,2,0),
TRIM(MID(input!$A330,SEARCH($E$1,input!$A330)+11,1))=""),TRUE,""),"X"),"")</f>
        <v>X</v>
      </c>
      <c r="F330" s="14" t="str">
        <f>IFERROR(IF(ISNUMBER(SEARCH($F$1,input!$A330)),VLOOKUP(TRIM(MID(input!$A330,SEARCH($F$1,input!$A330)+4,4)),'TRUE LIST'!$A$2:$B$8,2,0),"X"),"")</f>
        <v>X</v>
      </c>
      <c r="G330" s="14" t="str">
        <f>IFERROR(IF(ISNUMBER(SEARCH($G$1,input!$A330)),IF(LEN(TRIM(MID(input!$A330,SEARCH($G$1,input!$A330)+4,10)))=9,TRUE,""),"X"),"")</f>
        <v>X</v>
      </c>
      <c r="H330" s="14" t="str">
        <f t="shared" ca="1" si="10"/>
        <v/>
      </c>
      <c r="I330" s="13" t="str">
        <f>IF(ISBLANK(input!A330),"x","")</f>
        <v>x</v>
      </c>
      <c r="J330" s="13">
        <f>IFERROR(IF(I330="x",MATCH("x",I331:I959,0),N/A),"")</f>
        <v>3</v>
      </c>
      <c r="K330" s="14" t="str">
        <f t="shared" ca="1" si="11"/>
        <v/>
      </c>
    </row>
    <row r="331" spans="1:11" s="1" customFormat="1" x14ac:dyDescent="0.35">
      <c r="A331" s="14" t="str">
        <f>IFERROR(IF(ISNUMBER(SEARCH($A$1,input!$A331)),AND(1920&lt;=VALUE(TRIM(MID(input!$A331,SEARCH($A$1,input!$A331)+4,5))),VALUE(TRIM(MID(input!$A331,SEARCH($A$1,input!$A331)+4,5)))&lt;=2002),"X"),"")</f>
        <v>X</v>
      </c>
      <c r="B331" s="14" t="b">
        <f>IFERROR(IF(ISNUMBER(SEARCH($B$1,input!$A331)),AND(2010&lt;=VALUE(TRIM(MID(input!$A331,SEARCH($B$1,input!$A331)+4,5))),VALUE(TRIM(MID(input!$A331,SEARCH($B$1,input!$A331)+4,5)))&lt;=2020),"X"),"")</f>
        <v>0</v>
      </c>
      <c r="C331" s="14" t="b">
        <f>IFERROR(IF(ISNUMBER(SEARCH($C$1,input!$A331)),AND(2020&lt;=VALUE(TRIM(MID(input!$A331,SEARCH($C$1,input!$A331)+4,5))),VALUE(TRIM(MID(input!$A331,SEARCH($C$1,input!$A331)+4,5)))&lt;=2030),"X"),"")</f>
        <v>1</v>
      </c>
      <c r="D331" s="14" t="str">
        <f>IFERROR(IF(ISNUMBER(SEARCH($D$1,input!$A331)),IF(MID(input!$A331,SEARCH($D$1,input!$A331)+7,2)="cm",AND(150&lt;=VALUE(MID(input!$A331,SEARCH($D$1,input!$A331)+4,3)),VALUE(MID(input!$A331,SEARCH($D$1,input!$A331)+4,3))&lt;=193),IF(MID(input!$A331,SEARCH($D$1,input!$A331)+6,2)="in",AND(59&lt;=VALUE(MID(input!$A331,SEARCH($D$1,input!$A331)+4,2)),VALUE(MID(input!$A331,SEARCH($D$1,input!$A331)+4,2))&lt;=76),"")),"X"),"")</f>
        <v>X</v>
      </c>
      <c r="E331" s="14" t="str">
        <f>IFERROR(IF(ISNUMBER(SEARCH($E$1,input!$A331)),IF(AND(MID(input!$A331,SEARCH($E$1,input!$A331)+4,1)="#",
VLOOKUP(MID(input!$A331,SEARCH($E$1,input!$A331)+5,1),'TRUE LIST'!$C$2:$D$17,2,0),
VLOOKUP(MID(input!$A331,SEARCH($E$1,input!$A331)+6,1),'TRUE LIST'!$C$2:$D$17,2,0),
VLOOKUP(MID(input!$A331,SEARCH($E$1,input!$A331)+7,1),'TRUE LIST'!$C$2:$D$17,2,0),
VLOOKUP(MID(input!$A331,SEARCH($E$1,input!$A331)+8,1),'TRUE LIST'!$C$2:$D$17,2,0),
VLOOKUP(MID(input!$A331,SEARCH($E$1,input!$A331)+9,1),'TRUE LIST'!$C$2:$D$17,2,0),
VLOOKUP(MID(input!$A331,SEARCH($E$1,input!$A331)+10,1),'TRUE LIST'!$C$2:$D$17,2,0),
TRIM(MID(input!$A331,SEARCH($E$1,input!$A331)+11,1))=""),TRUE,""),"X"),"")</f>
        <v>X</v>
      </c>
      <c r="F331" s="14" t="str">
        <f>IFERROR(IF(ISNUMBER(SEARCH($F$1,input!$A331)),VLOOKUP(TRIM(MID(input!$A331,SEARCH($F$1,input!$A331)+4,4)),'TRUE LIST'!$A$2:$B$8,2,0),"X"),"")</f>
        <v>X</v>
      </c>
      <c r="G331" s="14" t="str">
        <f>IFERROR(IF(ISNUMBER(SEARCH($G$1,input!$A331)),IF(LEN(TRIM(MID(input!$A331,SEARCH($G$1,input!$A331)+4,10)))=9,TRUE,""),"X"),"")</f>
        <v>X</v>
      </c>
      <c r="H331" s="14">
        <f t="shared" ca="1" si="10"/>
        <v>6</v>
      </c>
      <c r="I331" s="13" t="str">
        <f>IF(ISBLANK(input!A331),"x","")</f>
        <v/>
      </c>
      <c r="J331" s="13" t="str">
        <f>IFERROR(IF(I331="x",MATCH("x",I332:I959,0),N/A),"")</f>
        <v/>
      </c>
      <c r="K331" s="14">
        <f t="shared" ca="1" si="11"/>
        <v>6</v>
      </c>
    </row>
    <row r="332" spans="1:11" s="1" customFormat="1" x14ac:dyDescent="0.35">
      <c r="A332" s="14" t="b">
        <f>IFERROR(IF(ISNUMBER(SEARCH($A$1,input!$A332)),AND(1920&lt;=VALUE(TRIM(MID(input!$A332,SEARCH($A$1,input!$A332)+4,5))),VALUE(TRIM(MID(input!$A332,SEARCH($A$1,input!$A332)+4,5)))&lt;=2002),"X"),"")</f>
        <v>1</v>
      </c>
      <c r="B332" s="14" t="str">
        <f>IFERROR(IF(ISNUMBER(SEARCH($B$1,input!$A332)),AND(2010&lt;=VALUE(TRIM(MID(input!$A332,SEARCH($B$1,input!$A332)+4,5))),VALUE(TRIM(MID(input!$A332,SEARCH($B$1,input!$A332)+4,5)))&lt;=2020),"X"),"")</f>
        <v>X</v>
      </c>
      <c r="C332" s="14" t="str">
        <f>IFERROR(IF(ISNUMBER(SEARCH($C$1,input!$A332)),AND(2020&lt;=VALUE(TRIM(MID(input!$A332,SEARCH($C$1,input!$A332)+4,5))),VALUE(TRIM(MID(input!$A332,SEARCH($C$1,input!$A332)+4,5)))&lt;=2030),"X"),"")</f>
        <v>X</v>
      </c>
      <c r="D332" s="14" t="b">
        <f>IFERROR(IF(ISNUMBER(SEARCH($D$1,input!$A332)),IF(MID(input!$A332,SEARCH($D$1,input!$A332)+7,2)="cm",AND(150&lt;=VALUE(MID(input!$A332,SEARCH($D$1,input!$A332)+4,3)),VALUE(MID(input!$A332,SEARCH($D$1,input!$A332)+4,3))&lt;=193),IF(MID(input!$A332,SEARCH($D$1,input!$A332)+6,2)="in",AND(59&lt;=VALUE(MID(input!$A332,SEARCH($D$1,input!$A332)+4,2)),VALUE(MID(input!$A332,SEARCH($D$1,input!$A332)+4,2))&lt;=76),"")),"X"),"")</f>
        <v>1</v>
      </c>
      <c r="E332" s="14" t="b">
        <f>IFERROR(IF(ISNUMBER(SEARCH($E$1,input!$A332)),IF(AND(MID(input!$A332,SEARCH($E$1,input!$A332)+4,1)="#",
VLOOKUP(MID(input!$A332,SEARCH($E$1,input!$A332)+5,1),'TRUE LIST'!$C$2:$D$17,2,0),
VLOOKUP(MID(input!$A332,SEARCH($E$1,input!$A332)+6,1),'TRUE LIST'!$C$2:$D$17,2,0),
VLOOKUP(MID(input!$A332,SEARCH($E$1,input!$A332)+7,1),'TRUE LIST'!$C$2:$D$17,2,0),
VLOOKUP(MID(input!$A332,SEARCH($E$1,input!$A332)+8,1),'TRUE LIST'!$C$2:$D$17,2,0),
VLOOKUP(MID(input!$A332,SEARCH($E$1,input!$A332)+9,1),'TRUE LIST'!$C$2:$D$17,2,0),
VLOOKUP(MID(input!$A332,SEARCH($E$1,input!$A332)+10,1),'TRUE LIST'!$C$2:$D$17,2,0),
TRIM(MID(input!$A332,SEARCH($E$1,input!$A332)+11,1))=""),TRUE,""),"X"),"")</f>
        <v>1</v>
      </c>
      <c r="F332" s="14" t="b">
        <f>IFERROR(IF(ISNUMBER(SEARCH($F$1,input!$A332)),VLOOKUP(TRIM(MID(input!$A332,SEARCH($F$1,input!$A332)+4,4)),'TRUE LIST'!$A$2:$B$8,2,0),"X"),"")</f>
        <v>1</v>
      </c>
      <c r="G332" s="14" t="b">
        <f>IFERROR(IF(ISNUMBER(SEARCH($G$1,input!$A332)),IF(LEN(TRIM(MID(input!$A332,SEARCH($G$1,input!$A332)+4,10)))=9,TRUE,""),"X"),"")</f>
        <v>1</v>
      </c>
      <c r="H332" s="14" t="str">
        <f t="shared" ca="1" si="10"/>
        <v/>
      </c>
      <c r="I332" s="13" t="str">
        <f>IF(ISBLANK(input!A332),"x","")</f>
        <v/>
      </c>
      <c r="J332" s="13" t="str">
        <f>IFERROR(IF(I332="x",MATCH("x",I333:I959,0),N/A),"")</f>
        <v/>
      </c>
      <c r="K332" s="14" t="str">
        <f t="shared" ca="1" si="11"/>
        <v/>
      </c>
    </row>
    <row r="333" spans="1:11" s="1" customFormat="1" x14ac:dyDescent="0.35">
      <c r="A333" s="14" t="str">
        <f>IFERROR(IF(ISNUMBER(SEARCH($A$1,input!$A333)),AND(1920&lt;=VALUE(TRIM(MID(input!$A333,SEARCH($A$1,input!$A333)+4,5))),VALUE(TRIM(MID(input!$A333,SEARCH($A$1,input!$A333)+4,5)))&lt;=2002),"X"),"")</f>
        <v>X</v>
      </c>
      <c r="B333" s="14" t="str">
        <f>IFERROR(IF(ISNUMBER(SEARCH($B$1,input!$A333)),AND(2010&lt;=VALUE(TRIM(MID(input!$A333,SEARCH($B$1,input!$A333)+4,5))),VALUE(TRIM(MID(input!$A333,SEARCH($B$1,input!$A333)+4,5)))&lt;=2020),"X"),"")</f>
        <v>X</v>
      </c>
      <c r="C333" s="14" t="str">
        <f>IFERROR(IF(ISNUMBER(SEARCH($C$1,input!$A333)),AND(2020&lt;=VALUE(TRIM(MID(input!$A333,SEARCH($C$1,input!$A333)+4,5))),VALUE(TRIM(MID(input!$A333,SEARCH($C$1,input!$A333)+4,5)))&lt;=2030),"X"),"")</f>
        <v>X</v>
      </c>
      <c r="D333" s="14" t="str">
        <f>IFERROR(IF(ISNUMBER(SEARCH($D$1,input!$A333)),IF(MID(input!$A333,SEARCH($D$1,input!$A333)+7,2)="cm",AND(150&lt;=VALUE(MID(input!$A333,SEARCH($D$1,input!$A333)+4,3)),VALUE(MID(input!$A333,SEARCH($D$1,input!$A333)+4,3))&lt;=193),IF(MID(input!$A333,SEARCH($D$1,input!$A333)+6,2)="in",AND(59&lt;=VALUE(MID(input!$A333,SEARCH($D$1,input!$A333)+4,2)),VALUE(MID(input!$A333,SEARCH($D$1,input!$A333)+4,2))&lt;=76),"")),"X"),"")</f>
        <v>X</v>
      </c>
      <c r="E333" s="14" t="str">
        <f>IFERROR(IF(ISNUMBER(SEARCH($E$1,input!$A333)),IF(AND(MID(input!$A333,SEARCH($E$1,input!$A333)+4,1)="#",
VLOOKUP(MID(input!$A333,SEARCH($E$1,input!$A333)+5,1),'TRUE LIST'!$C$2:$D$17,2,0),
VLOOKUP(MID(input!$A333,SEARCH($E$1,input!$A333)+6,1),'TRUE LIST'!$C$2:$D$17,2,0),
VLOOKUP(MID(input!$A333,SEARCH($E$1,input!$A333)+7,1),'TRUE LIST'!$C$2:$D$17,2,0),
VLOOKUP(MID(input!$A333,SEARCH($E$1,input!$A333)+8,1),'TRUE LIST'!$C$2:$D$17,2,0),
VLOOKUP(MID(input!$A333,SEARCH($E$1,input!$A333)+9,1),'TRUE LIST'!$C$2:$D$17,2,0),
VLOOKUP(MID(input!$A333,SEARCH($E$1,input!$A333)+10,1),'TRUE LIST'!$C$2:$D$17,2,0),
TRIM(MID(input!$A333,SEARCH($E$1,input!$A333)+11,1))=""),TRUE,""),"X"),"")</f>
        <v>X</v>
      </c>
      <c r="F333" s="14" t="str">
        <f>IFERROR(IF(ISNUMBER(SEARCH($F$1,input!$A333)),VLOOKUP(TRIM(MID(input!$A333,SEARCH($F$1,input!$A333)+4,4)),'TRUE LIST'!$A$2:$B$8,2,0),"X"),"")</f>
        <v>X</v>
      </c>
      <c r="G333" s="14" t="str">
        <f>IFERROR(IF(ISNUMBER(SEARCH($G$1,input!$A333)),IF(LEN(TRIM(MID(input!$A333,SEARCH($G$1,input!$A333)+4,10)))=9,TRUE,""),"X"),"")</f>
        <v>X</v>
      </c>
      <c r="H333" s="14" t="str">
        <f t="shared" ca="1" si="10"/>
        <v/>
      </c>
      <c r="I333" s="13" t="str">
        <f>IF(ISBLANK(input!A333),"x","")</f>
        <v>x</v>
      </c>
      <c r="J333" s="13">
        <f>IFERROR(IF(I333="x",MATCH("x",I334:I959,0),N/A),"")</f>
        <v>5</v>
      </c>
      <c r="K333" s="14" t="str">
        <f t="shared" ca="1" si="11"/>
        <v/>
      </c>
    </row>
    <row r="334" spans="1:11" s="1" customFormat="1" x14ac:dyDescent="0.35">
      <c r="A334" s="14" t="str">
        <f>IFERROR(IF(ISNUMBER(SEARCH($A$1,input!$A334)),AND(1920&lt;=VALUE(TRIM(MID(input!$A334,SEARCH($A$1,input!$A334)+4,5))),VALUE(TRIM(MID(input!$A334,SEARCH($A$1,input!$A334)+4,5)))&lt;=2002),"X"),"")</f>
        <v>X</v>
      </c>
      <c r="B334" s="14" t="str">
        <f>IFERROR(IF(ISNUMBER(SEARCH($B$1,input!$A334)),AND(2010&lt;=VALUE(TRIM(MID(input!$A334,SEARCH($B$1,input!$A334)+4,5))),VALUE(TRIM(MID(input!$A334,SEARCH($B$1,input!$A334)+4,5)))&lt;=2020),"X"),"")</f>
        <v>X</v>
      </c>
      <c r="C334" s="14" t="b">
        <f>IFERROR(IF(ISNUMBER(SEARCH($C$1,input!$A334)),AND(2020&lt;=VALUE(TRIM(MID(input!$A334,SEARCH($C$1,input!$A334)+4,5))),VALUE(TRIM(MID(input!$A334,SEARCH($C$1,input!$A334)+4,5)))&lt;=2030),"X"),"")</f>
        <v>1</v>
      </c>
      <c r="D334" s="14" t="str">
        <f>IFERROR(IF(ISNUMBER(SEARCH($D$1,input!$A334)),IF(MID(input!$A334,SEARCH($D$1,input!$A334)+7,2)="cm",AND(150&lt;=VALUE(MID(input!$A334,SEARCH($D$1,input!$A334)+4,3)),VALUE(MID(input!$A334,SEARCH($D$1,input!$A334)+4,3))&lt;=193),IF(MID(input!$A334,SEARCH($D$1,input!$A334)+6,2)="in",AND(59&lt;=VALUE(MID(input!$A334,SEARCH($D$1,input!$A334)+4,2)),VALUE(MID(input!$A334,SEARCH($D$1,input!$A334)+4,2))&lt;=76),"")),"X"),"")</f>
        <v>X</v>
      </c>
      <c r="E334" s="14" t="b">
        <f>IFERROR(IF(ISNUMBER(SEARCH($E$1,input!$A334)),IF(AND(MID(input!$A334,SEARCH($E$1,input!$A334)+4,1)="#",
VLOOKUP(MID(input!$A334,SEARCH($E$1,input!$A334)+5,1),'TRUE LIST'!$C$2:$D$17,2,0),
VLOOKUP(MID(input!$A334,SEARCH($E$1,input!$A334)+6,1),'TRUE LIST'!$C$2:$D$17,2,0),
VLOOKUP(MID(input!$A334,SEARCH($E$1,input!$A334)+7,1),'TRUE LIST'!$C$2:$D$17,2,0),
VLOOKUP(MID(input!$A334,SEARCH($E$1,input!$A334)+8,1),'TRUE LIST'!$C$2:$D$17,2,0),
VLOOKUP(MID(input!$A334,SEARCH($E$1,input!$A334)+9,1),'TRUE LIST'!$C$2:$D$17,2,0),
VLOOKUP(MID(input!$A334,SEARCH($E$1,input!$A334)+10,1),'TRUE LIST'!$C$2:$D$17,2,0),
TRIM(MID(input!$A334,SEARCH($E$1,input!$A334)+11,1))=""),TRUE,""),"X"),"")</f>
        <v>1</v>
      </c>
      <c r="F334" s="14" t="str">
        <f>IFERROR(IF(ISNUMBER(SEARCH($F$1,input!$A334)),VLOOKUP(TRIM(MID(input!$A334,SEARCH($F$1,input!$A334)+4,4)),'TRUE LIST'!$A$2:$B$8,2,0),"X"),"")</f>
        <v>X</v>
      </c>
      <c r="G334" s="14" t="str">
        <f>IFERROR(IF(ISNUMBER(SEARCH($G$1,input!$A334)),IF(LEN(TRIM(MID(input!$A334,SEARCH($G$1,input!$A334)+4,10)))=9,TRUE,""),"X"),"")</f>
        <v>X</v>
      </c>
      <c r="H334" s="14">
        <f t="shared" ca="1" si="10"/>
        <v>6</v>
      </c>
      <c r="I334" s="13" t="str">
        <f>IF(ISBLANK(input!A334),"x","")</f>
        <v/>
      </c>
      <c r="J334" s="13" t="str">
        <f>IFERROR(IF(I334="x",MATCH("x",I335:I959,0),N/A),"")</f>
        <v/>
      </c>
      <c r="K334" s="14">
        <f t="shared" ca="1" si="11"/>
        <v>6</v>
      </c>
    </row>
    <row r="335" spans="1:11" s="1" customFormat="1" x14ac:dyDescent="0.35">
      <c r="A335" s="14" t="b">
        <f>IFERROR(IF(ISNUMBER(SEARCH($A$1,input!$A335)),AND(1920&lt;=VALUE(TRIM(MID(input!$A335,SEARCH($A$1,input!$A335)+4,5))),VALUE(TRIM(MID(input!$A335,SEARCH($A$1,input!$A335)+4,5)))&lt;=2002),"X"),"")</f>
        <v>1</v>
      </c>
      <c r="B335" s="14" t="str">
        <f>IFERROR(IF(ISNUMBER(SEARCH($B$1,input!$A335)),AND(2010&lt;=VALUE(TRIM(MID(input!$A335,SEARCH($B$1,input!$A335)+4,5))),VALUE(TRIM(MID(input!$A335,SEARCH($B$1,input!$A335)+4,5)))&lt;=2020),"X"),"")</f>
        <v>X</v>
      </c>
      <c r="C335" s="14" t="str">
        <f>IFERROR(IF(ISNUMBER(SEARCH($C$1,input!$A335)),AND(2020&lt;=VALUE(TRIM(MID(input!$A335,SEARCH($C$1,input!$A335)+4,5))),VALUE(TRIM(MID(input!$A335,SEARCH($C$1,input!$A335)+4,5)))&lt;=2030),"X"),"")</f>
        <v>X</v>
      </c>
      <c r="D335" s="14" t="str">
        <f>IFERROR(IF(ISNUMBER(SEARCH($D$1,input!$A335)),IF(MID(input!$A335,SEARCH($D$1,input!$A335)+7,2)="cm",AND(150&lt;=VALUE(MID(input!$A335,SEARCH($D$1,input!$A335)+4,3)),VALUE(MID(input!$A335,SEARCH($D$1,input!$A335)+4,3))&lt;=193),IF(MID(input!$A335,SEARCH($D$1,input!$A335)+6,2)="in",AND(59&lt;=VALUE(MID(input!$A335,SEARCH($D$1,input!$A335)+4,2)),VALUE(MID(input!$A335,SEARCH($D$1,input!$A335)+4,2))&lt;=76),"")),"X"),"")</f>
        <v>X</v>
      </c>
      <c r="E335" s="14" t="str">
        <f>IFERROR(IF(ISNUMBER(SEARCH($E$1,input!$A335)),IF(AND(MID(input!$A335,SEARCH($E$1,input!$A335)+4,1)="#",
VLOOKUP(MID(input!$A335,SEARCH($E$1,input!$A335)+5,1),'TRUE LIST'!$C$2:$D$17,2,0),
VLOOKUP(MID(input!$A335,SEARCH($E$1,input!$A335)+6,1),'TRUE LIST'!$C$2:$D$17,2,0),
VLOOKUP(MID(input!$A335,SEARCH($E$1,input!$A335)+7,1),'TRUE LIST'!$C$2:$D$17,2,0),
VLOOKUP(MID(input!$A335,SEARCH($E$1,input!$A335)+8,1),'TRUE LIST'!$C$2:$D$17,2,0),
VLOOKUP(MID(input!$A335,SEARCH($E$1,input!$A335)+9,1),'TRUE LIST'!$C$2:$D$17,2,0),
VLOOKUP(MID(input!$A335,SEARCH($E$1,input!$A335)+10,1),'TRUE LIST'!$C$2:$D$17,2,0),
TRIM(MID(input!$A335,SEARCH($E$1,input!$A335)+11,1))=""),TRUE,""),"X"),"")</f>
        <v>X</v>
      </c>
      <c r="F335" s="14" t="b">
        <f>IFERROR(IF(ISNUMBER(SEARCH($F$1,input!$A335)),VLOOKUP(TRIM(MID(input!$A335,SEARCH($F$1,input!$A335)+4,4)),'TRUE LIST'!$A$2:$B$8,2,0),"X"),"")</f>
        <v>1</v>
      </c>
      <c r="G335" s="14" t="str">
        <f>IFERROR(IF(ISNUMBER(SEARCH($G$1,input!$A335)),IF(LEN(TRIM(MID(input!$A335,SEARCH($G$1,input!$A335)+4,10)))=9,TRUE,""),"X"),"")</f>
        <v>X</v>
      </c>
      <c r="H335" s="14" t="str">
        <f t="shared" ca="1" si="10"/>
        <v/>
      </c>
      <c r="I335" s="13" t="str">
        <f>IF(ISBLANK(input!A335),"x","")</f>
        <v/>
      </c>
      <c r="J335" s="13" t="str">
        <f>IFERROR(IF(I335="x",MATCH("x",I336:I959,0),N/A),"")</f>
        <v/>
      </c>
      <c r="K335" s="14" t="str">
        <f t="shared" ca="1" si="11"/>
        <v/>
      </c>
    </row>
    <row r="336" spans="1:11" s="1" customFormat="1" x14ac:dyDescent="0.35">
      <c r="A336" s="14" t="str">
        <f>IFERROR(IF(ISNUMBER(SEARCH($A$1,input!$A336)),AND(1920&lt;=VALUE(TRIM(MID(input!$A336,SEARCH($A$1,input!$A336)+4,5))),VALUE(TRIM(MID(input!$A336,SEARCH($A$1,input!$A336)+4,5)))&lt;=2002),"X"),"")</f>
        <v>X</v>
      </c>
      <c r="B336" s="14" t="str">
        <f>IFERROR(IF(ISNUMBER(SEARCH($B$1,input!$A336)),AND(2010&lt;=VALUE(TRIM(MID(input!$A336,SEARCH($B$1,input!$A336)+4,5))),VALUE(TRIM(MID(input!$A336,SEARCH($B$1,input!$A336)+4,5)))&lt;=2020),"X"),"")</f>
        <v>X</v>
      </c>
      <c r="C336" s="14" t="str">
        <f>IFERROR(IF(ISNUMBER(SEARCH($C$1,input!$A336)),AND(2020&lt;=VALUE(TRIM(MID(input!$A336,SEARCH($C$1,input!$A336)+4,5))),VALUE(TRIM(MID(input!$A336,SEARCH($C$1,input!$A336)+4,5)))&lt;=2030),"X"),"")</f>
        <v>X</v>
      </c>
      <c r="D336" s="14" t="b">
        <f>IFERROR(IF(ISNUMBER(SEARCH($D$1,input!$A336)),IF(MID(input!$A336,SEARCH($D$1,input!$A336)+7,2)="cm",AND(150&lt;=VALUE(MID(input!$A336,SEARCH($D$1,input!$A336)+4,3)),VALUE(MID(input!$A336,SEARCH($D$1,input!$A336)+4,3))&lt;=193),IF(MID(input!$A336,SEARCH($D$1,input!$A336)+6,2)="in",AND(59&lt;=VALUE(MID(input!$A336,SEARCH($D$1,input!$A336)+4,2)),VALUE(MID(input!$A336,SEARCH($D$1,input!$A336)+4,2))&lt;=76),"")),"X"),"")</f>
        <v>1</v>
      </c>
      <c r="E336" s="14" t="str">
        <f>IFERROR(IF(ISNUMBER(SEARCH($E$1,input!$A336)),IF(AND(MID(input!$A336,SEARCH($E$1,input!$A336)+4,1)="#",
VLOOKUP(MID(input!$A336,SEARCH($E$1,input!$A336)+5,1),'TRUE LIST'!$C$2:$D$17,2,0),
VLOOKUP(MID(input!$A336,SEARCH($E$1,input!$A336)+6,1),'TRUE LIST'!$C$2:$D$17,2,0),
VLOOKUP(MID(input!$A336,SEARCH($E$1,input!$A336)+7,1),'TRUE LIST'!$C$2:$D$17,2,0),
VLOOKUP(MID(input!$A336,SEARCH($E$1,input!$A336)+8,1),'TRUE LIST'!$C$2:$D$17,2,0),
VLOOKUP(MID(input!$A336,SEARCH($E$1,input!$A336)+9,1),'TRUE LIST'!$C$2:$D$17,2,0),
VLOOKUP(MID(input!$A336,SEARCH($E$1,input!$A336)+10,1),'TRUE LIST'!$C$2:$D$17,2,0),
TRIM(MID(input!$A336,SEARCH($E$1,input!$A336)+11,1))=""),TRUE,""),"X"),"")</f>
        <v>X</v>
      </c>
      <c r="F336" s="14" t="str">
        <f>IFERROR(IF(ISNUMBER(SEARCH($F$1,input!$A336)),VLOOKUP(TRIM(MID(input!$A336,SEARCH($F$1,input!$A336)+4,4)),'TRUE LIST'!$A$2:$B$8,2,0),"X"),"")</f>
        <v>X</v>
      </c>
      <c r="G336" s="14" t="b">
        <f>IFERROR(IF(ISNUMBER(SEARCH($G$1,input!$A336)),IF(LEN(TRIM(MID(input!$A336,SEARCH($G$1,input!$A336)+4,10)))=9,TRUE,""),"X"),"")</f>
        <v>1</v>
      </c>
      <c r="H336" s="14" t="str">
        <f t="shared" ca="1" si="10"/>
        <v/>
      </c>
      <c r="I336" s="13" t="str">
        <f>IF(ISBLANK(input!A336),"x","")</f>
        <v/>
      </c>
      <c r="J336" s="13" t="str">
        <f>IFERROR(IF(I336="x",MATCH("x",I337:I959,0),N/A),"")</f>
        <v/>
      </c>
      <c r="K336" s="14" t="str">
        <f t="shared" ca="1" si="11"/>
        <v/>
      </c>
    </row>
    <row r="337" spans="1:11" s="1" customFormat="1" x14ac:dyDescent="0.35">
      <c r="A337" s="14" t="str">
        <f>IFERROR(IF(ISNUMBER(SEARCH($A$1,input!$A337)),AND(1920&lt;=VALUE(TRIM(MID(input!$A337,SEARCH($A$1,input!$A337)+4,5))),VALUE(TRIM(MID(input!$A337,SEARCH($A$1,input!$A337)+4,5)))&lt;=2002),"X"),"")</f>
        <v>X</v>
      </c>
      <c r="B337" s="14" t="b">
        <f>IFERROR(IF(ISNUMBER(SEARCH($B$1,input!$A337)),AND(2010&lt;=VALUE(TRIM(MID(input!$A337,SEARCH($B$1,input!$A337)+4,5))),VALUE(TRIM(MID(input!$A337,SEARCH($B$1,input!$A337)+4,5)))&lt;=2020),"X"),"")</f>
        <v>1</v>
      </c>
      <c r="C337" s="14" t="str">
        <f>IFERROR(IF(ISNUMBER(SEARCH($C$1,input!$A337)),AND(2020&lt;=VALUE(TRIM(MID(input!$A337,SEARCH($C$1,input!$A337)+4,5))),VALUE(TRIM(MID(input!$A337,SEARCH($C$1,input!$A337)+4,5)))&lt;=2030),"X"),"")</f>
        <v>X</v>
      </c>
      <c r="D337" s="14" t="str">
        <f>IFERROR(IF(ISNUMBER(SEARCH($D$1,input!$A337)),IF(MID(input!$A337,SEARCH($D$1,input!$A337)+7,2)="cm",AND(150&lt;=VALUE(MID(input!$A337,SEARCH($D$1,input!$A337)+4,3)),VALUE(MID(input!$A337,SEARCH($D$1,input!$A337)+4,3))&lt;=193),IF(MID(input!$A337,SEARCH($D$1,input!$A337)+6,2)="in",AND(59&lt;=VALUE(MID(input!$A337,SEARCH($D$1,input!$A337)+4,2)),VALUE(MID(input!$A337,SEARCH($D$1,input!$A337)+4,2))&lt;=76),"")),"X"),"")</f>
        <v>X</v>
      </c>
      <c r="E337" s="14" t="str">
        <f>IFERROR(IF(ISNUMBER(SEARCH($E$1,input!$A337)),IF(AND(MID(input!$A337,SEARCH($E$1,input!$A337)+4,1)="#",
VLOOKUP(MID(input!$A337,SEARCH($E$1,input!$A337)+5,1),'TRUE LIST'!$C$2:$D$17,2,0),
VLOOKUP(MID(input!$A337,SEARCH($E$1,input!$A337)+6,1),'TRUE LIST'!$C$2:$D$17,2,0),
VLOOKUP(MID(input!$A337,SEARCH($E$1,input!$A337)+7,1),'TRUE LIST'!$C$2:$D$17,2,0),
VLOOKUP(MID(input!$A337,SEARCH($E$1,input!$A337)+8,1),'TRUE LIST'!$C$2:$D$17,2,0),
VLOOKUP(MID(input!$A337,SEARCH($E$1,input!$A337)+9,1),'TRUE LIST'!$C$2:$D$17,2,0),
VLOOKUP(MID(input!$A337,SEARCH($E$1,input!$A337)+10,1),'TRUE LIST'!$C$2:$D$17,2,0),
TRIM(MID(input!$A337,SEARCH($E$1,input!$A337)+11,1))=""),TRUE,""),"X"),"")</f>
        <v>X</v>
      </c>
      <c r="F337" s="14" t="str">
        <f>IFERROR(IF(ISNUMBER(SEARCH($F$1,input!$A337)),VLOOKUP(TRIM(MID(input!$A337,SEARCH($F$1,input!$A337)+4,4)),'TRUE LIST'!$A$2:$B$8,2,0),"X"),"")</f>
        <v>X</v>
      </c>
      <c r="G337" s="14" t="str">
        <f>IFERROR(IF(ISNUMBER(SEARCH($G$1,input!$A337)),IF(LEN(TRIM(MID(input!$A337,SEARCH($G$1,input!$A337)+4,10)))=9,TRUE,""),"X"),"")</f>
        <v>X</v>
      </c>
      <c r="H337" s="14" t="str">
        <f t="shared" ca="1" si="10"/>
        <v/>
      </c>
      <c r="I337" s="13" t="str">
        <f>IF(ISBLANK(input!A337),"x","")</f>
        <v/>
      </c>
      <c r="J337" s="13" t="str">
        <f>IFERROR(IF(I337="x",MATCH("x",I338:I959,0),N/A),"")</f>
        <v/>
      </c>
      <c r="K337" s="14" t="str">
        <f t="shared" ca="1" si="11"/>
        <v/>
      </c>
    </row>
    <row r="338" spans="1:11" s="1" customFormat="1" x14ac:dyDescent="0.35">
      <c r="A338" s="14" t="str">
        <f>IFERROR(IF(ISNUMBER(SEARCH($A$1,input!$A338)),AND(1920&lt;=VALUE(TRIM(MID(input!$A338,SEARCH($A$1,input!$A338)+4,5))),VALUE(TRIM(MID(input!$A338,SEARCH($A$1,input!$A338)+4,5)))&lt;=2002),"X"),"")</f>
        <v>X</v>
      </c>
      <c r="B338" s="14" t="str">
        <f>IFERROR(IF(ISNUMBER(SEARCH($B$1,input!$A338)),AND(2010&lt;=VALUE(TRIM(MID(input!$A338,SEARCH($B$1,input!$A338)+4,5))),VALUE(TRIM(MID(input!$A338,SEARCH($B$1,input!$A338)+4,5)))&lt;=2020),"X"),"")</f>
        <v>X</v>
      </c>
      <c r="C338" s="14" t="str">
        <f>IFERROR(IF(ISNUMBER(SEARCH($C$1,input!$A338)),AND(2020&lt;=VALUE(TRIM(MID(input!$A338,SEARCH($C$1,input!$A338)+4,5))),VALUE(TRIM(MID(input!$A338,SEARCH($C$1,input!$A338)+4,5)))&lt;=2030),"X"),"")</f>
        <v>X</v>
      </c>
      <c r="D338" s="14" t="str">
        <f>IFERROR(IF(ISNUMBER(SEARCH($D$1,input!$A338)),IF(MID(input!$A338,SEARCH($D$1,input!$A338)+7,2)="cm",AND(150&lt;=VALUE(MID(input!$A338,SEARCH($D$1,input!$A338)+4,3)),VALUE(MID(input!$A338,SEARCH($D$1,input!$A338)+4,3))&lt;=193),IF(MID(input!$A338,SEARCH($D$1,input!$A338)+6,2)="in",AND(59&lt;=VALUE(MID(input!$A338,SEARCH($D$1,input!$A338)+4,2)),VALUE(MID(input!$A338,SEARCH($D$1,input!$A338)+4,2))&lt;=76),"")),"X"),"")</f>
        <v>X</v>
      </c>
      <c r="E338" s="14" t="str">
        <f>IFERROR(IF(ISNUMBER(SEARCH($E$1,input!$A338)),IF(AND(MID(input!$A338,SEARCH($E$1,input!$A338)+4,1)="#",
VLOOKUP(MID(input!$A338,SEARCH($E$1,input!$A338)+5,1),'TRUE LIST'!$C$2:$D$17,2,0),
VLOOKUP(MID(input!$A338,SEARCH($E$1,input!$A338)+6,1),'TRUE LIST'!$C$2:$D$17,2,0),
VLOOKUP(MID(input!$A338,SEARCH($E$1,input!$A338)+7,1),'TRUE LIST'!$C$2:$D$17,2,0),
VLOOKUP(MID(input!$A338,SEARCH($E$1,input!$A338)+8,1),'TRUE LIST'!$C$2:$D$17,2,0),
VLOOKUP(MID(input!$A338,SEARCH($E$1,input!$A338)+9,1),'TRUE LIST'!$C$2:$D$17,2,0),
VLOOKUP(MID(input!$A338,SEARCH($E$1,input!$A338)+10,1),'TRUE LIST'!$C$2:$D$17,2,0),
TRIM(MID(input!$A338,SEARCH($E$1,input!$A338)+11,1))=""),TRUE,""),"X"),"")</f>
        <v>X</v>
      </c>
      <c r="F338" s="14" t="str">
        <f>IFERROR(IF(ISNUMBER(SEARCH($F$1,input!$A338)),VLOOKUP(TRIM(MID(input!$A338,SEARCH($F$1,input!$A338)+4,4)),'TRUE LIST'!$A$2:$B$8,2,0),"X"),"")</f>
        <v>X</v>
      </c>
      <c r="G338" s="14" t="str">
        <f>IFERROR(IF(ISNUMBER(SEARCH($G$1,input!$A338)),IF(LEN(TRIM(MID(input!$A338,SEARCH($G$1,input!$A338)+4,10)))=9,TRUE,""),"X"),"")</f>
        <v>X</v>
      </c>
      <c r="H338" s="14" t="str">
        <f t="shared" ca="1" si="10"/>
        <v/>
      </c>
      <c r="I338" s="13" t="str">
        <f>IF(ISBLANK(input!A338),"x","")</f>
        <v>x</v>
      </c>
      <c r="J338" s="13">
        <f>IFERROR(IF(I338="x",MATCH("x",I339:I959,0),N/A),"")</f>
        <v>4</v>
      </c>
      <c r="K338" s="14" t="str">
        <f t="shared" ca="1" si="11"/>
        <v/>
      </c>
    </row>
    <row r="339" spans="1:11" s="1" customFormat="1" x14ac:dyDescent="0.35">
      <c r="A339" s="14" t="b">
        <f>IFERROR(IF(ISNUMBER(SEARCH($A$1,input!$A339)),AND(1920&lt;=VALUE(TRIM(MID(input!$A339,SEARCH($A$1,input!$A339)+4,5))),VALUE(TRIM(MID(input!$A339,SEARCH($A$1,input!$A339)+4,5)))&lt;=2002),"X"),"")</f>
        <v>1</v>
      </c>
      <c r="B339" s="14" t="b">
        <f>IFERROR(IF(ISNUMBER(SEARCH($B$1,input!$A339)),AND(2010&lt;=VALUE(TRIM(MID(input!$A339,SEARCH($B$1,input!$A339)+4,5))),VALUE(TRIM(MID(input!$A339,SEARCH($B$1,input!$A339)+4,5)))&lt;=2020),"X"),"")</f>
        <v>0</v>
      </c>
      <c r="C339" s="14" t="str">
        <f>IFERROR(IF(ISNUMBER(SEARCH($C$1,input!$A339)),AND(2020&lt;=VALUE(TRIM(MID(input!$A339,SEARCH($C$1,input!$A339)+4,5))),VALUE(TRIM(MID(input!$A339,SEARCH($C$1,input!$A339)+4,5)))&lt;=2030),"X"),"")</f>
        <v>X</v>
      </c>
      <c r="D339" s="14" t="str">
        <f>IFERROR(IF(ISNUMBER(SEARCH($D$1,input!$A339)),IF(MID(input!$A339,SEARCH($D$1,input!$A339)+7,2)="cm",AND(150&lt;=VALUE(MID(input!$A339,SEARCH($D$1,input!$A339)+4,3)),VALUE(MID(input!$A339,SEARCH($D$1,input!$A339)+4,3))&lt;=193),IF(MID(input!$A339,SEARCH($D$1,input!$A339)+6,2)="in",AND(59&lt;=VALUE(MID(input!$A339,SEARCH($D$1,input!$A339)+4,2)),VALUE(MID(input!$A339,SEARCH($D$1,input!$A339)+4,2))&lt;=76),"")),"X"),"")</f>
        <v>X</v>
      </c>
      <c r="E339" s="14" t="str">
        <f>IFERROR(IF(ISNUMBER(SEARCH($E$1,input!$A339)),IF(AND(MID(input!$A339,SEARCH($E$1,input!$A339)+4,1)="#",
VLOOKUP(MID(input!$A339,SEARCH($E$1,input!$A339)+5,1),'TRUE LIST'!$C$2:$D$17,2,0),
VLOOKUP(MID(input!$A339,SEARCH($E$1,input!$A339)+6,1),'TRUE LIST'!$C$2:$D$17,2,0),
VLOOKUP(MID(input!$A339,SEARCH($E$1,input!$A339)+7,1),'TRUE LIST'!$C$2:$D$17,2,0),
VLOOKUP(MID(input!$A339,SEARCH($E$1,input!$A339)+8,1),'TRUE LIST'!$C$2:$D$17,2,0),
VLOOKUP(MID(input!$A339,SEARCH($E$1,input!$A339)+9,1),'TRUE LIST'!$C$2:$D$17,2,0),
VLOOKUP(MID(input!$A339,SEARCH($E$1,input!$A339)+10,1),'TRUE LIST'!$C$2:$D$17,2,0),
TRIM(MID(input!$A339,SEARCH($E$1,input!$A339)+11,1))=""),TRUE,""),"X"),"")</f>
        <v>X</v>
      </c>
      <c r="F339" s="14" t="str">
        <f>IFERROR(IF(ISNUMBER(SEARCH($F$1,input!$A339)),VLOOKUP(TRIM(MID(input!$A339,SEARCH($F$1,input!$A339)+4,4)),'TRUE LIST'!$A$2:$B$8,2,0),"X"),"")</f>
        <v>X</v>
      </c>
      <c r="G339" s="14" t="str">
        <f>IFERROR(IF(ISNUMBER(SEARCH($G$1,input!$A339)),IF(LEN(TRIM(MID(input!$A339,SEARCH($G$1,input!$A339)+4,10)))=9,TRUE,""),"X"),"")</f>
        <v>X</v>
      </c>
      <c r="H339" s="14">
        <f t="shared" ca="1" si="10"/>
        <v>6</v>
      </c>
      <c r="I339" s="13" t="str">
        <f>IF(ISBLANK(input!A339),"x","")</f>
        <v/>
      </c>
      <c r="J339" s="13" t="str">
        <f>IFERROR(IF(I339="x",MATCH("x",I340:I959,0),N/A),"")</f>
        <v/>
      </c>
      <c r="K339" s="14">
        <f t="shared" ca="1" si="11"/>
        <v>6</v>
      </c>
    </row>
    <row r="340" spans="1:11" s="1" customFormat="1" x14ac:dyDescent="0.35">
      <c r="A340" s="14" t="str">
        <f>IFERROR(IF(ISNUMBER(SEARCH($A$1,input!$A340)),AND(1920&lt;=VALUE(TRIM(MID(input!$A340,SEARCH($A$1,input!$A340)+4,5))),VALUE(TRIM(MID(input!$A340,SEARCH($A$1,input!$A340)+4,5)))&lt;=2002),"X"),"")</f>
        <v>X</v>
      </c>
      <c r="B340" s="14" t="str">
        <f>IFERROR(IF(ISNUMBER(SEARCH($B$1,input!$A340)),AND(2010&lt;=VALUE(TRIM(MID(input!$A340,SEARCH($B$1,input!$A340)+4,5))),VALUE(TRIM(MID(input!$A340,SEARCH($B$1,input!$A340)+4,5)))&lt;=2020),"X"),"")</f>
        <v>X</v>
      </c>
      <c r="C340" s="14" t="str">
        <f>IFERROR(IF(ISNUMBER(SEARCH($C$1,input!$A340)),AND(2020&lt;=VALUE(TRIM(MID(input!$A340,SEARCH($C$1,input!$A340)+4,5))),VALUE(TRIM(MID(input!$A340,SEARCH($C$1,input!$A340)+4,5)))&lt;=2030),"X"),"")</f>
        <v>X</v>
      </c>
      <c r="D340" s="14" t="str">
        <f>IFERROR(IF(ISNUMBER(SEARCH($D$1,input!$A340)),IF(MID(input!$A340,SEARCH($D$1,input!$A340)+7,2)="cm",AND(150&lt;=VALUE(MID(input!$A340,SEARCH($D$1,input!$A340)+4,3)),VALUE(MID(input!$A340,SEARCH($D$1,input!$A340)+4,3))&lt;=193),IF(MID(input!$A340,SEARCH($D$1,input!$A340)+6,2)="in",AND(59&lt;=VALUE(MID(input!$A340,SEARCH($D$1,input!$A340)+4,2)),VALUE(MID(input!$A340,SEARCH($D$1,input!$A340)+4,2))&lt;=76),"")),"X"),"")</f>
        <v/>
      </c>
      <c r="E340" s="14" t="str">
        <f>IFERROR(IF(ISNUMBER(SEARCH($E$1,input!$A340)),IF(AND(MID(input!$A340,SEARCH($E$1,input!$A340)+4,1)="#",
VLOOKUP(MID(input!$A340,SEARCH($E$1,input!$A340)+5,1),'TRUE LIST'!$C$2:$D$17,2,0),
VLOOKUP(MID(input!$A340,SEARCH($E$1,input!$A340)+6,1),'TRUE LIST'!$C$2:$D$17,2,0),
VLOOKUP(MID(input!$A340,SEARCH($E$1,input!$A340)+7,1),'TRUE LIST'!$C$2:$D$17,2,0),
VLOOKUP(MID(input!$A340,SEARCH($E$1,input!$A340)+8,1),'TRUE LIST'!$C$2:$D$17,2,0),
VLOOKUP(MID(input!$A340,SEARCH($E$1,input!$A340)+9,1),'TRUE LIST'!$C$2:$D$17,2,0),
VLOOKUP(MID(input!$A340,SEARCH($E$1,input!$A340)+10,1),'TRUE LIST'!$C$2:$D$17,2,0),
TRIM(MID(input!$A340,SEARCH($E$1,input!$A340)+11,1))=""),TRUE,""),"X"),"")</f>
        <v>X</v>
      </c>
      <c r="F340" s="14" t="str">
        <f>IFERROR(IF(ISNUMBER(SEARCH($F$1,input!$A340)),VLOOKUP(TRIM(MID(input!$A340,SEARCH($F$1,input!$A340)+4,4)),'TRUE LIST'!$A$2:$B$8,2,0),"X"),"")</f>
        <v>X</v>
      </c>
      <c r="G340" s="14" t="str">
        <f>IFERROR(IF(ISNUMBER(SEARCH($G$1,input!$A340)),IF(LEN(TRIM(MID(input!$A340,SEARCH($G$1,input!$A340)+4,10)))=9,TRUE,""),"X"),"")</f>
        <v/>
      </c>
      <c r="H340" s="14" t="str">
        <f t="shared" ca="1" si="10"/>
        <v/>
      </c>
      <c r="I340" s="13" t="str">
        <f>IF(ISBLANK(input!A340),"x","")</f>
        <v/>
      </c>
      <c r="J340" s="13" t="str">
        <f>IFERROR(IF(I340="x",MATCH("x",I341:I959,0),N/A),"")</f>
        <v/>
      </c>
      <c r="K340" s="14" t="str">
        <f t="shared" ca="1" si="11"/>
        <v/>
      </c>
    </row>
    <row r="341" spans="1:11" s="1" customFormat="1" x14ac:dyDescent="0.35">
      <c r="A341" s="14" t="str">
        <f>IFERROR(IF(ISNUMBER(SEARCH($A$1,input!$A341)),AND(1920&lt;=VALUE(TRIM(MID(input!$A341,SEARCH($A$1,input!$A341)+4,5))),VALUE(TRIM(MID(input!$A341,SEARCH($A$1,input!$A341)+4,5)))&lt;=2002),"X"),"")</f>
        <v>X</v>
      </c>
      <c r="B341" s="14" t="str">
        <f>IFERROR(IF(ISNUMBER(SEARCH($B$1,input!$A341)),AND(2010&lt;=VALUE(TRIM(MID(input!$A341,SEARCH($B$1,input!$A341)+4,5))),VALUE(TRIM(MID(input!$A341,SEARCH($B$1,input!$A341)+4,5)))&lt;=2020),"X"),"")</f>
        <v>X</v>
      </c>
      <c r="C341" s="14" t="b">
        <f>IFERROR(IF(ISNUMBER(SEARCH($C$1,input!$A341)),AND(2020&lt;=VALUE(TRIM(MID(input!$A341,SEARCH($C$1,input!$A341)+4,5))),VALUE(TRIM(MID(input!$A341,SEARCH($C$1,input!$A341)+4,5)))&lt;=2030),"X"),"")</f>
        <v>0</v>
      </c>
      <c r="D341" s="14" t="str">
        <f>IFERROR(IF(ISNUMBER(SEARCH($D$1,input!$A341)),IF(MID(input!$A341,SEARCH($D$1,input!$A341)+7,2)="cm",AND(150&lt;=VALUE(MID(input!$A341,SEARCH($D$1,input!$A341)+4,3)),VALUE(MID(input!$A341,SEARCH($D$1,input!$A341)+4,3))&lt;=193),IF(MID(input!$A341,SEARCH($D$1,input!$A341)+6,2)="in",AND(59&lt;=VALUE(MID(input!$A341,SEARCH($D$1,input!$A341)+4,2)),VALUE(MID(input!$A341,SEARCH($D$1,input!$A341)+4,2))&lt;=76),"")),"X"),"")</f>
        <v>X</v>
      </c>
      <c r="E341" s="14" t="b">
        <f>IFERROR(IF(ISNUMBER(SEARCH($E$1,input!$A341)),IF(AND(MID(input!$A341,SEARCH($E$1,input!$A341)+4,1)="#",
VLOOKUP(MID(input!$A341,SEARCH($E$1,input!$A341)+5,1),'TRUE LIST'!$C$2:$D$17,2,0),
VLOOKUP(MID(input!$A341,SEARCH($E$1,input!$A341)+6,1),'TRUE LIST'!$C$2:$D$17,2,0),
VLOOKUP(MID(input!$A341,SEARCH($E$1,input!$A341)+7,1),'TRUE LIST'!$C$2:$D$17,2,0),
VLOOKUP(MID(input!$A341,SEARCH($E$1,input!$A341)+8,1),'TRUE LIST'!$C$2:$D$17,2,0),
VLOOKUP(MID(input!$A341,SEARCH($E$1,input!$A341)+9,1),'TRUE LIST'!$C$2:$D$17,2,0),
VLOOKUP(MID(input!$A341,SEARCH($E$1,input!$A341)+10,1),'TRUE LIST'!$C$2:$D$17,2,0),
TRIM(MID(input!$A341,SEARCH($E$1,input!$A341)+11,1))=""),TRUE,""),"X"),"")</f>
        <v>1</v>
      </c>
      <c r="F341" s="14" t="b">
        <f>IFERROR(IF(ISNUMBER(SEARCH($F$1,input!$A341)),VLOOKUP(TRIM(MID(input!$A341,SEARCH($F$1,input!$A341)+4,4)),'TRUE LIST'!$A$2:$B$8,2,0),"X"),"")</f>
        <v>1</v>
      </c>
      <c r="G341" s="14" t="str">
        <f>IFERROR(IF(ISNUMBER(SEARCH($G$1,input!$A341)),IF(LEN(TRIM(MID(input!$A341,SEARCH($G$1,input!$A341)+4,10)))=9,TRUE,""),"X"),"")</f>
        <v>X</v>
      </c>
      <c r="H341" s="14" t="str">
        <f t="shared" ca="1" si="10"/>
        <v/>
      </c>
      <c r="I341" s="13" t="str">
        <f>IF(ISBLANK(input!A341),"x","")</f>
        <v/>
      </c>
      <c r="J341" s="13" t="str">
        <f>IFERROR(IF(I341="x",MATCH("x",I342:I959,0),N/A),"")</f>
        <v/>
      </c>
      <c r="K341" s="14" t="str">
        <f t="shared" ca="1" si="11"/>
        <v/>
      </c>
    </row>
    <row r="342" spans="1:11" s="1" customFormat="1" x14ac:dyDescent="0.35">
      <c r="A342" s="14" t="str">
        <f>IFERROR(IF(ISNUMBER(SEARCH($A$1,input!$A342)),AND(1920&lt;=VALUE(TRIM(MID(input!$A342,SEARCH($A$1,input!$A342)+4,5))),VALUE(TRIM(MID(input!$A342,SEARCH($A$1,input!$A342)+4,5)))&lt;=2002),"X"),"")</f>
        <v>X</v>
      </c>
      <c r="B342" s="14" t="str">
        <f>IFERROR(IF(ISNUMBER(SEARCH($B$1,input!$A342)),AND(2010&lt;=VALUE(TRIM(MID(input!$A342,SEARCH($B$1,input!$A342)+4,5))),VALUE(TRIM(MID(input!$A342,SEARCH($B$1,input!$A342)+4,5)))&lt;=2020),"X"),"")</f>
        <v>X</v>
      </c>
      <c r="C342" s="14" t="str">
        <f>IFERROR(IF(ISNUMBER(SEARCH($C$1,input!$A342)),AND(2020&lt;=VALUE(TRIM(MID(input!$A342,SEARCH($C$1,input!$A342)+4,5))),VALUE(TRIM(MID(input!$A342,SEARCH($C$1,input!$A342)+4,5)))&lt;=2030),"X"),"")</f>
        <v>X</v>
      </c>
      <c r="D342" s="14" t="str">
        <f>IFERROR(IF(ISNUMBER(SEARCH($D$1,input!$A342)),IF(MID(input!$A342,SEARCH($D$1,input!$A342)+7,2)="cm",AND(150&lt;=VALUE(MID(input!$A342,SEARCH($D$1,input!$A342)+4,3)),VALUE(MID(input!$A342,SEARCH($D$1,input!$A342)+4,3))&lt;=193),IF(MID(input!$A342,SEARCH($D$1,input!$A342)+6,2)="in",AND(59&lt;=VALUE(MID(input!$A342,SEARCH($D$1,input!$A342)+4,2)),VALUE(MID(input!$A342,SEARCH($D$1,input!$A342)+4,2))&lt;=76),"")),"X"),"")</f>
        <v>X</v>
      </c>
      <c r="E342" s="14" t="str">
        <f>IFERROR(IF(ISNUMBER(SEARCH($E$1,input!$A342)),IF(AND(MID(input!$A342,SEARCH($E$1,input!$A342)+4,1)="#",
VLOOKUP(MID(input!$A342,SEARCH($E$1,input!$A342)+5,1),'TRUE LIST'!$C$2:$D$17,2,0),
VLOOKUP(MID(input!$A342,SEARCH($E$1,input!$A342)+6,1),'TRUE LIST'!$C$2:$D$17,2,0),
VLOOKUP(MID(input!$A342,SEARCH($E$1,input!$A342)+7,1),'TRUE LIST'!$C$2:$D$17,2,0),
VLOOKUP(MID(input!$A342,SEARCH($E$1,input!$A342)+8,1),'TRUE LIST'!$C$2:$D$17,2,0),
VLOOKUP(MID(input!$A342,SEARCH($E$1,input!$A342)+9,1),'TRUE LIST'!$C$2:$D$17,2,0),
VLOOKUP(MID(input!$A342,SEARCH($E$1,input!$A342)+10,1),'TRUE LIST'!$C$2:$D$17,2,0),
TRIM(MID(input!$A342,SEARCH($E$1,input!$A342)+11,1))=""),TRUE,""),"X"),"")</f>
        <v>X</v>
      </c>
      <c r="F342" s="14" t="str">
        <f>IFERROR(IF(ISNUMBER(SEARCH($F$1,input!$A342)),VLOOKUP(TRIM(MID(input!$A342,SEARCH($F$1,input!$A342)+4,4)),'TRUE LIST'!$A$2:$B$8,2,0),"X"),"")</f>
        <v>X</v>
      </c>
      <c r="G342" s="14" t="str">
        <f>IFERROR(IF(ISNUMBER(SEARCH($G$1,input!$A342)),IF(LEN(TRIM(MID(input!$A342,SEARCH($G$1,input!$A342)+4,10)))=9,TRUE,""),"X"),"")</f>
        <v>X</v>
      </c>
      <c r="H342" s="14" t="str">
        <f t="shared" ca="1" si="10"/>
        <v/>
      </c>
      <c r="I342" s="13" t="str">
        <f>IF(ISBLANK(input!A342),"x","")</f>
        <v>x</v>
      </c>
      <c r="J342" s="13">
        <f>IFERROR(IF(I342="x",MATCH("x",I343:I959,0),N/A),"")</f>
        <v>3</v>
      </c>
      <c r="K342" s="14" t="str">
        <f t="shared" ca="1" si="11"/>
        <v/>
      </c>
    </row>
    <row r="343" spans="1:11" s="1" customFormat="1" x14ac:dyDescent="0.35">
      <c r="A343" s="14" t="b">
        <f>IFERROR(IF(ISNUMBER(SEARCH($A$1,input!$A343)),AND(1920&lt;=VALUE(TRIM(MID(input!$A343,SEARCH($A$1,input!$A343)+4,5))),VALUE(TRIM(MID(input!$A343,SEARCH($A$1,input!$A343)+4,5)))&lt;=2002),"X"),"")</f>
        <v>0</v>
      </c>
      <c r="B343" s="14" t="b">
        <f>IFERROR(IF(ISNUMBER(SEARCH($B$1,input!$A343)),AND(2010&lt;=VALUE(TRIM(MID(input!$A343,SEARCH($B$1,input!$A343)+4,5))),VALUE(TRIM(MID(input!$A343,SEARCH($B$1,input!$A343)+4,5)))&lt;=2020),"X"),"")</f>
        <v>1</v>
      </c>
      <c r="C343" s="14" t="b">
        <f>IFERROR(IF(ISNUMBER(SEARCH($C$1,input!$A343)),AND(2020&lt;=VALUE(TRIM(MID(input!$A343,SEARCH($C$1,input!$A343)+4,5))),VALUE(TRIM(MID(input!$A343,SEARCH($C$1,input!$A343)+4,5)))&lt;=2030),"X"),"")</f>
        <v>1</v>
      </c>
      <c r="D343" s="14" t="b">
        <f>IFERROR(IF(ISNUMBER(SEARCH($D$1,input!$A343)),IF(MID(input!$A343,SEARCH($D$1,input!$A343)+7,2)="cm",AND(150&lt;=VALUE(MID(input!$A343,SEARCH($D$1,input!$A343)+4,3)),VALUE(MID(input!$A343,SEARCH($D$1,input!$A343)+4,3))&lt;=193),IF(MID(input!$A343,SEARCH($D$1,input!$A343)+6,2)="in",AND(59&lt;=VALUE(MID(input!$A343,SEARCH($D$1,input!$A343)+4,2)),VALUE(MID(input!$A343,SEARCH($D$1,input!$A343)+4,2))&lt;=76),"")),"X"),"")</f>
        <v>1</v>
      </c>
      <c r="E343" s="14" t="b">
        <f>IFERROR(IF(ISNUMBER(SEARCH($E$1,input!$A343)),IF(AND(MID(input!$A343,SEARCH($E$1,input!$A343)+4,1)="#",
VLOOKUP(MID(input!$A343,SEARCH($E$1,input!$A343)+5,1),'TRUE LIST'!$C$2:$D$17,2,0),
VLOOKUP(MID(input!$A343,SEARCH($E$1,input!$A343)+6,1),'TRUE LIST'!$C$2:$D$17,2,0),
VLOOKUP(MID(input!$A343,SEARCH($E$1,input!$A343)+7,1),'TRUE LIST'!$C$2:$D$17,2,0),
VLOOKUP(MID(input!$A343,SEARCH($E$1,input!$A343)+8,1),'TRUE LIST'!$C$2:$D$17,2,0),
VLOOKUP(MID(input!$A343,SEARCH($E$1,input!$A343)+9,1),'TRUE LIST'!$C$2:$D$17,2,0),
VLOOKUP(MID(input!$A343,SEARCH($E$1,input!$A343)+10,1),'TRUE LIST'!$C$2:$D$17,2,0),
TRIM(MID(input!$A343,SEARCH($E$1,input!$A343)+11,1))=""),TRUE,""),"X"),"")</f>
        <v>1</v>
      </c>
      <c r="F343" s="14" t="str">
        <f>IFERROR(IF(ISNUMBER(SEARCH($F$1,input!$A343)),VLOOKUP(TRIM(MID(input!$A343,SEARCH($F$1,input!$A343)+4,4)),'TRUE LIST'!$A$2:$B$8,2,0),"X"),"")</f>
        <v>X</v>
      </c>
      <c r="G343" s="14" t="str">
        <f>IFERROR(IF(ISNUMBER(SEARCH($G$1,input!$A343)),IF(LEN(TRIM(MID(input!$A343,SEARCH($G$1,input!$A343)+4,10)))=9,TRUE,""),"X"),"")</f>
        <v>X</v>
      </c>
      <c r="H343" s="14">
        <f t="shared" ca="1" si="10"/>
        <v>6</v>
      </c>
      <c r="I343" s="13" t="str">
        <f>IF(ISBLANK(input!A343),"x","")</f>
        <v/>
      </c>
      <c r="J343" s="13" t="str">
        <f>IFERROR(IF(I343="x",MATCH("x",I344:I959,0),N/A),"")</f>
        <v/>
      </c>
      <c r="K343" s="14">
        <f t="shared" ca="1" si="11"/>
        <v>6</v>
      </c>
    </row>
    <row r="344" spans="1:11" s="1" customFormat="1" x14ac:dyDescent="0.35">
      <c r="A344" s="14" t="str">
        <f>IFERROR(IF(ISNUMBER(SEARCH($A$1,input!$A344)),AND(1920&lt;=VALUE(TRIM(MID(input!$A344,SEARCH($A$1,input!$A344)+4,5))),VALUE(TRIM(MID(input!$A344,SEARCH($A$1,input!$A344)+4,5)))&lt;=2002),"X"),"")</f>
        <v>X</v>
      </c>
      <c r="B344" s="14" t="str">
        <f>IFERROR(IF(ISNUMBER(SEARCH($B$1,input!$A344)),AND(2010&lt;=VALUE(TRIM(MID(input!$A344,SEARCH($B$1,input!$A344)+4,5))),VALUE(TRIM(MID(input!$A344,SEARCH($B$1,input!$A344)+4,5)))&lt;=2020),"X"),"")</f>
        <v>X</v>
      </c>
      <c r="C344" s="14" t="str">
        <f>IFERROR(IF(ISNUMBER(SEARCH($C$1,input!$A344)),AND(2020&lt;=VALUE(TRIM(MID(input!$A344,SEARCH($C$1,input!$A344)+4,5))),VALUE(TRIM(MID(input!$A344,SEARCH($C$1,input!$A344)+4,5)))&lt;=2030),"X"),"")</f>
        <v>X</v>
      </c>
      <c r="D344" s="14" t="str">
        <f>IFERROR(IF(ISNUMBER(SEARCH($D$1,input!$A344)),IF(MID(input!$A344,SEARCH($D$1,input!$A344)+7,2)="cm",AND(150&lt;=VALUE(MID(input!$A344,SEARCH($D$1,input!$A344)+4,3)),VALUE(MID(input!$A344,SEARCH($D$1,input!$A344)+4,3))&lt;=193),IF(MID(input!$A344,SEARCH($D$1,input!$A344)+6,2)="in",AND(59&lt;=VALUE(MID(input!$A344,SEARCH($D$1,input!$A344)+4,2)),VALUE(MID(input!$A344,SEARCH($D$1,input!$A344)+4,2))&lt;=76),"")),"X"),"")</f>
        <v>X</v>
      </c>
      <c r="E344" s="14" t="str">
        <f>IFERROR(IF(ISNUMBER(SEARCH($E$1,input!$A344)),IF(AND(MID(input!$A344,SEARCH($E$1,input!$A344)+4,1)="#",
VLOOKUP(MID(input!$A344,SEARCH($E$1,input!$A344)+5,1),'TRUE LIST'!$C$2:$D$17,2,0),
VLOOKUP(MID(input!$A344,SEARCH($E$1,input!$A344)+6,1),'TRUE LIST'!$C$2:$D$17,2,0),
VLOOKUP(MID(input!$A344,SEARCH($E$1,input!$A344)+7,1),'TRUE LIST'!$C$2:$D$17,2,0),
VLOOKUP(MID(input!$A344,SEARCH($E$1,input!$A344)+8,1),'TRUE LIST'!$C$2:$D$17,2,0),
VLOOKUP(MID(input!$A344,SEARCH($E$1,input!$A344)+9,1),'TRUE LIST'!$C$2:$D$17,2,0),
VLOOKUP(MID(input!$A344,SEARCH($E$1,input!$A344)+10,1),'TRUE LIST'!$C$2:$D$17,2,0),
TRIM(MID(input!$A344,SEARCH($E$1,input!$A344)+11,1))=""),TRUE,""),"X"),"")</f>
        <v>X</v>
      </c>
      <c r="F344" s="14" t="b">
        <f>IFERROR(IF(ISNUMBER(SEARCH($F$1,input!$A344)),VLOOKUP(TRIM(MID(input!$A344,SEARCH($F$1,input!$A344)+4,4)),'TRUE LIST'!$A$2:$B$8,2,0),"X"),"")</f>
        <v>1</v>
      </c>
      <c r="G344" s="14" t="b">
        <f>IFERROR(IF(ISNUMBER(SEARCH($G$1,input!$A344)),IF(LEN(TRIM(MID(input!$A344,SEARCH($G$1,input!$A344)+4,10)))=9,TRUE,""),"X"),"")</f>
        <v>1</v>
      </c>
      <c r="H344" s="14" t="str">
        <f t="shared" ca="1" si="10"/>
        <v/>
      </c>
      <c r="I344" s="13" t="str">
        <f>IF(ISBLANK(input!A344),"x","")</f>
        <v/>
      </c>
      <c r="J344" s="13" t="str">
        <f>IFERROR(IF(I344="x",MATCH("x",I345:I959,0),N/A),"")</f>
        <v/>
      </c>
      <c r="K344" s="14" t="str">
        <f t="shared" ca="1" si="11"/>
        <v/>
      </c>
    </row>
    <row r="345" spans="1:11" s="1" customFormat="1" x14ac:dyDescent="0.35">
      <c r="A345" s="14" t="str">
        <f>IFERROR(IF(ISNUMBER(SEARCH($A$1,input!$A345)),AND(1920&lt;=VALUE(TRIM(MID(input!$A345,SEARCH($A$1,input!$A345)+4,5))),VALUE(TRIM(MID(input!$A345,SEARCH($A$1,input!$A345)+4,5)))&lt;=2002),"X"),"")</f>
        <v>X</v>
      </c>
      <c r="B345" s="14" t="str">
        <f>IFERROR(IF(ISNUMBER(SEARCH($B$1,input!$A345)),AND(2010&lt;=VALUE(TRIM(MID(input!$A345,SEARCH($B$1,input!$A345)+4,5))),VALUE(TRIM(MID(input!$A345,SEARCH($B$1,input!$A345)+4,5)))&lt;=2020),"X"),"")</f>
        <v>X</v>
      </c>
      <c r="C345" s="14" t="str">
        <f>IFERROR(IF(ISNUMBER(SEARCH($C$1,input!$A345)),AND(2020&lt;=VALUE(TRIM(MID(input!$A345,SEARCH($C$1,input!$A345)+4,5))),VALUE(TRIM(MID(input!$A345,SEARCH($C$1,input!$A345)+4,5)))&lt;=2030),"X"),"")</f>
        <v>X</v>
      </c>
      <c r="D345" s="14" t="str">
        <f>IFERROR(IF(ISNUMBER(SEARCH($D$1,input!$A345)),IF(MID(input!$A345,SEARCH($D$1,input!$A345)+7,2)="cm",AND(150&lt;=VALUE(MID(input!$A345,SEARCH($D$1,input!$A345)+4,3)),VALUE(MID(input!$A345,SEARCH($D$1,input!$A345)+4,3))&lt;=193),IF(MID(input!$A345,SEARCH($D$1,input!$A345)+6,2)="in",AND(59&lt;=VALUE(MID(input!$A345,SEARCH($D$1,input!$A345)+4,2)),VALUE(MID(input!$A345,SEARCH($D$1,input!$A345)+4,2))&lt;=76),"")),"X"),"")</f>
        <v>X</v>
      </c>
      <c r="E345" s="14" t="str">
        <f>IFERROR(IF(ISNUMBER(SEARCH($E$1,input!$A345)),IF(AND(MID(input!$A345,SEARCH($E$1,input!$A345)+4,1)="#",
VLOOKUP(MID(input!$A345,SEARCH($E$1,input!$A345)+5,1),'TRUE LIST'!$C$2:$D$17,2,0),
VLOOKUP(MID(input!$A345,SEARCH($E$1,input!$A345)+6,1),'TRUE LIST'!$C$2:$D$17,2,0),
VLOOKUP(MID(input!$A345,SEARCH($E$1,input!$A345)+7,1),'TRUE LIST'!$C$2:$D$17,2,0),
VLOOKUP(MID(input!$A345,SEARCH($E$1,input!$A345)+8,1),'TRUE LIST'!$C$2:$D$17,2,0),
VLOOKUP(MID(input!$A345,SEARCH($E$1,input!$A345)+9,1),'TRUE LIST'!$C$2:$D$17,2,0),
VLOOKUP(MID(input!$A345,SEARCH($E$1,input!$A345)+10,1),'TRUE LIST'!$C$2:$D$17,2,0),
TRIM(MID(input!$A345,SEARCH($E$1,input!$A345)+11,1))=""),TRUE,""),"X"),"")</f>
        <v>X</v>
      </c>
      <c r="F345" s="14" t="str">
        <f>IFERROR(IF(ISNUMBER(SEARCH($F$1,input!$A345)),VLOOKUP(TRIM(MID(input!$A345,SEARCH($F$1,input!$A345)+4,4)),'TRUE LIST'!$A$2:$B$8,2,0),"X"),"")</f>
        <v>X</v>
      </c>
      <c r="G345" s="14" t="str">
        <f>IFERROR(IF(ISNUMBER(SEARCH($G$1,input!$A345)),IF(LEN(TRIM(MID(input!$A345,SEARCH($G$1,input!$A345)+4,10)))=9,TRUE,""),"X"),"")</f>
        <v>X</v>
      </c>
      <c r="H345" s="14" t="str">
        <f t="shared" ca="1" si="10"/>
        <v/>
      </c>
      <c r="I345" s="13" t="str">
        <f>IF(ISBLANK(input!A345),"x","")</f>
        <v>x</v>
      </c>
      <c r="J345" s="13">
        <f>IFERROR(IF(I345="x",MATCH("x",I346:I959,0),N/A),"")</f>
        <v>4</v>
      </c>
      <c r="K345" s="14" t="str">
        <f t="shared" ca="1" si="11"/>
        <v/>
      </c>
    </row>
    <row r="346" spans="1:11" s="1" customFormat="1" x14ac:dyDescent="0.35">
      <c r="A346" s="14" t="b">
        <f>IFERROR(IF(ISNUMBER(SEARCH($A$1,input!$A346)),AND(1920&lt;=VALUE(TRIM(MID(input!$A346,SEARCH($A$1,input!$A346)+4,5))),VALUE(TRIM(MID(input!$A346,SEARCH($A$1,input!$A346)+4,5)))&lt;=2002),"X"),"")</f>
        <v>1</v>
      </c>
      <c r="B346" s="14" t="str">
        <f>IFERROR(IF(ISNUMBER(SEARCH($B$1,input!$A346)),AND(2010&lt;=VALUE(TRIM(MID(input!$A346,SEARCH($B$1,input!$A346)+4,5))),VALUE(TRIM(MID(input!$A346,SEARCH($B$1,input!$A346)+4,5)))&lt;=2020),"X"),"")</f>
        <v>X</v>
      </c>
      <c r="C346" s="14" t="str">
        <f>IFERROR(IF(ISNUMBER(SEARCH($C$1,input!$A346)),AND(2020&lt;=VALUE(TRIM(MID(input!$A346,SEARCH($C$1,input!$A346)+4,5))),VALUE(TRIM(MID(input!$A346,SEARCH($C$1,input!$A346)+4,5)))&lt;=2030),"X"),"")</f>
        <v>X</v>
      </c>
      <c r="D346" s="14" t="str">
        <f>IFERROR(IF(ISNUMBER(SEARCH($D$1,input!$A346)),IF(MID(input!$A346,SEARCH($D$1,input!$A346)+7,2)="cm",AND(150&lt;=VALUE(MID(input!$A346,SEARCH($D$1,input!$A346)+4,3)),VALUE(MID(input!$A346,SEARCH($D$1,input!$A346)+4,3))&lt;=193),IF(MID(input!$A346,SEARCH($D$1,input!$A346)+6,2)="in",AND(59&lt;=VALUE(MID(input!$A346,SEARCH($D$1,input!$A346)+4,2)),VALUE(MID(input!$A346,SEARCH($D$1,input!$A346)+4,2))&lt;=76),"")),"X"),"")</f>
        <v>X</v>
      </c>
      <c r="E346" s="14" t="str">
        <f>IFERROR(IF(ISNUMBER(SEARCH($E$1,input!$A346)),IF(AND(MID(input!$A346,SEARCH($E$1,input!$A346)+4,1)="#",
VLOOKUP(MID(input!$A346,SEARCH($E$1,input!$A346)+5,1),'TRUE LIST'!$C$2:$D$17,2,0),
VLOOKUP(MID(input!$A346,SEARCH($E$1,input!$A346)+6,1),'TRUE LIST'!$C$2:$D$17,2,0),
VLOOKUP(MID(input!$A346,SEARCH($E$1,input!$A346)+7,1),'TRUE LIST'!$C$2:$D$17,2,0),
VLOOKUP(MID(input!$A346,SEARCH($E$1,input!$A346)+8,1),'TRUE LIST'!$C$2:$D$17,2,0),
VLOOKUP(MID(input!$A346,SEARCH($E$1,input!$A346)+9,1),'TRUE LIST'!$C$2:$D$17,2,0),
VLOOKUP(MID(input!$A346,SEARCH($E$1,input!$A346)+10,1),'TRUE LIST'!$C$2:$D$17,2,0),
TRIM(MID(input!$A346,SEARCH($E$1,input!$A346)+11,1))=""),TRUE,""),"X"),"")</f>
        <v>X</v>
      </c>
      <c r="F346" s="14" t="str">
        <f>IFERROR(IF(ISNUMBER(SEARCH($F$1,input!$A346)),VLOOKUP(TRIM(MID(input!$A346,SEARCH($F$1,input!$A346)+4,4)),'TRUE LIST'!$A$2:$B$8,2,0),"X"),"")</f>
        <v>X</v>
      </c>
      <c r="G346" s="14" t="str">
        <f>IFERROR(IF(ISNUMBER(SEARCH($G$1,input!$A346)),IF(LEN(TRIM(MID(input!$A346,SEARCH($G$1,input!$A346)+4,10)))=9,TRUE,""),"X"),"")</f>
        <v>X</v>
      </c>
      <c r="H346" s="14">
        <f t="shared" ca="1" si="10"/>
        <v>6</v>
      </c>
      <c r="I346" s="13" t="str">
        <f>IF(ISBLANK(input!A346),"x","")</f>
        <v/>
      </c>
      <c r="J346" s="13" t="str">
        <f>IFERROR(IF(I346="x",MATCH("x",I347:I959,0),N/A),"")</f>
        <v/>
      </c>
      <c r="K346" s="14">
        <f t="shared" ca="1" si="11"/>
        <v>6</v>
      </c>
    </row>
    <row r="347" spans="1:11" s="1" customFormat="1" x14ac:dyDescent="0.35">
      <c r="A347" s="14" t="str">
        <f>IFERROR(IF(ISNUMBER(SEARCH($A$1,input!$A347)),AND(1920&lt;=VALUE(TRIM(MID(input!$A347,SEARCH($A$1,input!$A347)+4,5))),VALUE(TRIM(MID(input!$A347,SEARCH($A$1,input!$A347)+4,5)))&lt;=2002),"X"),"")</f>
        <v>X</v>
      </c>
      <c r="B347" s="14" t="str">
        <f>IFERROR(IF(ISNUMBER(SEARCH($B$1,input!$A347)),AND(2010&lt;=VALUE(TRIM(MID(input!$A347,SEARCH($B$1,input!$A347)+4,5))),VALUE(TRIM(MID(input!$A347,SEARCH($B$1,input!$A347)+4,5)))&lt;=2020),"X"),"")</f>
        <v>X</v>
      </c>
      <c r="C347" s="14" t="str">
        <f>IFERROR(IF(ISNUMBER(SEARCH($C$1,input!$A347)),AND(2020&lt;=VALUE(TRIM(MID(input!$A347,SEARCH($C$1,input!$A347)+4,5))),VALUE(TRIM(MID(input!$A347,SEARCH($C$1,input!$A347)+4,5)))&lt;=2030),"X"),"")</f>
        <v>X</v>
      </c>
      <c r="D347" s="14" t="b">
        <f>IFERROR(IF(ISNUMBER(SEARCH($D$1,input!$A347)),IF(MID(input!$A347,SEARCH($D$1,input!$A347)+7,2)="cm",AND(150&lt;=VALUE(MID(input!$A347,SEARCH($D$1,input!$A347)+4,3)),VALUE(MID(input!$A347,SEARCH($D$1,input!$A347)+4,3))&lt;=193),IF(MID(input!$A347,SEARCH($D$1,input!$A347)+6,2)="in",AND(59&lt;=VALUE(MID(input!$A347,SEARCH($D$1,input!$A347)+4,2)),VALUE(MID(input!$A347,SEARCH($D$1,input!$A347)+4,2))&lt;=76),"")),"X"),"")</f>
        <v>1</v>
      </c>
      <c r="E347" s="14" t="b">
        <f>IFERROR(IF(ISNUMBER(SEARCH($E$1,input!$A347)),IF(AND(MID(input!$A347,SEARCH($E$1,input!$A347)+4,1)="#",
VLOOKUP(MID(input!$A347,SEARCH($E$1,input!$A347)+5,1),'TRUE LIST'!$C$2:$D$17,2,0),
VLOOKUP(MID(input!$A347,SEARCH($E$1,input!$A347)+6,1),'TRUE LIST'!$C$2:$D$17,2,0),
VLOOKUP(MID(input!$A347,SEARCH($E$1,input!$A347)+7,1),'TRUE LIST'!$C$2:$D$17,2,0),
VLOOKUP(MID(input!$A347,SEARCH($E$1,input!$A347)+8,1),'TRUE LIST'!$C$2:$D$17,2,0),
VLOOKUP(MID(input!$A347,SEARCH($E$1,input!$A347)+9,1),'TRUE LIST'!$C$2:$D$17,2,0),
VLOOKUP(MID(input!$A347,SEARCH($E$1,input!$A347)+10,1),'TRUE LIST'!$C$2:$D$17,2,0),
TRIM(MID(input!$A347,SEARCH($E$1,input!$A347)+11,1))=""),TRUE,""),"X"),"")</f>
        <v>1</v>
      </c>
      <c r="F347" s="14" t="str">
        <f>IFERROR(IF(ISNUMBER(SEARCH($F$1,input!$A347)),VLOOKUP(TRIM(MID(input!$A347,SEARCH($F$1,input!$A347)+4,4)),'TRUE LIST'!$A$2:$B$8,2,0),"X"),"")</f>
        <v>X</v>
      </c>
      <c r="G347" s="14" t="str">
        <f>IFERROR(IF(ISNUMBER(SEARCH($G$1,input!$A347)),IF(LEN(TRIM(MID(input!$A347,SEARCH($G$1,input!$A347)+4,10)))=9,TRUE,""),"X"),"")</f>
        <v>X</v>
      </c>
      <c r="H347" s="14" t="str">
        <f t="shared" ca="1" si="10"/>
        <v/>
      </c>
      <c r="I347" s="13" t="str">
        <f>IF(ISBLANK(input!A347),"x","")</f>
        <v/>
      </c>
      <c r="J347" s="13" t="str">
        <f>IFERROR(IF(I347="x",MATCH("x",I348:I959,0),N/A),"")</f>
        <v/>
      </c>
      <c r="K347" s="14" t="str">
        <f t="shared" ca="1" si="11"/>
        <v/>
      </c>
    </row>
    <row r="348" spans="1:11" s="1" customFormat="1" x14ac:dyDescent="0.35">
      <c r="A348" s="14" t="str">
        <f>IFERROR(IF(ISNUMBER(SEARCH($A$1,input!$A348)),AND(1920&lt;=VALUE(TRIM(MID(input!$A348,SEARCH($A$1,input!$A348)+4,5))),VALUE(TRIM(MID(input!$A348,SEARCH($A$1,input!$A348)+4,5)))&lt;=2002),"X"),"")</f>
        <v>X</v>
      </c>
      <c r="B348" s="14" t="b">
        <f>IFERROR(IF(ISNUMBER(SEARCH($B$1,input!$A348)),AND(2010&lt;=VALUE(TRIM(MID(input!$A348,SEARCH($B$1,input!$A348)+4,5))),VALUE(TRIM(MID(input!$A348,SEARCH($B$1,input!$A348)+4,5)))&lt;=2020),"X"),"")</f>
        <v>1</v>
      </c>
      <c r="C348" s="14" t="b">
        <f>IFERROR(IF(ISNUMBER(SEARCH($C$1,input!$A348)),AND(2020&lt;=VALUE(TRIM(MID(input!$A348,SEARCH($C$1,input!$A348)+4,5))),VALUE(TRIM(MID(input!$A348,SEARCH($C$1,input!$A348)+4,5)))&lt;=2030),"X"),"")</f>
        <v>1</v>
      </c>
      <c r="D348" s="14" t="str">
        <f>IFERROR(IF(ISNUMBER(SEARCH($D$1,input!$A348)),IF(MID(input!$A348,SEARCH($D$1,input!$A348)+7,2)="cm",AND(150&lt;=VALUE(MID(input!$A348,SEARCH($D$1,input!$A348)+4,3)),VALUE(MID(input!$A348,SEARCH($D$1,input!$A348)+4,3))&lt;=193),IF(MID(input!$A348,SEARCH($D$1,input!$A348)+6,2)="in",AND(59&lt;=VALUE(MID(input!$A348,SEARCH($D$1,input!$A348)+4,2)),VALUE(MID(input!$A348,SEARCH($D$1,input!$A348)+4,2))&lt;=76),"")),"X"),"")</f>
        <v>X</v>
      </c>
      <c r="E348" s="14" t="str">
        <f>IFERROR(IF(ISNUMBER(SEARCH($E$1,input!$A348)),IF(AND(MID(input!$A348,SEARCH($E$1,input!$A348)+4,1)="#",
VLOOKUP(MID(input!$A348,SEARCH($E$1,input!$A348)+5,1),'TRUE LIST'!$C$2:$D$17,2,0),
VLOOKUP(MID(input!$A348,SEARCH($E$1,input!$A348)+6,1),'TRUE LIST'!$C$2:$D$17,2,0),
VLOOKUP(MID(input!$A348,SEARCH($E$1,input!$A348)+7,1),'TRUE LIST'!$C$2:$D$17,2,0),
VLOOKUP(MID(input!$A348,SEARCH($E$1,input!$A348)+8,1),'TRUE LIST'!$C$2:$D$17,2,0),
VLOOKUP(MID(input!$A348,SEARCH($E$1,input!$A348)+9,1),'TRUE LIST'!$C$2:$D$17,2,0),
VLOOKUP(MID(input!$A348,SEARCH($E$1,input!$A348)+10,1),'TRUE LIST'!$C$2:$D$17,2,0),
TRIM(MID(input!$A348,SEARCH($E$1,input!$A348)+11,1))=""),TRUE,""),"X"),"")</f>
        <v>X</v>
      </c>
      <c r="F348" s="14" t="b">
        <f>IFERROR(IF(ISNUMBER(SEARCH($F$1,input!$A348)),VLOOKUP(TRIM(MID(input!$A348,SEARCH($F$1,input!$A348)+4,4)),'TRUE LIST'!$A$2:$B$8,2,0),"X"),"")</f>
        <v>1</v>
      </c>
      <c r="G348" s="14" t="str">
        <f>IFERROR(IF(ISNUMBER(SEARCH($G$1,input!$A348)),IF(LEN(TRIM(MID(input!$A348,SEARCH($G$1,input!$A348)+4,10)))=9,TRUE,""),"X"),"")</f>
        <v>X</v>
      </c>
      <c r="H348" s="14" t="str">
        <f t="shared" ca="1" si="10"/>
        <v/>
      </c>
      <c r="I348" s="13" t="str">
        <f>IF(ISBLANK(input!A348),"x","")</f>
        <v/>
      </c>
      <c r="J348" s="13" t="str">
        <f>IFERROR(IF(I348="x",MATCH("x",I349:I959,0),N/A),"")</f>
        <v/>
      </c>
      <c r="K348" s="14" t="str">
        <f t="shared" ca="1" si="11"/>
        <v/>
      </c>
    </row>
    <row r="349" spans="1:11" s="1" customFormat="1" x14ac:dyDescent="0.35">
      <c r="A349" s="14" t="str">
        <f>IFERROR(IF(ISNUMBER(SEARCH($A$1,input!$A349)),AND(1920&lt;=VALUE(TRIM(MID(input!$A349,SEARCH($A$1,input!$A349)+4,5))),VALUE(TRIM(MID(input!$A349,SEARCH($A$1,input!$A349)+4,5)))&lt;=2002),"X"),"")</f>
        <v>X</v>
      </c>
      <c r="B349" s="14" t="str">
        <f>IFERROR(IF(ISNUMBER(SEARCH($B$1,input!$A349)),AND(2010&lt;=VALUE(TRIM(MID(input!$A349,SEARCH($B$1,input!$A349)+4,5))),VALUE(TRIM(MID(input!$A349,SEARCH($B$1,input!$A349)+4,5)))&lt;=2020),"X"),"")</f>
        <v>X</v>
      </c>
      <c r="C349" s="14" t="str">
        <f>IFERROR(IF(ISNUMBER(SEARCH($C$1,input!$A349)),AND(2020&lt;=VALUE(TRIM(MID(input!$A349,SEARCH($C$1,input!$A349)+4,5))),VALUE(TRIM(MID(input!$A349,SEARCH($C$1,input!$A349)+4,5)))&lt;=2030),"X"),"")</f>
        <v>X</v>
      </c>
      <c r="D349" s="14" t="str">
        <f>IFERROR(IF(ISNUMBER(SEARCH($D$1,input!$A349)),IF(MID(input!$A349,SEARCH($D$1,input!$A349)+7,2)="cm",AND(150&lt;=VALUE(MID(input!$A349,SEARCH($D$1,input!$A349)+4,3)),VALUE(MID(input!$A349,SEARCH($D$1,input!$A349)+4,3))&lt;=193),IF(MID(input!$A349,SEARCH($D$1,input!$A349)+6,2)="in",AND(59&lt;=VALUE(MID(input!$A349,SEARCH($D$1,input!$A349)+4,2)),VALUE(MID(input!$A349,SEARCH($D$1,input!$A349)+4,2))&lt;=76),"")),"X"),"")</f>
        <v>X</v>
      </c>
      <c r="E349" s="14" t="str">
        <f>IFERROR(IF(ISNUMBER(SEARCH($E$1,input!$A349)),IF(AND(MID(input!$A349,SEARCH($E$1,input!$A349)+4,1)="#",
VLOOKUP(MID(input!$A349,SEARCH($E$1,input!$A349)+5,1),'TRUE LIST'!$C$2:$D$17,2,0),
VLOOKUP(MID(input!$A349,SEARCH($E$1,input!$A349)+6,1),'TRUE LIST'!$C$2:$D$17,2,0),
VLOOKUP(MID(input!$A349,SEARCH($E$1,input!$A349)+7,1),'TRUE LIST'!$C$2:$D$17,2,0),
VLOOKUP(MID(input!$A349,SEARCH($E$1,input!$A349)+8,1),'TRUE LIST'!$C$2:$D$17,2,0),
VLOOKUP(MID(input!$A349,SEARCH($E$1,input!$A349)+9,1),'TRUE LIST'!$C$2:$D$17,2,0),
VLOOKUP(MID(input!$A349,SEARCH($E$1,input!$A349)+10,1),'TRUE LIST'!$C$2:$D$17,2,0),
TRIM(MID(input!$A349,SEARCH($E$1,input!$A349)+11,1))=""),TRUE,""),"X"),"")</f>
        <v>X</v>
      </c>
      <c r="F349" s="14" t="str">
        <f>IFERROR(IF(ISNUMBER(SEARCH($F$1,input!$A349)),VLOOKUP(TRIM(MID(input!$A349,SEARCH($F$1,input!$A349)+4,4)),'TRUE LIST'!$A$2:$B$8,2,0),"X"),"")</f>
        <v>X</v>
      </c>
      <c r="G349" s="14" t="str">
        <f>IFERROR(IF(ISNUMBER(SEARCH($G$1,input!$A349)),IF(LEN(TRIM(MID(input!$A349,SEARCH($G$1,input!$A349)+4,10)))=9,TRUE,""),"X"),"")</f>
        <v>X</v>
      </c>
      <c r="H349" s="14" t="str">
        <f t="shared" ca="1" si="10"/>
        <v/>
      </c>
      <c r="I349" s="13" t="str">
        <f>IF(ISBLANK(input!A349),"x","")</f>
        <v>x</v>
      </c>
      <c r="J349" s="13">
        <f>IFERROR(IF(I349="x",MATCH("x",I350:I959,0),N/A),"")</f>
        <v>6</v>
      </c>
      <c r="K349" s="14" t="str">
        <f t="shared" ca="1" si="11"/>
        <v/>
      </c>
    </row>
    <row r="350" spans="1:11" s="1" customFormat="1" x14ac:dyDescent="0.35">
      <c r="A350" s="14" t="str">
        <f>IFERROR(IF(ISNUMBER(SEARCH($A$1,input!$A350)),AND(1920&lt;=VALUE(TRIM(MID(input!$A350,SEARCH($A$1,input!$A350)+4,5))),VALUE(TRIM(MID(input!$A350,SEARCH($A$1,input!$A350)+4,5)))&lt;=2002),"X"),"")</f>
        <v>X</v>
      </c>
      <c r="B350" s="14" t="b">
        <f>IFERROR(IF(ISNUMBER(SEARCH($B$1,input!$A350)),AND(2010&lt;=VALUE(TRIM(MID(input!$A350,SEARCH($B$1,input!$A350)+4,5))),VALUE(TRIM(MID(input!$A350,SEARCH($B$1,input!$A350)+4,5)))&lt;=2020),"X"),"")</f>
        <v>1</v>
      </c>
      <c r="C350" s="14" t="str">
        <f>IFERROR(IF(ISNUMBER(SEARCH($C$1,input!$A350)),AND(2020&lt;=VALUE(TRIM(MID(input!$A350,SEARCH($C$1,input!$A350)+4,5))),VALUE(TRIM(MID(input!$A350,SEARCH($C$1,input!$A350)+4,5)))&lt;=2030),"X"),"")</f>
        <v>X</v>
      </c>
      <c r="D350" s="14" t="str">
        <f>IFERROR(IF(ISNUMBER(SEARCH($D$1,input!$A350)),IF(MID(input!$A350,SEARCH($D$1,input!$A350)+7,2)="cm",AND(150&lt;=VALUE(MID(input!$A350,SEARCH($D$1,input!$A350)+4,3)),VALUE(MID(input!$A350,SEARCH($D$1,input!$A350)+4,3))&lt;=193),IF(MID(input!$A350,SEARCH($D$1,input!$A350)+6,2)="in",AND(59&lt;=VALUE(MID(input!$A350,SEARCH($D$1,input!$A350)+4,2)),VALUE(MID(input!$A350,SEARCH($D$1,input!$A350)+4,2))&lt;=76),"")),"X"),"")</f>
        <v>X</v>
      </c>
      <c r="E350" s="14" t="str">
        <f>IFERROR(IF(ISNUMBER(SEARCH($E$1,input!$A350)),IF(AND(MID(input!$A350,SEARCH($E$1,input!$A350)+4,1)="#",
VLOOKUP(MID(input!$A350,SEARCH($E$1,input!$A350)+5,1),'TRUE LIST'!$C$2:$D$17,2,0),
VLOOKUP(MID(input!$A350,SEARCH($E$1,input!$A350)+6,1),'TRUE LIST'!$C$2:$D$17,2,0),
VLOOKUP(MID(input!$A350,SEARCH($E$1,input!$A350)+7,1),'TRUE LIST'!$C$2:$D$17,2,0),
VLOOKUP(MID(input!$A350,SEARCH($E$1,input!$A350)+8,1),'TRUE LIST'!$C$2:$D$17,2,0),
VLOOKUP(MID(input!$A350,SEARCH($E$1,input!$A350)+9,1),'TRUE LIST'!$C$2:$D$17,2,0),
VLOOKUP(MID(input!$A350,SEARCH($E$1,input!$A350)+10,1),'TRUE LIST'!$C$2:$D$17,2,0),
TRIM(MID(input!$A350,SEARCH($E$1,input!$A350)+11,1))=""),TRUE,""),"X"),"")</f>
        <v>X</v>
      </c>
      <c r="F350" s="14" t="str">
        <f>IFERROR(IF(ISNUMBER(SEARCH($F$1,input!$A350)),VLOOKUP(TRIM(MID(input!$A350,SEARCH($F$1,input!$A350)+4,4)),'TRUE LIST'!$A$2:$B$8,2,0),"X"),"")</f>
        <v>X</v>
      </c>
      <c r="G350" s="14" t="b">
        <f>IFERROR(IF(ISNUMBER(SEARCH($G$1,input!$A350)),IF(LEN(TRIM(MID(input!$A350,SEARCH($G$1,input!$A350)+4,10)))=9,TRUE,""),"X"),"")</f>
        <v>1</v>
      </c>
      <c r="H350" s="14">
        <f t="shared" ca="1" si="10"/>
        <v>6</v>
      </c>
      <c r="I350" s="13" t="str">
        <f>IF(ISBLANK(input!A350),"x","")</f>
        <v/>
      </c>
      <c r="J350" s="13" t="str">
        <f>IFERROR(IF(I350="x",MATCH("x",I351:I959,0),N/A),"")</f>
        <v/>
      </c>
      <c r="K350" s="14">
        <f t="shared" ca="1" si="11"/>
        <v>6</v>
      </c>
    </row>
    <row r="351" spans="1:11" s="1" customFormat="1" x14ac:dyDescent="0.35">
      <c r="A351" s="14" t="b">
        <f>IFERROR(IF(ISNUMBER(SEARCH($A$1,input!$A351)),AND(1920&lt;=VALUE(TRIM(MID(input!$A351,SEARCH($A$1,input!$A351)+4,5))),VALUE(TRIM(MID(input!$A351,SEARCH($A$1,input!$A351)+4,5)))&lt;=2002),"X"),"")</f>
        <v>1</v>
      </c>
      <c r="B351" s="14" t="str">
        <f>IFERROR(IF(ISNUMBER(SEARCH($B$1,input!$A351)),AND(2010&lt;=VALUE(TRIM(MID(input!$A351,SEARCH($B$1,input!$A351)+4,5))),VALUE(TRIM(MID(input!$A351,SEARCH($B$1,input!$A351)+4,5)))&lt;=2020),"X"),"")</f>
        <v>X</v>
      </c>
      <c r="C351" s="14" t="str">
        <f>IFERROR(IF(ISNUMBER(SEARCH($C$1,input!$A351)),AND(2020&lt;=VALUE(TRIM(MID(input!$A351,SEARCH($C$1,input!$A351)+4,5))),VALUE(TRIM(MID(input!$A351,SEARCH($C$1,input!$A351)+4,5)))&lt;=2030),"X"),"")</f>
        <v>X</v>
      </c>
      <c r="D351" s="14" t="str">
        <f>IFERROR(IF(ISNUMBER(SEARCH($D$1,input!$A351)),IF(MID(input!$A351,SEARCH($D$1,input!$A351)+7,2)="cm",AND(150&lt;=VALUE(MID(input!$A351,SEARCH($D$1,input!$A351)+4,3)),VALUE(MID(input!$A351,SEARCH($D$1,input!$A351)+4,3))&lt;=193),IF(MID(input!$A351,SEARCH($D$1,input!$A351)+6,2)="in",AND(59&lt;=VALUE(MID(input!$A351,SEARCH($D$1,input!$A351)+4,2)),VALUE(MID(input!$A351,SEARCH($D$1,input!$A351)+4,2))&lt;=76),"")),"X"),"")</f>
        <v>X</v>
      </c>
      <c r="E351" s="14" t="str">
        <f>IFERROR(IF(ISNUMBER(SEARCH($E$1,input!$A351)),IF(AND(MID(input!$A351,SEARCH($E$1,input!$A351)+4,1)="#",
VLOOKUP(MID(input!$A351,SEARCH($E$1,input!$A351)+5,1),'TRUE LIST'!$C$2:$D$17,2,0),
VLOOKUP(MID(input!$A351,SEARCH($E$1,input!$A351)+6,1),'TRUE LIST'!$C$2:$D$17,2,0),
VLOOKUP(MID(input!$A351,SEARCH($E$1,input!$A351)+7,1),'TRUE LIST'!$C$2:$D$17,2,0),
VLOOKUP(MID(input!$A351,SEARCH($E$1,input!$A351)+8,1),'TRUE LIST'!$C$2:$D$17,2,0),
VLOOKUP(MID(input!$A351,SEARCH($E$1,input!$A351)+9,1),'TRUE LIST'!$C$2:$D$17,2,0),
VLOOKUP(MID(input!$A351,SEARCH($E$1,input!$A351)+10,1),'TRUE LIST'!$C$2:$D$17,2,0),
TRIM(MID(input!$A351,SEARCH($E$1,input!$A351)+11,1))=""),TRUE,""),"X"),"")</f>
        <v>X</v>
      </c>
      <c r="F351" s="14" t="str">
        <f>IFERROR(IF(ISNUMBER(SEARCH($F$1,input!$A351)),VLOOKUP(TRIM(MID(input!$A351,SEARCH($F$1,input!$A351)+4,4)),'TRUE LIST'!$A$2:$B$8,2,0),"X"),"")</f>
        <v>X</v>
      </c>
      <c r="G351" s="14" t="str">
        <f>IFERROR(IF(ISNUMBER(SEARCH($G$1,input!$A351)),IF(LEN(TRIM(MID(input!$A351,SEARCH($G$1,input!$A351)+4,10)))=9,TRUE,""),"X"),"")</f>
        <v>X</v>
      </c>
      <c r="H351" s="14" t="str">
        <f t="shared" ca="1" si="10"/>
        <v/>
      </c>
      <c r="I351" s="13" t="str">
        <f>IF(ISBLANK(input!A351),"x","")</f>
        <v/>
      </c>
      <c r="J351" s="13" t="str">
        <f>IFERROR(IF(I351="x",MATCH("x",I352:I959,0),N/A),"")</f>
        <v/>
      </c>
      <c r="K351" s="14" t="str">
        <f t="shared" ca="1" si="11"/>
        <v/>
      </c>
    </row>
    <row r="352" spans="1:11" s="1" customFormat="1" x14ac:dyDescent="0.35">
      <c r="A352" s="14" t="str">
        <f>IFERROR(IF(ISNUMBER(SEARCH($A$1,input!$A352)),AND(1920&lt;=VALUE(TRIM(MID(input!$A352,SEARCH($A$1,input!$A352)+4,5))),VALUE(TRIM(MID(input!$A352,SEARCH($A$1,input!$A352)+4,5)))&lt;=2002),"X"),"")</f>
        <v>X</v>
      </c>
      <c r="B352" s="14" t="str">
        <f>IFERROR(IF(ISNUMBER(SEARCH($B$1,input!$A352)),AND(2010&lt;=VALUE(TRIM(MID(input!$A352,SEARCH($B$1,input!$A352)+4,5))),VALUE(TRIM(MID(input!$A352,SEARCH($B$1,input!$A352)+4,5)))&lt;=2020),"X"),"")</f>
        <v>X</v>
      </c>
      <c r="C352" s="14" t="str">
        <f>IFERROR(IF(ISNUMBER(SEARCH($C$1,input!$A352)),AND(2020&lt;=VALUE(TRIM(MID(input!$A352,SEARCH($C$1,input!$A352)+4,5))),VALUE(TRIM(MID(input!$A352,SEARCH($C$1,input!$A352)+4,5)))&lt;=2030),"X"),"")</f>
        <v>X</v>
      </c>
      <c r="D352" s="14" t="str">
        <f>IFERROR(IF(ISNUMBER(SEARCH($D$1,input!$A352)),IF(MID(input!$A352,SEARCH($D$1,input!$A352)+7,2)="cm",AND(150&lt;=VALUE(MID(input!$A352,SEARCH($D$1,input!$A352)+4,3)),VALUE(MID(input!$A352,SEARCH($D$1,input!$A352)+4,3))&lt;=193),IF(MID(input!$A352,SEARCH($D$1,input!$A352)+6,2)="in",AND(59&lt;=VALUE(MID(input!$A352,SEARCH($D$1,input!$A352)+4,2)),VALUE(MID(input!$A352,SEARCH($D$1,input!$A352)+4,2))&lt;=76),"")),"X"),"")</f>
        <v>X</v>
      </c>
      <c r="E352" s="14" t="b">
        <f>IFERROR(IF(ISNUMBER(SEARCH($E$1,input!$A352)),IF(AND(MID(input!$A352,SEARCH($E$1,input!$A352)+4,1)="#",
VLOOKUP(MID(input!$A352,SEARCH($E$1,input!$A352)+5,1),'TRUE LIST'!$C$2:$D$17,2,0),
VLOOKUP(MID(input!$A352,SEARCH($E$1,input!$A352)+6,1),'TRUE LIST'!$C$2:$D$17,2,0),
VLOOKUP(MID(input!$A352,SEARCH($E$1,input!$A352)+7,1),'TRUE LIST'!$C$2:$D$17,2,0),
VLOOKUP(MID(input!$A352,SEARCH($E$1,input!$A352)+8,1),'TRUE LIST'!$C$2:$D$17,2,0),
VLOOKUP(MID(input!$A352,SEARCH($E$1,input!$A352)+9,1),'TRUE LIST'!$C$2:$D$17,2,0),
VLOOKUP(MID(input!$A352,SEARCH($E$1,input!$A352)+10,1),'TRUE LIST'!$C$2:$D$17,2,0),
TRIM(MID(input!$A352,SEARCH($E$1,input!$A352)+11,1))=""),TRUE,""),"X"),"")</f>
        <v>1</v>
      </c>
      <c r="F352" s="14" t="str">
        <f>IFERROR(IF(ISNUMBER(SEARCH($F$1,input!$A352)),VLOOKUP(TRIM(MID(input!$A352,SEARCH($F$1,input!$A352)+4,4)),'TRUE LIST'!$A$2:$B$8,2,0),"X"),"")</f>
        <v>X</v>
      </c>
      <c r="G352" s="14" t="str">
        <f>IFERROR(IF(ISNUMBER(SEARCH($G$1,input!$A352)),IF(LEN(TRIM(MID(input!$A352,SEARCH($G$1,input!$A352)+4,10)))=9,TRUE,""),"X"),"")</f>
        <v>X</v>
      </c>
      <c r="H352" s="14" t="str">
        <f t="shared" ca="1" si="10"/>
        <v/>
      </c>
      <c r="I352" s="13" t="str">
        <f>IF(ISBLANK(input!A352),"x","")</f>
        <v/>
      </c>
      <c r="J352" s="13" t="str">
        <f>IFERROR(IF(I352="x",MATCH("x",I353:I959,0),N/A),"")</f>
        <v/>
      </c>
      <c r="K352" s="14" t="str">
        <f t="shared" ca="1" si="11"/>
        <v/>
      </c>
    </row>
    <row r="353" spans="1:11" s="1" customFormat="1" x14ac:dyDescent="0.35">
      <c r="A353" s="14" t="str">
        <f>IFERROR(IF(ISNUMBER(SEARCH($A$1,input!$A353)),AND(1920&lt;=VALUE(TRIM(MID(input!$A353,SEARCH($A$1,input!$A353)+4,5))),VALUE(TRIM(MID(input!$A353,SEARCH($A$1,input!$A353)+4,5)))&lt;=2002),"X"),"")</f>
        <v>X</v>
      </c>
      <c r="B353" s="14" t="str">
        <f>IFERROR(IF(ISNUMBER(SEARCH($B$1,input!$A353)),AND(2010&lt;=VALUE(TRIM(MID(input!$A353,SEARCH($B$1,input!$A353)+4,5))),VALUE(TRIM(MID(input!$A353,SEARCH($B$1,input!$A353)+4,5)))&lt;=2020),"X"),"")</f>
        <v>X</v>
      </c>
      <c r="C353" s="14" t="str">
        <f>IFERROR(IF(ISNUMBER(SEARCH($C$1,input!$A353)),AND(2020&lt;=VALUE(TRIM(MID(input!$A353,SEARCH($C$1,input!$A353)+4,5))),VALUE(TRIM(MID(input!$A353,SEARCH($C$1,input!$A353)+4,5)))&lt;=2030),"X"),"")</f>
        <v>X</v>
      </c>
      <c r="D353" s="14" t="b">
        <f>IFERROR(IF(ISNUMBER(SEARCH($D$1,input!$A353)),IF(MID(input!$A353,SEARCH($D$1,input!$A353)+7,2)="cm",AND(150&lt;=VALUE(MID(input!$A353,SEARCH($D$1,input!$A353)+4,3)),VALUE(MID(input!$A353,SEARCH($D$1,input!$A353)+4,3))&lt;=193),IF(MID(input!$A353,SEARCH($D$1,input!$A353)+6,2)="in",AND(59&lt;=VALUE(MID(input!$A353,SEARCH($D$1,input!$A353)+4,2)),VALUE(MID(input!$A353,SEARCH($D$1,input!$A353)+4,2))&lt;=76),"")),"X"),"")</f>
        <v>1</v>
      </c>
      <c r="E353" s="14" t="str">
        <f>IFERROR(IF(ISNUMBER(SEARCH($E$1,input!$A353)),IF(AND(MID(input!$A353,SEARCH($E$1,input!$A353)+4,1)="#",
VLOOKUP(MID(input!$A353,SEARCH($E$1,input!$A353)+5,1),'TRUE LIST'!$C$2:$D$17,2,0),
VLOOKUP(MID(input!$A353,SEARCH($E$1,input!$A353)+6,1),'TRUE LIST'!$C$2:$D$17,2,0),
VLOOKUP(MID(input!$A353,SEARCH($E$1,input!$A353)+7,1),'TRUE LIST'!$C$2:$D$17,2,0),
VLOOKUP(MID(input!$A353,SEARCH($E$1,input!$A353)+8,1),'TRUE LIST'!$C$2:$D$17,2,0),
VLOOKUP(MID(input!$A353,SEARCH($E$1,input!$A353)+9,1),'TRUE LIST'!$C$2:$D$17,2,0),
VLOOKUP(MID(input!$A353,SEARCH($E$1,input!$A353)+10,1),'TRUE LIST'!$C$2:$D$17,2,0),
TRIM(MID(input!$A353,SEARCH($E$1,input!$A353)+11,1))=""),TRUE,""),"X"),"")</f>
        <v>X</v>
      </c>
      <c r="F353" s="14" t="b">
        <f>IFERROR(IF(ISNUMBER(SEARCH($F$1,input!$A353)),VLOOKUP(TRIM(MID(input!$A353,SEARCH($F$1,input!$A353)+4,4)),'TRUE LIST'!$A$2:$B$8,2,0),"X"),"")</f>
        <v>1</v>
      </c>
      <c r="G353" s="14" t="str">
        <f>IFERROR(IF(ISNUMBER(SEARCH($G$1,input!$A353)),IF(LEN(TRIM(MID(input!$A353,SEARCH($G$1,input!$A353)+4,10)))=9,TRUE,""),"X"),"")</f>
        <v>X</v>
      </c>
      <c r="H353" s="14" t="str">
        <f t="shared" ca="1" si="10"/>
        <v/>
      </c>
      <c r="I353" s="13" t="str">
        <f>IF(ISBLANK(input!A353),"x","")</f>
        <v/>
      </c>
      <c r="J353" s="13" t="str">
        <f>IFERROR(IF(I353="x",MATCH("x",I354:I959,0),N/A),"")</f>
        <v/>
      </c>
      <c r="K353" s="14" t="str">
        <f t="shared" ca="1" si="11"/>
        <v/>
      </c>
    </row>
    <row r="354" spans="1:11" s="1" customFormat="1" x14ac:dyDescent="0.35">
      <c r="A354" s="14" t="str">
        <f>IFERROR(IF(ISNUMBER(SEARCH($A$1,input!$A354)),AND(1920&lt;=VALUE(TRIM(MID(input!$A354,SEARCH($A$1,input!$A354)+4,5))),VALUE(TRIM(MID(input!$A354,SEARCH($A$1,input!$A354)+4,5)))&lt;=2002),"X"),"")</f>
        <v>X</v>
      </c>
      <c r="B354" s="14" t="str">
        <f>IFERROR(IF(ISNUMBER(SEARCH($B$1,input!$A354)),AND(2010&lt;=VALUE(TRIM(MID(input!$A354,SEARCH($B$1,input!$A354)+4,5))),VALUE(TRIM(MID(input!$A354,SEARCH($B$1,input!$A354)+4,5)))&lt;=2020),"X"),"")</f>
        <v>X</v>
      </c>
      <c r="C354" s="14" t="b">
        <f>IFERROR(IF(ISNUMBER(SEARCH($C$1,input!$A354)),AND(2020&lt;=VALUE(TRIM(MID(input!$A354,SEARCH($C$1,input!$A354)+4,5))),VALUE(TRIM(MID(input!$A354,SEARCH($C$1,input!$A354)+4,5)))&lt;=2030),"X"),"")</f>
        <v>1</v>
      </c>
      <c r="D354" s="14" t="str">
        <f>IFERROR(IF(ISNUMBER(SEARCH($D$1,input!$A354)),IF(MID(input!$A354,SEARCH($D$1,input!$A354)+7,2)="cm",AND(150&lt;=VALUE(MID(input!$A354,SEARCH($D$1,input!$A354)+4,3)),VALUE(MID(input!$A354,SEARCH($D$1,input!$A354)+4,3))&lt;=193),IF(MID(input!$A354,SEARCH($D$1,input!$A354)+6,2)="in",AND(59&lt;=VALUE(MID(input!$A354,SEARCH($D$1,input!$A354)+4,2)),VALUE(MID(input!$A354,SEARCH($D$1,input!$A354)+4,2))&lt;=76),"")),"X"),"")</f>
        <v>X</v>
      </c>
      <c r="E354" s="14" t="str">
        <f>IFERROR(IF(ISNUMBER(SEARCH($E$1,input!$A354)),IF(AND(MID(input!$A354,SEARCH($E$1,input!$A354)+4,1)="#",
VLOOKUP(MID(input!$A354,SEARCH($E$1,input!$A354)+5,1),'TRUE LIST'!$C$2:$D$17,2,0),
VLOOKUP(MID(input!$A354,SEARCH($E$1,input!$A354)+6,1),'TRUE LIST'!$C$2:$D$17,2,0),
VLOOKUP(MID(input!$A354,SEARCH($E$1,input!$A354)+7,1),'TRUE LIST'!$C$2:$D$17,2,0),
VLOOKUP(MID(input!$A354,SEARCH($E$1,input!$A354)+8,1),'TRUE LIST'!$C$2:$D$17,2,0),
VLOOKUP(MID(input!$A354,SEARCH($E$1,input!$A354)+9,1),'TRUE LIST'!$C$2:$D$17,2,0),
VLOOKUP(MID(input!$A354,SEARCH($E$1,input!$A354)+10,1),'TRUE LIST'!$C$2:$D$17,2,0),
TRIM(MID(input!$A354,SEARCH($E$1,input!$A354)+11,1))=""),TRUE,""),"X"),"")</f>
        <v>X</v>
      </c>
      <c r="F354" s="14" t="str">
        <f>IFERROR(IF(ISNUMBER(SEARCH($F$1,input!$A354)),VLOOKUP(TRIM(MID(input!$A354,SEARCH($F$1,input!$A354)+4,4)),'TRUE LIST'!$A$2:$B$8,2,0),"X"),"")</f>
        <v>X</v>
      </c>
      <c r="G354" s="14" t="str">
        <f>IFERROR(IF(ISNUMBER(SEARCH($G$1,input!$A354)),IF(LEN(TRIM(MID(input!$A354,SEARCH($G$1,input!$A354)+4,10)))=9,TRUE,""),"X"),"")</f>
        <v>X</v>
      </c>
      <c r="H354" s="14" t="str">
        <f t="shared" ca="1" si="10"/>
        <v/>
      </c>
      <c r="I354" s="13" t="str">
        <f>IF(ISBLANK(input!A354),"x","")</f>
        <v/>
      </c>
      <c r="J354" s="13" t="str">
        <f>IFERROR(IF(I354="x",MATCH("x",I355:I959,0),N/A),"")</f>
        <v/>
      </c>
      <c r="K354" s="14" t="str">
        <f t="shared" ca="1" si="11"/>
        <v/>
      </c>
    </row>
    <row r="355" spans="1:11" s="1" customFormat="1" x14ac:dyDescent="0.35">
      <c r="A355" s="14" t="str">
        <f>IFERROR(IF(ISNUMBER(SEARCH($A$1,input!$A355)),AND(1920&lt;=VALUE(TRIM(MID(input!$A355,SEARCH($A$1,input!$A355)+4,5))),VALUE(TRIM(MID(input!$A355,SEARCH($A$1,input!$A355)+4,5)))&lt;=2002),"X"),"")</f>
        <v>X</v>
      </c>
      <c r="B355" s="14" t="str">
        <f>IFERROR(IF(ISNUMBER(SEARCH($B$1,input!$A355)),AND(2010&lt;=VALUE(TRIM(MID(input!$A355,SEARCH($B$1,input!$A355)+4,5))),VALUE(TRIM(MID(input!$A355,SEARCH($B$1,input!$A355)+4,5)))&lt;=2020),"X"),"")</f>
        <v>X</v>
      </c>
      <c r="C355" s="14" t="str">
        <f>IFERROR(IF(ISNUMBER(SEARCH($C$1,input!$A355)),AND(2020&lt;=VALUE(TRIM(MID(input!$A355,SEARCH($C$1,input!$A355)+4,5))),VALUE(TRIM(MID(input!$A355,SEARCH($C$1,input!$A355)+4,5)))&lt;=2030),"X"),"")</f>
        <v>X</v>
      </c>
      <c r="D355" s="14" t="str">
        <f>IFERROR(IF(ISNUMBER(SEARCH($D$1,input!$A355)),IF(MID(input!$A355,SEARCH($D$1,input!$A355)+7,2)="cm",AND(150&lt;=VALUE(MID(input!$A355,SEARCH($D$1,input!$A355)+4,3)),VALUE(MID(input!$A355,SEARCH($D$1,input!$A355)+4,3))&lt;=193),IF(MID(input!$A355,SEARCH($D$1,input!$A355)+6,2)="in",AND(59&lt;=VALUE(MID(input!$A355,SEARCH($D$1,input!$A355)+4,2)),VALUE(MID(input!$A355,SEARCH($D$1,input!$A355)+4,2))&lt;=76),"")),"X"),"")</f>
        <v>X</v>
      </c>
      <c r="E355" s="14" t="str">
        <f>IFERROR(IF(ISNUMBER(SEARCH($E$1,input!$A355)),IF(AND(MID(input!$A355,SEARCH($E$1,input!$A355)+4,1)="#",
VLOOKUP(MID(input!$A355,SEARCH($E$1,input!$A355)+5,1),'TRUE LIST'!$C$2:$D$17,2,0),
VLOOKUP(MID(input!$A355,SEARCH($E$1,input!$A355)+6,1),'TRUE LIST'!$C$2:$D$17,2,0),
VLOOKUP(MID(input!$A355,SEARCH($E$1,input!$A355)+7,1),'TRUE LIST'!$C$2:$D$17,2,0),
VLOOKUP(MID(input!$A355,SEARCH($E$1,input!$A355)+8,1),'TRUE LIST'!$C$2:$D$17,2,0),
VLOOKUP(MID(input!$A355,SEARCH($E$1,input!$A355)+9,1),'TRUE LIST'!$C$2:$D$17,2,0),
VLOOKUP(MID(input!$A355,SEARCH($E$1,input!$A355)+10,1),'TRUE LIST'!$C$2:$D$17,2,0),
TRIM(MID(input!$A355,SEARCH($E$1,input!$A355)+11,1))=""),TRUE,""),"X"),"")</f>
        <v>X</v>
      </c>
      <c r="F355" s="14" t="str">
        <f>IFERROR(IF(ISNUMBER(SEARCH($F$1,input!$A355)),VLOOKUP(TRIM(MID(input!$A355,SEARCH($F$1,input!$A355)+4,4)),'TRUE LIST'!$A$2:$B$8,2,0),"X"),"")</f>
        <v>X</v>
      </c>
      <c r="G355" s="14" t="str">
        <f>IFERROR(IF(ISNUMBER(SEARCH($G$1,input!$A355)),IF(LEN(TRIM(MID(input!$A355,SEARCH($G$1,input!$A355)+4,10)))=9,TRUE,""),"X"),"")</f>
        <v>X</v>
      </c>
      <c r="H355" s="14" t="str">
        <f t="shared" ca="1" si="10"/>
        <v/>
      </c>
      <c r="I355" s="13" t="str">
        <f>IF(ISBLANK(input!A355),"x","")</f>
        <v>x</v>
      </c>
      <c r="J355" s="13">
        <f>IFERROR(IF(I355="x",MATCH("x",I356:I959,0),N/A),"")</f>
        <v>4</v>
      </c>
      <c r="K355" s="14" t="str">
        <f t="shared" ca="1" si="11"/>
        <v/>
      </c>
    </row>
    <row r="356" spans="1:11" s="1" customFormat="1" x14ac:dyDescent="0.35">
      <c r="A356" s="14" t="str">
        <f>IFERROR(IF(ISNUMBER(SEARCH($A$1,input!$A356)),AND(1920&lt;=VALUE(TRIM(MID(input!$A356,SEARCH($A$1,input!$A356)+4,5))),VALUE(TRIM(MID(input!$A356,SEARCH($A$1,input!$A356)+4,5)))&lt;=2002),"X"),"")</f>
        <v>X</v>
      </c>
      <c r="B356" s="14" t="b">
        <f>IFERROR(IF(ISNUMBER(SEARCH($B$1,input!$A356)),AND(2010&lt;=VALUE(TRIM(MID(input!$A356,SEARCH($B$1,input!$A356)+4,5))),VALUE(TRIM(MID(input!$A356,SEARCH($B$1,input!$A356)+4,5)))&lt;=2020),"X"),"")</f>
        <v>0</v>
      </c>
      <c r="C356" s="14" t="str">
        <f>IFERROR(IF(ISNUMBER(SEARCH($C$1,input!$A356)),AND(2020&lt;=VALUE(TRIM(MID(input!$A356,SEARCH($C$1,input!$A356)+4,5))),VALUE(TRIM(MID(input!$A356,SEARCH($C$1,input!$A356)+4,5)))&lt;=2030),"X"),"")</f>
        <v>X</v>
      </c>
      <c r="D356" s="14" t="str">
        <f>IFERROR(IF(ISNUMBER(SEARCH($D$1,input!$A356)),IF(MID(input!$A356,SEARCH($D$1,input!$A356)+7,2)="cm",AND(150&lt;=VALUE(MID(input!$A356,SEARCH($D$1,input!$A356)+4,3)),VALUE(MID(input!$A356,SEARCH($D$1,input!$A356)+4,3))&lt;=193),IF(MID(input!$A356,SEARCH($D$1,input!$A356)+6,2)="in",AND(59&lt;=VALUE(MID(input!$A356,SEARCH($D$1,input!$A356)+4,2)),VALUE(MID(input!$A356,SEARCH($D$1,input!$A356)+4,2))&lt;=76),"")),"X"),"")</f>
        <v>X</v>
      </c>
      <c r="E356" s="14" t="str">
        <f>IFERROR(IF(ISNUMBER(SEARCH($E$1,input!$A356)),IF(AND(MID(input!$A356,SEARCH($E$1,input!$A356)+4,1)="#",
VLOOKUP(MID(input!$A356,SEARCH($E$1,input!$A356)+5,1),'TRUE LIST'!$C$2:$D$17,2,0),
VLOOKUP(MID(input!$A356,SEARCH($E$1,input!$A356)+6,1),'TRUE LIST'!$C$2:$D$17,2,0),
VLOOKUP(MID(input!$A356,SEARCH($E$1,input!$A356)+7,1),'TRUE LIST'!$C$2:$D$17,2,0),
VLOOKUP(MID(input!$A356,SEARCH($E$1,input!$A356)+8,1),'TRUE LIST'!$C$2:$D$17,2,0),
VLOOKUP(MID(input!$A356,SEARCH($E$1,input!$A356)+9,1),'TRUE LIST'!$C$2:$D$17,2,0),
VLOOKUP(MID(input!$A356,SEARCH($E$1,input!$A356)+10,1),'TRUE LIST'!$C$2:$D$17,2,0),
TRIM(MID(input!$A356,SEARCH($E$1,input!$A356)+11,1))=""),TRUE,""),"X"),"")</f>
        <v>X</v>
      </c>
      <c r="F356" s="14" t="str">
        <f>IFERROR(IF(ISNUMBER(SEARCH($F$1,input!$A356)),VLOOKUP(TRIM(MID(input!$A356,SEARCH($F$1,input!$A356)+4,4)),'TRUE LIST'!$A$2:$B$8,2,0),"X"),"")</f>
        <v>X</v>
      </c>
      <c r="G356" s="14" t="str">
        <f>IFERROR(IF(ISNUMBER(SEARCH($G$1,input!$A356)),IF(LEN(TRIM(MID(input!$A356,SEARCH($G$1,input!$A356)+4,10)))=9,TRUE,""),"X"),"")</f>
        <v>X</v>
      </c>
      <c r="H356" s="14">
        <f t="shared" ca="1" si="10"/>
        <v>6</v>
      </c>
      <c r="I356" s="13" t="str">
        <f>IF(ISBLANK(input!A356),"x","")</f>
        <v/>
      </c>
      <c r="J356" s="13" t="str">
        <f>IFERROR(IF(I356="x",MATCH("x",I357:I959,0),N/A),"")</f>
        <v/>
      </c>
      <c r="K356" s="14">
        <f t="shared" ca="1" si="11"/>
        <v>6</v>
      </c>
    </row>
    <row r="357" spans="1:11" s="1" customFormat="1" x14ac:dyDescent="0.35">
      <c r="A357" s="14" t="str">
        <f>IFERROR(IF(ISNUMBER(SEARCH($A$1,input!$A357)),AND(1920&lt;=VALUE(TRIM(MID(input!$A357,SEARCH($A$1,input!$A357)+4,5))),VALUE(TRIM(MID(input!$A357,SEARCH($A$1,input!$A357)+4,5)))&lt;=2002),"X"),"")</f>
        <v>X</v>
      </c>
      <c r="B357" s="14" t="str">
        <f>IFERROR(IF(ISNUMBER(SEARCH($B$1,input!$A357)),AND(2010&lt;=VALUE(TRIM(MID(input!$A357,SEARCH($B$1,input!$A357)+4,5))),VALUE(TRIM(MID(input!$A357,SEARCH($B$1,input!$A357)+4,5)))&lt;=2020),"X"),"")</f>
        <v>X</v>
      </c>
      <c r="C357" s="14" t="str">
        <f>IFERROR(IF(ISNUMBER(SEARCH($C$1,input!$A357)),AND(2020&lt;=VALUE(TRIM(MID(input!$A357,SEARCH($C$1,input!$A357)+4,5))),VALUE(TRIM(MID(input!$A357,SEARCH($C$1,input!$A357)+4,5)))&lt;=2030),"X"),"")</f>
        <v>X</v>
      </c>
      <c r="D357" s="14" t="str">
        <f>IFERROR(IF(ISNUMBER(SEARCH($D$1,input!$A357)),IF(MID(input!$A357,SEARCH($D$1,input!$A357)+7,2)="cm",AND(150&lt;=VALUE(MID(input!$A357,SEARCH($D$1,input!$A357)+4,3)),VALUE(MID(input!$A357,SEARCH($D$1,input!$A357)+4,3))&lt;=193),IF(MID(input!$A357,SEARCH($D$1,input!$A357)+6,2)="in",AND(59&lt;=VALUE(MID(input!$A357,SEARCH($D$1,input!$A357)+4,2)),VALUE(MID(input!$A357,SEARCH($D$1,input!$A357)+4,2))&lt;=76),"")),"X"),"")</f>
        <v/>
      </c>
      <c r="E357" s="14" t="str">
        <f>IFERROR(IF(ISNUMBER(SEARCH($E$1,input!$A357)),IF(AND(MID(input!$A357,SEARCH($E$1,input!$A357)+4,1)="#",
VLOOKUP(MID(input!$A357,SEARCH($E$1,input!$A357)+5,1),'TRUE LIST'!$C$2:$D$17,2,0),
VLOOKUP(MID(input!$A357,SEARCH($E$1,input!$A357)+6,1),'TRUE LIST'!$C$2:$D$17,2,0),
VLOOKUP(MID(input!$A357,SEARCH($E$1,input!$A357)+7,1),'TRUE LIST'!$C$2:$D$17,2,0),
VLOOKUP(MID(input!$A357,SEARCH($E$1,input!$A357)+8,1),'TRUE LIST'!$C$2:$D$17,2,0),
VLOOKUP(MID(input!$A357,SEARCH($E$1,input!$A357)+9,1),'TRUE LIST'!$C$2:$D$17,2,0),
VLOOKUP(MID(input!$A357,SEARCH($E$1,input!$A357)+10,1),'TRUE LIST'!$C$2:$D$17,2,0),
TRIM(MID(input!$A357,SEARCH($E$1,input!$A357)+11,1))=""),TRUE,""),"X"),"")</f>
        <v/>
      </c>
      <c r="F357" s="14" t="str">
        <f>IFERROR(IF(ISNUMBER(SEARCH($F$1,input!$A357)),VLOOKUP(TRIM(MID(input!$A357,SEARCH($F$1,input!$A357)+4,4)),'TRUE LIST'!$A$2:$B$8,2,0),"X"),"")</f>
        <v/>
      </c>
      <c r="G357" s="14" t="str">
        <f>IFERROR(IF(ISNUMBER(SEARCH($G$1,input!$A357)),IF(LEN(TRIM(MID(input!$A357,SEARCH($G$1,input!$A357)+4,10)))=9,TRUE,""),"X"),"")</f>
        <v>X</v>
      </c>
      <c r="H357" s="14" t="str">
        <f t="shared" ca="1" si="10"/>
        <v/>
      </c>
      <c r="I357" s="13" t="str">
        <f>IF(ISBLANK(input!A357),"x","")</f>
        <v/>
      </c>
      <c r="J357" s="13" t="str">
        <f>IFERROR(IF(I357="x",MATCH("x",I358:I959,0),N/A),"")</f>
        <v/>
      </c>
      <c r="K357" s="14" t="str">
        <f t="shared" ca="1" si="11"/>
        <v/>
      </c>
    </row>
    <row r="358" spans="1:11" s="1" customFormat="1" x14ac:dyDescent="0.35">
      <c r="A358" s="14" t="b">
        <f>IFERROR(IF(ISNUMBER(SEARCH($A$1,input!$A358)),AND(1920&lt;=VALUE(TRIM(MID(input!$A358,SEARCH($A$1,input!$A358)+4,5))),VALUE(TRIM(MID(input!$A358,SEARCH($A$1,input!$A358)+4,5)))&lt;=2002),"X"),"")</f>
        <v>0</v>
      </c>
      <c r="B358" s="14" t="str">
        <f>IFERROR(IF(ISNUMBER(SEARCH($B$1,input!$A358)),AND(2010&lt;=VALUE(TRIM(MID(input!$A358,SEARCH($B$1,input!$A358)+4,5))),VALUE(TRIM(MID(input!$A358,SEARCH($B$1,input!$A358)+4,5)))&lt;=2020),"X"),"")</f>
        <v>X</v>
      </c>
      <c r="C358" s="14" t="b">
        <f>IFERROR(IF(ISNUMBER(SEARCH($C$1,input!$A358)),AND(2020&lt;=VALUE(TRIM(MID(input!$A358,SEARCH($C$1,input!$A358)+4,5))),VALUE(TRIM(MID(input!$A358,SEARCH($C$1,input!$A358)+4,5)))&lt;=2030),"X"),"")</f>
        <v>0</v>
      </c>
      <c r="D358" s="14" t="str">
        <f>IFERROR(IF(ISNUMBER(SEARCH($D$1,input!$A358)),IF(MID(input!$A358,SEARCH($D$1,input!$A358)+7,2)="cm",AND(150&lt;=VALUE(MID(input!$A358,SEARCH($D$1,input!$A358)+4,3)),VALUE(MID(input!$A358,SEARCH($D$1,input!$A358)+4,3))&lt;=193),IF(MID(input!$A358,SEARCH($D$1,input!$A358)+6,2)="in",AND(59&lt;=VALUE(MID(input!$A358,SEARCH($D$1,input!$A358)+4,2)),VALUE(MID(input!$A358,SEARCH($D$1,input!$A358)+4,2))&lt;=76),"")),"X"),"")</f>
        <v>X</v>
      </c>
      <c r="E358" s="14" t="str">
        <f>IFERROR(IF(ISNUMBER(SEARCH($E$1,input!$A358)),IF(AND(MID(input!$A358,SEARCH($E$1,input!$A358)+4,1)="#",
VLOOKUP(MID(input!$A358,SEARCH($E$1,input!$A358)+5,1),'TRUE LIST'!$C$2:$D$17,2,0),
VLOOKUP(MID(input!$A358,SEARCH($E$1,input!$A358)+6,1),'TRUE LIST'!$C$2:$D$17,2,0),
VLOOKUP(MID(input!$A358,SEARCH($E$1,input!$A358)+7,1),'TRUE LIST'!$C$2:$D$17,2,0),
VLOOKUP(MID(input!$A358,SEARCH($E$1,input!$A358)+8,1),'TRUE LIST'!$C$2:$D$17,2,0),
VLOOKUP(MID(input!$A358,SEARCH($E$1,input!$A358)+9,1),'TRUE LIST'!$C$2:$D$17,2,0),
VLOOKUP(MID(input!$A358,SEARCH($E$1,input!$A358)+10,1),'TRUE LIST'!$C$2:$D$17,2,0),
TRIM(MID(input!$A358,SEARCH($E$1,input!$A358)+11,1))=""),TRUE,""),"X"),"")</f>
        <v>X</v>
      </c>
      <c r="F358" s="14" t="str">
        <f>IFERROR(IF(ISNUMBER(SEARCH($F$1,input!$A358)),VLOOKUP(TRIM(MID(input!$A358,SEARCH($F$1,input!$A358)+4,4)),'TRUE LIST'!$A$2:$B$8,2,0),"X"),"")</f>
        <v>X</v>
      </c>
      <c r="G358" s="14" t="str">
        <f>IFERROR(IF(ISNUMBER(SEARCH($G$1,input!$A358)),IF(LEN(TRIM(MID(input!$A358,SEARCH($G$1,input!$A358)+4,10)))=9,TRUE,""),"X"),"")</f>
        <v>X</v>
      </c>
      <c r="H358" s="14" t="str">
        <f t="shared" ca="1" si="10"/>
        <v/>
      </c>
      <c r="I358" s="13" t="str">
        <f>IF(ISBLANK(input!A358),"x","")</f>
        <v/>
      </c>
      <c r="J358" s="13" t="str">
        <f>IFERROR(IF(I358="x",MATCH("x",I359:I959,0),N/A),"")</f>
        <v/>
      </c>
      <c r="K358" s="14" t="str">
        <f t="shared" ca="1" si="11"/>
        <v/>
      </c>
    </row>
    <row r="359" spans="1:11" s="1" customFormat="1" x14ac:dyDescent="0.35">
      <c r="A359" s="14" t="str">
        <f>IFERROR(IF(ISNUMBER(SEARCH($A$1,input!$A359)),AND(1920&lt;=VALUE(TRIM(MID(input!$A359,SEARCH($A$1,input!$A359)+4,5))),VALUE(TRIM(MID(input!$A359,SEARCH($A$1,input!$A359)+4,5)))&lt;=2002),"X"),"")</f>
        <v>X</v>
      </c>
      <c r="B359" s="14" t="str">
        <f>IFERROR(IF(ISNUMBER(SEARCH($B$1,input!$A359)),AND(2010&lt;=VALUE(TRIM(MID(input!$A359,SEARCH($B$1,input!$A359)+4,5))),VALUE(TRIM(MID(input!$A359,SEARCH($B$1,input!$A359)+4,5)))&lt;=2020),"X"),"")</f>
        <v>X</v>
      </c>
      <c r="C359" s="14" t="str">
        <f>IFERROR(IF(ISNUMBER(SEARCH($C$1,input!$A359)),AND(2020&lt;=VALUE(TRIM(MID(input!$A359,SEARCH($C$1,input!$A359)+4,5))),VALUE(TRIM(MID(input!$A359,SEARCH($C$1,input!$A359)+4,5)))&lt;=2030),"X"),"")</f>
        <v>X</v>
      </c>
      <c r="D359" s="14" t="str">
        <f>IFERROR(IF(ISNUMBER(SEARCH($D$1,input!$A359)),IF(MID(input!$A359,SEARCH($D$1,input!$A359)+7,2)="cm",AND(150&lt;=VALUE(MID(input!$A359,SEARCH($D$1,input!$A359)+4,3)),VALUE(MID(input!$A359,SEARCH($D$1,input!$A359)+4,3))&lt;=193),IF(MID(input!$A359,SEARCH($D$1,input!$A359)+6,2)="in",AND(59&lt;=VALUE(MID(input!$A359,SEARCH($D$1,input!$A359)+4,2)),VALUE(MID(input!$A359,SEARCH($D$1,input!$A359)+4,2))&lt;=76),"")),"X"),"")</f>
        <v>X</v>
      </c>
      <c r="E359" s="14" t="str">
        <f>IFERROR(IF(ISNUMBER(SEARCH($E$1,input!$A359)),IF(AND(MID(input!$A359,SEARCH($E$1,input!$A359)+4,1)="#",
VLOOKUP(MID(input!$A359,SEARCH($E$1,input!$A359)+5,1),'TRUE LIST'!$C$2:$D$17,2,0),
VLOOKUP(MID(input!$A359,SEARCH($E$1,input!$A359)+6,1),'TRUE LIST'!$C$2:$D$17,2,0),
VLOOKUP(MID(input!$A359,SEARCH($E$1,input!$A359)+7,1),'TRUE LIST'!$C$2:$D$17,2,0),
VLOOKUP(MID(input!$A359,SEARCH($E$1,input!$A359)+8,1),'TRUE LIST'!$C$2:$D$17,2,0),
VLOOKUP(MID(input!$A359,SEARCH($E$1,input!$A359)+9,1),'TRUE LIST'!$C$2:$D$17,2,0),
VLOOKUP(MID(input!$A359,SEARCH($E$1,input!$A359)+10,1),'TRUE LIST'!$C$2:$D$17,2,0),
TRIM(MID(input!$A359,SEARCH($E$1,input!$A359)+11,1))=""),TRUE,""),"X"),"")</f>
        <v>X</v>
      </c>
      <c r="F359" s="14" t="str">
        <f>IFERROR(IF(ISNUMBER(SEARCH($F$1,input!$A359)),VLOOKUP(TRIM(MID(input!$A359,SEARCH($F$1,input!$A359)+4,4)),'TRUE LIST'!$A$2:$B$8,2,0),"X"),"")</f>
        <v>X</v>
      </c>
      <c r="G359" s="14" t="str">
        <f>IFERROR(IF(ISNUMBER(SEARCH($G$1,input!$A359)),IF(LEN(TRIM(MID(input!$A359,SEARCH($G$1,input!$A359)+4,10)))=9,TRUE,""),"X"),"")</f>
        <v>X</v>
      </c>
      <c r="H359" s="14" t="str">
        <f t="shared" ca="1" si="10"/>
        <v/>
      </c>
      <c r="I359" s="13" t="str">
        <f>IF(ISBLANK(input!A359),"x","")</f>
        <v>x</v>
      </c>
      <c r="J359" s="13">
        <f>IFERROR(IF(I359="x",MATCH("x",I360:I959,0),N/A),"")</f>
        <v>3</v>
      </c>
      <c r="K359" s="14" t="str">
        <f t="shared" ca="1" si="11"/>
        <v/>
      </c>
    </row>
    <row r="360" spans="1:11" s="1" customFormat="1" x14ac:dyDescent="0.35">
      <c r="A360" s="14" t="str">
        <f>IFERROR(IF(ISNUMBER(SEARCH($A$1,input!$A360)),AND(1920&lt;=VALUE(TRIM(MID(input!$A360,SEARCH($A$1,input!$A360)+4,5))),VALUE(TRIM(MID(input!$A360,SEARCH($A$1,input!$A360)+4,5)))&lt;=2002),"X"),"")</f>
        <v>X</v>
      </c>
      <c r="B360" s="14" t="b">
        <f>IFERROR(IF(ISNUMBER(SEARCH($B$1,input!$A360)),AND(2010&lt;=VALUE(TRIM(MID(input!$A360,SEARCH($B$1,input!$A360)+4,5))),VALUE(TRIM(MID(input!$A360,SEARCH($B$1,input!$A360)+4,5)))&lt;=2020),"X"),"")</f>
        <v>1</v>
      </c>
      <c r="C360" s="14" t="b">
        <f>IFERROR(IF(ISNUMBER(SEARCH($C$1,input!$A360)),AND(2020&lt;=VALUE(TRIM(MID(input!$A360,SEARCH($C$1,input!$A360)+4,5))),VALUE(TRIM(MID(input!$A360,SEARCH($C$1,input!$A360)+4,5)))&lt;=2030),"X"),"")</f>
        <v>1</v>
      </c>
      <c r="D360" s="14" t="str">
        <f>IFERROR(IF(ISNUMBER(SEARCH($D$1,input!$A360)),IF(MID(input!$A360,SEARCH($D$1,input!$A360)+7,2)="cm",AND(150&lt;=VALUE(MID(input!$A360,SEARCH($D$1,input!$A360)+4,3)),VALUE(MID(input!$A360,SEARCH($D$1,input!$A360)+4,3))&lt;=193),IF(MID(input!$A360,SEARCH($D$1,input!$A360)+6,2)="in",AND(59&lt;=VALUE(MID(input!$A360,SEARCH($D$1,input!$A360)+4,2)),VALUE(MID(input!$A360,SEARCH($D$1,input!$A360)+4,2))&lt;=76),"")),"X"),"")</f>
        <v>X</v>
      </c>
      <c r="E360" s="14" t="b">
        <f>IFERROR(IF(ISNUMBER(SEARCH($E$1,input!$A360)),IF(AND(MID(input!$A360,SEARCH($E$1,input!$A360)+4,1)="#",
VLOOKUP(MID(input!$A360,SEARCH($E$1,input!$A360)+5,1),'TRUE LIST'!$C$2:$D$17,2,0),
VLOOKUP(MID(input!$A360,SEARCH($E$1,input!$A360)+6,1),'TRUE LIST'!$C$2:$D$17,2,0),
VLOOKUP(MID(input!$A360,SEARCH($E$1,input!$A360)+7,1),'TRUE LIST'!$C$2:$D$17,2,0),
VLOOKUP(MID(input!$A360,SEARCH($E$1,input!$A360)+8,1),'TRUE LIST'!$C$2:$D$17,2,0),
VLOOKUP(MID(input!$A360,SEARCH($E$1,input!$A360)+9,1),'TRUE LIST'!$C$2:$D$17,2,0),
VLOOKUP(MID(input!$A360,SEARCH($E$1,input!$A360)+10,1),'TRUE LIST'!$C$2:$D$17,2,0),
TRIM(MID(input!$A360,SEARCH($E$1,input!$A360)+11,1))=""),TRUE,""),"X"),"")</f>
        <v>1</v>
      </c>
      <c r="F360" s="14" t="str">
        <f>IFERROR(IF(ISNUMBER(SEARCH($F$1,input!$A360)),VLOOKUP(TRIM(MID(input!$A360,SEARCH($F$1,input!$A360)+4,4)),'TRUE LIST'!$A$2:$B$8,2,0),"X"),"")</f>
        <v/>
      </c>
      <c r="G360" s="14" t="str">
        <f>IFERROR(IF(ISNUMBER(SEARCH($G$1,input!$A360)),IF(LEN(TRIM(MID(input!$A360,SEARCH($G$1,input!$A360)+4,10)))=9,TRUE,""),"X"),"")</f>
        <v/>
      </c>
      <c r="H360" s="14">
        <f t="shared" ca="1" si="10"/>
        <v>6</v>
      </c>
      <c r="I360" s="13" t="str">
        <f>IF(ISBLANK(input!A360),"x","")</f>
        <v/>
      </c>
      <c r="J360" s="13" t="str">
        <f>IFERROR(IF(I360="x",MATCH("x",I361:I959,0),N/A),"")</f>
        <v/>
      </c>
      <c r="K360" s="14">
        <f t="shared" ca="1" si="11"/>
        <v>6</v>
      </c>
    </row>
    <row r="361" spans="1:11" s="1" customFormat="1" x14ac:dyDescent="0.35">
      <c r="A361" s="14" t="str">
        <f>IFERROR(IF(ISNUMBER(SEARCH($A$1,input!$A361)),AND(1920&lt;=VALUE(TRIM(MID(input!$A361,SEARCH($A$1,input!$A361)+4,5))),VALUE(TRIM(MID(input!$A361,SEARCH($A$1,input!$A361)+4,5)))&lt;=2002),"X"),"")</f>
        <v>X</v>
      </c>
      <c r="B361" s="14" t="str">
        <f>IFERROR(IF(ISNUMBER(SEARCH($B$1,input!$A361)),AND(2010&lt;=VALUE(TRIM(MID(input!$A361,SEARCH($B$1,input!$A361)+4,5))),VALUE(TRIM(MID(input!$A361,SEARCH($B$1,input!$A361)+4,5)))&lt;=2020),"X"),"")</f>
        <v>X</v>
      </c>
      <c r="C361" s="14" t="str">
        <f>IFERROR(IF(ISNUMBER(SEARCH($C$1,input!$A361)),AND(2020&lt;=VALUE(TRIM(MID(input!$A361,SEARCH($C$1,input!$A361)+4,5))),VALUE(TRIM(MID(input!$A361,SEARCH($C$1,input!$A361)+4,5)))&lt;=2030),"X"),"")</f>
        <v>X</v>
      </c>
      <c r="D361" s="14" t="str">
        <f>IFERROR(IF(ISNUMBER(SEARCH($D$1,input!$A361)),IF(MID(input!$A361,SEARCH($D$1,input!$A361)+7,2)="cm",AND(150&lt;=VALUE(MID(input!$A361,SEARCH($D$1,input!$A361)+4,3)),VALUE(MID(input!$A361,SEARCH($D$1,input!$A361)+4,3))&lt;=193),IF(MID(input!$A361,SEARCH($D$1,input!$A361)+6,2)="in",AND(59&lt;=VALUE(MID(input!$A361,SEARCH($D$1,input!$A361)+4,2)),VALUE(MID(input!$A361,SEARCH($D$1,input!$A361)+4,2))&lt;=76),"")),"X"),"")</f>
        <v/>
      </c>
      <c r="E361" s="14" t="str">
        <f>IFERROR(IF(ISNUMBER(SEARCH($E$1,input!$A361)),IF(AND(MID(input!$A361,SEARCH($E$1,input!$A361)+4,1)="#",
VLOOKUP(MID(input!$A361,SEARCH($E$1,input!$A361)+5,1),'TRUE LIST'!$C$2:$D$17,2,0),
VLOOKUP(MID(input!$A361,SEARCH($E$1,input!$A361)+6,1),'TRUE LIST'!$C$2:$D$17,2,0),
VLOOKUP(MID(input!$A361,SEARCH($E$1,input!$A361)+7,1),'TRUE LIST'!$C$2:$D$17,2,0),
VLOOKUP(MID(input!$A361,SEARCH($E$1,input!$A361)+8,1),'TRUE LIST'!$C$2:$D$17,2,0),
VLOOKUP(MID(input!$A361,SEARCH($E$1,input!$A361)+9,1),'TRUE LIST'!$C$2:$D$17,2,0),
VLOOKUP(MID(input!$A361,SEARCH($E$1,input!$A361)+10,1),'TRUE LIST'!$C$2:$D$17,2,0),
TRIM(MID(input!$A361,SEARCH($E$1,input!$A361)+11,1))=""),TRUE,""),"X"),"")</f>
        <v>X</v>
      </c>
      <c r="F361" s="14" t="str">
        <f>IFERROR(IF(ISNUMBER(SEARCH($F$1,input!$A361)),VLOOKUP(TRIM(MID(input!$A361,SEARCH($F$1,input!$A361)+4,4)),'TRUE LIST'!$A$2:$B$8,2,0),"X"),"")</f>
        <v>X</v>
      </c>
      <c r="G361" s="14" t="str">
        <f>IFERROR(IF(ISNUMBER(SEARCH($G$1,input!$A361)),IF(LEN(TRIM(MID(input!$A361,SEARCH($G$1,input!$A361)+4,10)))=9,TRUE,""),"X"),"")</f>
        <v>X</v>
      </c>
      <c r="H361" s="14" t="str">
        <f t="shared" ca="1" si="10"/>
        <v/>
      </c>
      <c r="I361" s="13" t="str">
        <f>IF(ISBLANK(input!A361),"x","")</f>
        <v/>
      </c>
      <c r="J361" s="13" t="str">
        <f>IFERROR(IF(I361="x",MATCH("x",I362:I959,0),N/A),"")</f>
        <v/>
      </c>
      <c r="K361" s="14" t="str">
        <f t="shared" ca="1" si="11"/>
        <v/>
      </c>
    </row>
    <row r="362" spans="1:11" s="1" customFormat="1" x14ac:dyDescent="0.35">
      <c r="A362" s="14" t="str">
        <f>IFERROR(IF(ISNUMBER(SEARCH($A$1,input!$A362)),AND(1920&lt;=VALUE(TRIM(MID(input!$A362,SEARCH($A$1,input!$A362)+4,5))),VALUE(TRIM(MID(input!$A362,SEARCH($A$1,input!$A362)+4,5)))&lt;=2002),"X"),"")</f>
        <v>X</v>
      </c>
      <c r="B362" s="14" t="str">
        <f>IFERROR(IF(ISNUMBER(SEARCH($B$1,input!$A362)),AND(2010&lt;=VALUE(TRIM(MID(input!$A362,SEARCH($B$1,input!$A362)+4,5))),VALUE(TRIM(MID(input!$A362,SEARCH($B$1,input!$A362)+4,5)))&lt;=2020),"X"),"")</f>
        <v>X</v>
      </c>
      <c r="C362" s="14" t="str">
        <f>IFERROR(IF(ISNUMBER(SEARCH($C$1,input!$A362)),AND(2020&lt;=VALUE(TRIM(MID(input!$A362,SEARCH($C$1,input!$A362)+4,5))),VALUE(TRIM(MID(input!$A362,SEARCH($C$1,input!$A362)+4,5)))&lt;=2030),"X"),"")</f>
        <v>X</v>
      </c>
      <c r="D362" s="14" t="str">
        <f>IFERROR(IF(ISNUMBER(SEARCH($D$1,input!$A362)),IF(MID(input!$A362,SEARCH($D$1,input!$A362)+7,2)="cm",AND(150&lt;=VALUE(MID(input!$A362,SEARCH($D$1,input!$A362)+4,3)),VALUE(MID(input!$A362,SEARCH($D$1,input!$A362)+4,3))&lt;=193),IF(MID(input!$A362,SEARCH($D$1,input!$A362)+6,2)="in",AND(59&lt;=VALUE(MID(input!$A362,SEARCH($D$1,input!$A362)+4,2)),VALUE(MID(input!$A362,SEARCH($D$1,input!$A362)+4,2))&lt;=76),"")),"X"),"")</f>
        <v>X</v>
      </c>
      <c r="E362" s="14" t="str">
        <f>IFERROR(IF(ISNUMBER(SEARCH($E$1,input!$A362)),IF(AND(MID(input!$A362,SEARCH($E$1,input!$A362)+4,1)="#",
VLOOKUP(MID(input!$A362,SEARCH($E$1,input!$A362)+5,1),'TRUE LIST'!$C$2:$D$17,2,0),
VLOOKUP(MID(input!$A362,SEARCH($E$1,input!$A362)+6,1),'TRUE LIST'!$C$2:$D$17,2,0),
VLOOKUP(MID(input!$A362,SEARCH($E$1,input!$A362)+7,1),'TRUE LIST'!$C$2:$D$17,2,0),
VLOOKUP(MID(input!$A362,SEARCH($E$1,input!$A362)+8,1),'TRUE LIST'!$C$2:$D$17,2,0),
VLOOKUP(MID(input!$A362,SEARCH($E$1,input!$A362)+9,1),'TRUE LIST'!$C$2:$D$17,2,0),
VLOOKUP(MID(input!$A362,SEARCH($E$1,input!$A362)+10,1),'TRUE LIST'!$C$2:$D$17,2,0),
TRIM(MID(input!$A362,SEARCH($E$1,input!$A362)+11,1))=""),TRUE,""),"X"),"")</f>
        <v>X</v>
      </c>
      <c r="F362" s="14" t="str">
        <f>IFERROR(IF(ISNUMBER(SEARCH($F$1,input!$A362)),VLOOKUP(TRIM(MID(input!$A362,SEARCH($F$1,input!$A362)+4,4)),'TRUE LIST'!$A$2:$B$8,2,0),"X"),"")</f>
        <v>X</v>
      </c>
      <c r="G362" s="14" t="str">
        <f>IFERROR(IF(ISNUMBER(SEARCH($G$1,input!$A362)),IF(LEN(TRIM(MID(input!$A362,SEARCH($G$1,input!$A362)+4,10)))=9,TRUE,""),"X"),"")</f>
        <v>X</v>
      </c>
      <c r="H362" s="14" t="str">
        <f t="shared" ca="1" si="10"/>
        <v/>
      </c>
      <c r="I362" s="13" t="str">
        <f>IF(ISBLANK(input!A362),"x","")</f>
        <v>x</v>
      </c>
      <c r="J362" s="13">
        <f>IFERROR(IF(I362="x",MATCH("x",I363:I959,0),N/A),"")</f>
        <v>3</v>
      </c>
      <c r="K362" s="14" t="str">
        <f t="shared" ca="1" si="11"/>
        <v/>
      </c>
    </row>
    <row r="363" spans="1:11" s="1" customFormat="1" x14ac:dyDescent="0.35">
      <c r="A363" s="14" t="b">
        <f>IFERROR(IF(ISNUMBER(SEARCH($A$1,input!$A363)),AND(1920&lt;=VALUE(TRIM(MID(input!$A363,SEARCH($A$1,input!$A363)+4,5))),VALUE(TRIM(MID(input!$A363,SEARCH($A$1,input!$A363)+4,5)))&lt;=2002),"X"),"")</f>
        <v>1</v>
      </c>
      <c r="B363" s="14" t="b">
        <f>IFERROR(IF(ISNUMBER(SEARCH($B$1,input!$A363)),AND(2010&lt;=VALUE(TRIM(MID(input!$A363,SEARCH($B$1,input!$A363)+4,5))),VALUE(TRIM(MID(input!$A363,SEARCH($B$1,input!$A363)+4,5)))&lt;=2020),"X"),"")</f>
        <v>1</v>
      </c>
      <c r="C363" s="14" t="b">
        <f>IFERROR(IF(ISNUMBER(SEARCH($C$1,input!$A363)),AND(2020&lt;=VALUE(TRIM(MID(input!$A363,SEARCH($C$1,input!$A363)+4,5))),VALUE(TRIM(MID(input!$A363,SEARCH($C$1,input!$A363)+4,5)))&lt;=2030),"X"),"")</f>
        <v>1</v>
      </c>
      <c r="D363" s="14" t="str">
        <f>IFERROR(IF(ISNUMBER(SEARCH($D$1,input!$A363)),IF(MID(input!$A363,SEARCH($D$1,input!$A363)+7,2)="cm",AND(150&lt;=VALUE(MID(input!$A363,SEARCH($D$1,input!$A363)+4,3)),VALUE(MID(input!$A363,SEARCH($D$1,input!$A363)+4,3))&lt;=193),IF(MID(input!$A363,SEARCH($D$1,input!$A363)+6,2)="in",AND(59&lt;=VALUE(MID(input!$A363,SEARCH($D$1,input!$A363)+4,2)),VALUE(MID(input!$A363,SEARCH($D$1,input!$A363)+4,2))&lt;=76),"")),"X"),"")</f>
        <v>X</v>
      </c>
      <c r="E363" s="14" t="b">
        <f>IFERROR(IF(ISNUMBER(SEARCH($E$1,input!$A363)),IF(AND(MID(input!$A363,SEARCH($E$1,input!$A363)+4,1)="#",
VLOOKUP(MID(input!$A363,SEARCH($E$1,input!$A363)+5,1),'TRUE LIST'!$C$2:$D$17,2,0),
VLOOKUP(MID(input!$A363,SEARCH($E$1,input!$A363)+6,1),'TRUE LIST'!$C$2:$D$17,2,0),
VLOOKUP(MID(input!$A363,SEARCH($E$1,input!$A363)+7,1),'TRUE LIST'!$C$2:$D$17,2,0),
VLOOKUP(MID(input!$A363,SEARCH($E$1,input!$A363)+8,1),'TRUE LIST'!$C$2:$D$17,2,0),
VLOOKUP(MID(input!$A363,SEARCH($E$1,input!$A363)+9,1),'TRUE LIST'!$C$2:$D$17,2,0),
VLOOKUP(MID(input!$A363,SEARCH($E$1,input!$A363)+10,1),'TRUE LIST'!$C$2:$D$17,2,0),
TRIM(MID(input!$A363,SEARCH($E$1,input!$A363)+11,1))=""),TRUE,""),"X"),"")</f>
        <v>1</v>
      </c>
      <c r="F363" s="14" t="b">
        <f>IFERROR(IF(ISNUMBER(SEARCH($F$1,input!$A363)),VLOOKUP(TRIM(MID(input!$A363,SEARCH($F$1,input!$A363)+4,4)),'TRUE LIST'!$A$2:$B$8,2,0),"X"),"")</f>
        <v>1</v>
      </c>
      <c r="G363" s="14" t="str">
        <f>IFERROR(IF(ISNUMBER(SEARCH($G$1,input!$A363)),IF(LEN(TRIM(MID(input!$A363,SEARCH($G$1,input!$A363)+4,10)))=9,TRUE,""),"X"),"")</f>
        <v>X</v>
      </c>
      <c r="H363" s="14">
        <f t="shared" ca="1" si="10"/>
        <v>6</v>
      </c>
      <c r="I363" s="13" t="str">
        <f>IF(ISBLANK(input!A363),"x","")</f>
        <v/>
      </c>
      <c r="J363" s="13" t="str">
        <f>IFERROR(IF(I363="x",MATCH("x",I364:I959,0),N/A),"")</f>
        <v/>
      </c>
      <c r="K363" s="14">
        <f t="shared" ca="1" si="11"/>
        <v>6</v>
      </c>
    </row>
    <row r="364" spans="1:11" s="1" customFormat="1" x14ac:dyDescent="0.35">
      <c r="A364" s="14" t="str">
        <f>IFERROR(IF(ISNUMBER(SEARCH($A$1,input!$A364)),AND(1920&lt;=VALUE(TRIM(MID(input!$A364,SEARCH($A$1,input!$A364)+4,5))),VALUE(TRIM(MID(input!$A364,SEARCH($A$1,input!$A364)+4,5)))&lt;=2002),"X"),"")</f>
        <v>X</v>
      </c>
      <c r="B364" s="14" t="str">
        <f>IFERROR(IF(ISNUMBER(SEARCH($B$1,input!$A364)),AND(2010&lt;=VALUE(TRIM(MID(input!$A364,SEARCH($B$1,input!$A364)+4,5))),VALUE(TRIM(MID(input!$A364,SEARCH($B$1,input!$A364)+4,5)))&lt;=2020),"X"),"")</f>
        <v>X</v>
      </c>
      <c r="C364" s="14" t="str">
        <f>IFERROR(IF(ISNUMBER(SEARCH($C$1,input!$A364)),AND(2020&lt;=VALUE(TRIM(MID(input!$A364,SEARCH($C$1,input!$A364)+4,5))),VALUE(TRIM(MID(input!$A364,SEARCH($C$1,input!$A364)+4,5)))&lt;=2030),"X"),"")</f>
        <v>X</v>
      </c>
      <c r="D364" s="14" t="b">
        <f>IFERROR(IF(ISNUMBER(SEARCH($D$1,input!$A364)),IF(MID(input!$A364,SEARCH($D$1,input!$A364)+7,2)="cm",AND(150&lt;=VALUE(MID(input!$A364,SEARCH($D$1,input!$A364)+4,3)),VALUE(MID(input!$A364,SEARCH($D$1,input!$A364)+4,3))&lt;=193),IF(MID(input!$A364,SEARCH($D$1,input!$A364)+6,2)="in",AND(59&lt;=VALUE(MID(input!$A364,SEARCH($D$1,input!$A364)+4,2)),VALUE(MID(input!$A364,SEARCH($D$1,input!$A364)+4,2))&lt;=76),"")),"X"),"")</f>
        <v>1</v>
      </c>
      <c r="E364" s="14" t="str">
        <f>IFERROR(IF(ISNUMBER(SEARCH($E$1,input!$A364)),IF(AND(MID(input!$A364,SEARCH($E$1,input!$A364)+4,1)="#",
VLOOKUP(MID(input!$A364,SEARCH($E$1,input!$A364)+5,1),'TRUE LIST'!$C$2:$D$17,2,0),
VLOOKUP(MID(input!$A364,SEARCH($E$1,input!$A364)+6,1),'TRUE LIST'!$C$2:$D$17,2,0),
VLOOKUP(MID(input!$A364,SEARCH($E$1,input!$A364)+7,1),'TRUE LIST'!$C$2:$D$17,2,0),
VLOOKUP(MID(input!$A364,SEARCH($E$1,input!$A364)+8,1),'TRUE LIST'!$C$2:$D$17,2,0),
VLOOKUP(MID(input!$A364,SEARCH($E$1,input!$A364)+9,1),'TRUE LIST'!$C$2:$D$17,2,0),
VLOOKUP(MID(input!$A364,SEARCH($E$1,input!$A364)+10,1),'TRUE LIST'!$C$2:$D$17,2,0),
TRIM(MID(input!$A364,SEARCH($E$1,input!$A364)+11,1))=""),TRUE,""),"X"),"")</f>
        <v>X</v>
      </c>
      <c r="F364" s="14" t="str">
        <f>IFERROR(IF(ISNUMBER(SEARCH($F$1,input!$A364)),VLOOKUP(TRIM(MID(input!$A364,SEARCH($F$1,input!$A364)+4,4)),'TRUE LIST'!$A$2:$B$8,2,0),"X"),"")</f>
        <v>X</v>
      </c>
      <c r="G364" s="14" t="b">
        <f>IFERROR(IF(ISNUMBER(SEARCH($G$1,input!$A364)),IF(LEN(TRIM(MID(input!$A364,SEARCH($G$1,input!$A364)+4,10)))=9,TRUE,""),"X"),"")</f>
        <v>1</v>
      </c>
      <c r="H364" s="14" t="str">
        <f t="shared" ca="1" si="10"/>
        <v/>
      </c>
      <c r="I364" s="13" t="str">
        <f>IF(ISBLANK(input!A364),"x","")</f>
        <v/>
      </c>
      <c r="J364" s="13" t="str">
        <f>IFERROR(IF(I364="x",MATCH("x",I365:I959,0),N/A),"")</f>
        <v/>
      </c>
      <c r="K364" s="14" t="str">
        <f t="shared" ca="1" si="11"/>
        <v/>
      </c>
    </row>
    <row r="365" spans="1:11" s="1" customFormat="1" x14ac:dyDescent="0.35">
      <c r="A365" s="14" t="str">
        <f>IFERROR(IF(ISNUMBER(SEARCH($A$1,input!$A365)),AND(1920&lt;=VALUE(TRIM(MID(input!$A365,SEARCH($A$1,input!$A365)+4,5))),VALUE(TRIM(MID(input!$A365,SEARCH($A$1,input!$A365)+4,5)))&lt;=2002),"X"),"")</f>
        <v>X</v>
      </c>
      <c r="B365" s="14" t="str">
        <f>IFERROR(IF(ISNUMBER(SEARCH($B$1,input!$A365)),AND(2010&lt;=VALUE(TRIM(MID(input!$A365,SEARCH($B$1,input!$A365)+4,5))),VALUE(TRIM(MID(input!$A365,SEARCH($B$1,input!$A365)+4,5)))&lt;=2020),"X"),"")</f>
        <v>X</v>
      </c>
      <c r="C365" s="14" t="str">
        <f>IFERROR(IF(ISNUMBER(SEARCH($C$1,input!$A365)),AND(2020&lt;=VALUE(TRIM(MID(input!$A365,SEARCH($C$1,input!$A365)+4,5))),VALUE(TRIM(MID(input!$A365,SEARCH($C$1,input!$A365)+4,5)))&lt;=2030),"X"),"")</f>
        <v>X</v>
      </c>
      <c r="D365" s="14" t="str">
        <f>IFERROR(IF(ISNUMBER(SEARCH($D$1,input!$A365)),IF(MID(input!$A365,SEARCH($D$1,input!$A365)+7,2)="cm",AND(150&lt;=VALUE(MID(input!$A365,SEARCH($D$1,input!$A365)+4,3)),VALUE(MID(input!$A365,SEARCH($D$1,input!$A365)+4,3))&lt;=193),IF(MID(input!$A365,SEARCH($D$1,input!$A365)+6,2)="in",AND(59&lt;=VALUE(MID(input!$A365,SEARCH($D$1,input!$A365)+4,2)),VALUE(MID(input!$A365,SEARCH($D$1,input!$A365)+4,2))&lt;=76),"")),"X"),"")</f>
        <v>X</v>
      </c>
      <c r="E365" s="14" t="str">
        <f>IFERROR(IF(ISNUMBER(SEARCH($E$1,input!$A365)),IF(AND(MID(input!$A365,SEARCH($E$1,input!$A365)+4,1)="#",
VLOOKUP(MID(input!$A365,SEARCH($E$1,input!$A365)+5,1),'TRUE LIST'!$C$2:$D$17,2,0),
VLOOKUP(MID(input!$A365,SEARCH($E$1,input!$A365)+6,1),'TRUE LIST'!$C$2:$D$17,2,0),
VLOOKUP(MID(input!$A365,SEARCH($E$1,input!$A365)+7,1),'TRUE LIST'!$C$2:$D$17,2,0),
VLOOKUP(MID(input!$A365,SEARCH($E$1,input!$A365)+8,1),'TRUE LIST'!$C$2:$D$17,2,0),
VLOOKUP(MID(input!$A365,SEARCH($E$1,input!$A365)+9,1),'TRUE LIST'!$C$2:$D$17,2,0),
VLOOKUP(MID(input!$A365,SEARCH($E$1,input!$A365)+10,1),'TRUE LIST'!$C$2:$D$17,2,0),
TRIM(MID(input!$A365,SEARCH($E$1,input!$A365)+11,1))=""),TRUE,""),"X"),"")</f>
        <v>X</v>
      </c>
      <c r="F365" s="14" t="str">
        <f>IFERROR(IF(ISNUMBER(SEARCH($F$1,input!$A365)),VLOOKUP(TRIM(MID(input!$A365,SEARCH($F$1,input!$A365)+4,4)),'TRUE LIST'!$A$2:$B$8,2,0),"X"),"")</f>
        <v>X</v>
      </c>
      <c r="G365" s="14" t="str">
        <f>IFERROR(IF(ISNUMBER(SEARCH($G$1,input!$A365)),IF(LEN(TRIM(MID(input!$A365,SEARCH($G$1,input!$A365)+4,10)))=9,TRUE,""),"X"),"")</f>
        <v>X</v>
      </c>
      <c r="H365" s="14" t="str">
        <f t="shared" ca="1" si="10"/>
        <v/>
      </c>
      <c r="I365" s="13" t="str">
        <f>IF(ISBLANK(input!A365),"x","")</f>
        <v>x</v>
      </c>
      <c r="J365" s="13">
        <f>IFERROR(IF(I365="x",MATCH("x",I366:I959,0),N/A),"")</f>
        <v>4</v>
      </c>
      <c r="K365" s="14" t="str">
        <f t="shared" ca="1" si="11"/>
        <v/>
      </c>
    </row>
    <row r="366" spans="1:11" s="1" customFormat="1" x14ac:dyDescent="0.35">
      <c r="A366" s="14" t="b">
        <f>IFERROR(IF(ISNUMBER(SEARCH($A$1,input!$A366)),AND(1920&lt;=VALUE(TRIM(MID(input!$A366,SEARCH($A$1,input!$A366)+4,5))),VALUE(TRIM(MID(input!$A366,SEARCH($A$1,input!$A366)+4,5)))&lt;=2002),"X"),"")</f>
        <v>1</v>
      </c>
      <c r="B366" s="14" t="str">
        <f>IFERROR(IF(ISNUMBER(SEARCH($B$1,input!$A366)),AND(2010&lt;=VALUE(TRIM(MID(input!$A366,SEARCH($B$1,input!$A366)+4,5))),VALUE(TRIM(MID(input!$A366,SEARCH($B$1,input!$A366)+4,5)))&lt;=2020),"X"),"")</f>
        <v>X</v>
      </c>
      <c r="C366" s="14" t="b">
        <f>IFERROR(IF(ISNUMBER(SEARCH($C$1,input!$A366)),AND(2020&lt;=VALUE(TRIM(MID(input!$A366,SEARCH($C$1,input!$A366)+4,5))),VALUE(TRIM(MID(input!$A366,SEARCH($C$1,input!$A366)+4,5)))&lt;=2030),"X"),"")</f>
        <v>1</v>
      </c>
      <c r="D366" s="14" t="str">
        <f>IFERROR(IF(ISNUMBER(SEARCH($D$1,input!$A366)),IF(MID(input!$A366,SEARCH($D$1,input!$A366)+7,2)="cm",AND(150&lt;=VALUE(MID(input!$A366,SEARCH($D$1,input!$A366)+4,3)),VALUE(MID(input!$A366,SEARCH($D$1,input!$A366)+4,3))&lt;=193),IF(MID(input!$A366,SEARCH($D$1,input!$A366)+6,2)="in",AND(59&lt;=VALUE(MID(input!$A366,SEARCH($D$1,input!$A366)+4,2)),VALUE(MID(input!$A366,SEARCH($D$1,input!$A366)+4,2))&lt;=76),"")),"X"),"")</f>
        <v>X</v>
      </c>
      <c r="E366" s="14" t="b">
        <f>IFERROR(IF(ISNUMBER(SEARCH($E$1,input!$A366)),IF(AND(MID(input!$A366,SEARCH($E$1,input!$A366)+4,1)="#",
VLOOKUP(MID(input!$A366,SEARCH($E$1,input!$A366)+5,1),'TRUE LIST'!$C$2:$D$17,2,0),
VLOOKUP(MID(input!$A366,SEARCH($E$1,input!$A366)+6,1),'TRUE LIST'!$C$2:$D$17,2,0),
VLOOKUP(MID(input!$A366,SEARCH($E$1,input!$A366)+7,1),'TRUE LIST'!$C$2:$D$17,2,0),
VLOOKUP(MID(input!$A366,SEARCH($E$1,input!$A366)+8,1),'TRUE LIST'!$C$2:$D$17,2,0),
VLOOKUP(MID(input!$A366,SEARCH($E$1,input!$A366)+9,1),'TRUE LIST'!$C$2:$D$17,2,0),
VLOOKUP(MID(input!$A366,SEARCH($E$1,input!$A366)+10,1),'TRUE LIST'!$C$2:$D$17,2,0),
TRIM(MID(input!$A366,SEARCH($E$1,input!$A366)+11,1))=""),TRUE,""),"X"),"")</f>
        <v>1</v>
      </c>
      <c r="F366" s="14" t="str">
        <f>IFERROR(IF(ISNUMBER(SEARCH($F$1,input!$A366)),VLOOKUP(TRIM(MID(input!$A366,SEARCH($F$1,input!$A366)+4,4)),'TRUE LIST'!$A$2:$B$8,2,0),"X"),"")</f>
        <v>X</v>
      </c>
      <c r="G366" s="14" t="str">
        <f>IFERROR(IF(ISNUMBER(SEARCH($G$1,input!$A366)),IF(LEN(TRIM(MID(input!$A366,SEARCH($G$1,input!$A366)+4,10)))=9,TRUE,""),"X"),"")</f>
        <v/>
      </c>
      <c r="H366" s="14">
        <f t="shared" ca="1" si="10"/>
        <v>6</v>
      </c>
      <c r="I366" s="13" t="str">
        <f>IF(ISBLANK(input!A366),"x","")</f>
        <v/>
      </c>
      <c r="J366" s="13" t="str">
        <f>IFERROR(IF(I366="x",MATCH("x",I367:I959,0),N/A),"")</f>
        <v/>
      </c>
      <c r="K366" s="14">
        <f t="shared" ca="1" si="11"/>
        <v>6</v>
      </c>
    </row>
    <row r="367" spans="1:11" s="1" customFormat="1" x14ac:dyDescent="0.35">
      <c r="A367" s="14" t="str">
        <f>IFERROR(IF(ISNUMBER(SEARCH($A$1,input!$A367)),AND(1920&lt;=VALUE(TRIM(MID(input!$A367,SEARCH($A$1,input!$A367)+4,5))),VALUE(TRIM(MID(input!$A367,SEARCH($A$1,input!$A367)+4,5)))&lt;=2002),"X"),"")</f>
        <v>X</v>
      </c>
      <c r="B367" s="14" t="str">
        <f>IFERROR(IF(ISNUMBER(SEARCH($B$1,input!$A367)),AND(2010&lt;=VALUE(TRIM(MID(input!$A367,SEARCH($B$1,input!$A367)+4,5))),VALUE(TRIM(MID(input!$A367,SEARCH($B$1,input!$A367)+4,5)))&lt;=2020),"X"),"")</f>
        <v>X</v>
      </c>
      <c r="C367" s="14" t="str">
        <f>IFERROR(IF(ISNUMBER(SEARCH($C$1,input!$A367)),AND(2020&lt;=VALUE(TRIM(MID(input!$A367,SEARCH($C$1,input!$A367)+4,5))),VALUE(TRIM(MID(input!$A367,SEARCH($C$1,input!$A367)+4,5)))&lt;=2030),"X"),"")</f>
        <v>X</v>
      </c>
      <c r="D367" s="14" t="str">
        <f>IFERROR(IF(ISNUMBER(SEARCH($D$1,input!$A367)),IF(MID(input!$A367,SEARCH($D$1,input!$A367)+7,2)="cm",AND(150&lt;=VALUE(MID(input!$A367,SEARCH($D$1,input!$A367)+4,3)),VALUE(MID(input!$A367,SEARCH($D$1,input!$A367)+4,3))&lt;=193),IF(MID(input!$A367,SEARCH($D$1,input!$A367)+6,2)="in",AND(59&lt;=VALUE(MID(input!$A367,SEARCH($D$1,input!$A367)+4,2)),VALUE(MID(input!$A367,SEARCH($D$1,input!$A367)+4,2))&lt;=76),"")),"X"),"")</f>
        <v>X</v>
      </c>
      <c r="E367" s="14" t="str">
        <f>IFERROR(IF(ISNUMBER(SEARCH($E$1,input!$A367)),IF(AND(MID(input!$A367,SEARCH($E$1,input!$A367)+4,1)="#",
VLOOKUP(MID(input!$A367,SEARCH($E$1,input!$A367)+5,1),'TRUE LIST'!$C$2:$D$17,2,0),
VLOOKUP(MID(input!$A367,SEARCH($E$1,input!$A367)+6,1),'TRUE LIST'!$C$2:$D$17,2,0),
VLOOKUP(MID(input!$A367,SEARCH($E$1,input!$A367)+7,1),'TRUE LIST'!$C$2:$D$17,2,0),
VLOOKUP(MID(input!$A367,SEARCH($E$1,input!$A367)+8,1),'TRUE LIST'!$C$2:$D$17,2,0),
VLOOKUP(MID(input!$A367,SEARCH($E$1,input!$A367)+9,1),'TRUE LIST'!$C$2:$D$17,2,0),
VLOOKUP(MID(input!$A367,SEARCH($E$1,input!$A367)+10,1),'TRUE LIST'!$C$2:$D$17,2,0),
TRIM(MID(input!$A367,SEARCH($E$1,input!$A367)+11,1))=""),TRUE,""),"X"),"")</f>
        <v>X</v>
      </c>
      <c r="F367" s="14" t="b">
        <f>IFERROR(IF(ISNUMBER(SEARCH($F$1,input!$A367)),VLOOKUP(TRIM(MID(input!$A367,SEARCH($F$1,input!$A367)+4,4)),'TRUE LIST'!$A$2:$B$8,2,0),"X"),"")</f>
        <v>1</v>
      </c>
      <c r="G367" s="14" t="str">
        <f>IFERROR(IF(ISNUMBER(SEARCH($G$1,input!$A367)),IF(LEN(TRIM(MID(input!$A367,SEARCH($G$1,input!$A367)+4,10)))=9,TRUE,""),"X"),"")</f>
        <v>X</v>
      </c>
      <c r="H367" s="14" t="str">
        <f t="shared" ca="1" si="10"/>
        <v/>
      </c>
      <c r="I367" s="13" t="str">
        <f>IF(ISBLANK(input!A367),"x","")</f>
        <v/>
      </c>
      <c r="J367" s="13" t="str">
        <f>IFERROR(IF(I367="x",MATCH("x",I368:I959,0),N/A),"")</f>
        <v/>
      </c>
      <c r="K367" s="14" t="str">
        <f t="shared" ca="1" si="11"/>
        <v/>
      </c>
    </row>
    <row r="368" spans="1:11" s="1" customFormat="1" x14ac:dyDescent="0.35">
      <c r="A368" s="14" t="str">
        <f>IFERROR(IF(ISNUMBER(SEARCH($A$1,input!$A368)),AND(1920&lt;=VALUE(TRIM(MID(input!$A368,SEARCH($A$1,input!$A368)+4,5))),VALUE(TRIM(MID(input!$A368,SEARCH($A$1,input!$A368)+4,5)))&lt;=2002),"X"),"")</f>
        <v>X</v>
      </c>
      <c r="B368" s="14" t="b">
        <f>IFERROR(IF(ISNUMBER(SEARCH($B$1,input!$A368)),AND(2010&lt;=VALUE(TRIM(MID(input!$A368,SEARCH($B$1,input!$A368)+4,5))),VALUE(TRIM(MID(input!$A368,SEARCH($B$1,input!$A368)+4,5)))&lt;=2020),"X"),"")</f>
        <v>1</v>
      </c>
      <c r="C368" s="14" t="str">
        <f>IFERROR(IF(ISNUMBER(SEARCH($C$1,input!$A368)),AND(2020&lt;=VALUE(TRIM(MID(input!$A368,SEARCH($C$1,input!$A368)+4,5))),VALUE(TRIM(MID(input!$A368,SEARCH($C$1,input!$A368)+4,5)))&lt;=2030),"X"),"")</f>
        <v>X</v>
      </c>
      <c r="D368" s="14" t="b">
        <f>IFERROR(IF(ISNUMBER(SEARCH($D$1,input!$A368)),IF(MID(input!$A368,SEARCH($D$1,input!$A368)+7,2)="cm",AND(150&lt;=VALUE(MID(input!$A368,SEARCH($D$1,input!$A368)+4,3)),VALUE(MID(input!$A368,SEARCH($D$1,input!$A368)+4,3))&lt;=193),IF(MID(input!$A368,SEARCH($D$1,input!$A368)+6,2)="in",AND(59&lt;=VALUE(MID(input!$A368,SEARCH($D$1,input!$A368)+4,2)),VALUE(MID(input!$A368,SEARCH($D$1,input!$A368)+4,2))&lt;=76),"")),"X"),"")</f>
        <v>1</v>
      </c>
      <c r="E368" s="14" t="str">
        <f>IFERROR(IF(ISNUMBER(SEARCH($E$1,input!$A368)),IF(AND(MID(input!$A368,SEARCH($E$1,input!$A368)+4,1)="#",
VLOOKUP(MID(input!$A368,SEARCH($E$1,input!$A368)+5,1),'TRUE LIST'!$C$2:$D$17,2,0),
VLOOKUP(MID(input!$A368,SEARCH($E$1,input!$A368)+6,1),'TRUE LIST'!$C$2:$D$17,2,0),
VLOOKUP(MID(input!$A368,SEARCH($E$1,input!$A368)+7,1),'TRUE LIST'!$C$2:$D$17,2,0),
VLOOKUP(MID(input!$A368,SEARCH($E$1,input!$A368)+8,1),'TRUE LIST'!$C$2:$D$17,2,0),
VLOOKUP(MID(input!$A368,SEARCH($E$1,input!$A368)+9,1),'TRUE LIST'!$C$2:$D$17,2,0),
VLOOKUP(MID(input!$A368,SEARCH($E$1,input!$A368)+10,1),'TRUE LIST'!$C$2:$D$17,2,0),
TRIM(MID(input!$A368,SEARCH($E$1,input!$A368)+11,1))=""),TRUE,""),"X"),"")</f>
        <v>X</v>
      </c>
      <c r="F368" s="14" t="str">
        <f>IFERROR(IF(ISNUMBER(SEARCH($F$1,input!$A368)),VLOOKUP(TRIM(MID(input!$A368,SEARCH($F$1,input!$A368)+4,4)),'TRUE LIST'!$A$2:$B$8,2,0),"X"),"")</f>
        <v>X</v>
      </c>
      <c r="G368" s="14" t="str">
        <f>IFERROR(IF(ISNUMBER(SEARCH($G$1,input!$A368)),IF(LEN(TRIM(MID(input!$A368,SEARCH($G$1,input!$A368)+4,10)))=9,TRUE,""),"X"),"")</f>
        <v>X</v>
      </c>
      <c r="H368" s="14" t="str">
        <f t="shared" ca="1" si="10"/>
        <v/>
      </c>
      <c r="I368" s="13" t="str">
        <f>IF(ISBLANK(input!A368),"x","")</f>
        <v/>
      </c>
      <c r="J368" s="13" t="str">
        <f>IFERROR(IF(I368="x",MATCH("x",I369:I959,0),N/A),"")</f>
        <v/>
      </c>
      <c r="K368" s="14" t="str">
        <f t="shared" ca="1" si="11"/>
        <v/>
      </c>
    </row>
    <row r="369" spans="1:11" s="1" customFormat="1" x14ac:dyDescent="0.35">
      <c r="A369" s="14" t="str">
        <f>IFERROR(IF(ISNUMBER(SEARCH($A$1,input!$A369)),AND(1920&lt;=VALUE(TRIM(MID(input!$A369,SEARCH($A$1,input!$A369)+4,5))),VALUE(TRIM(MID(input!$A369,SEARCH($A$1,input!$A369)+4,5)))&lt;=2002),"X"),"")</f>
        <v>X</v>
      </c>
      <c r="B369" s="14" t="str">
        <f>IFERROR(IF(ISNUMBER(SEARCH($B$1,input!$A369)),AND(2010&lt;=VALUE(TRIM(MID(input!$A369,SEARCH($B$1,input!$A369)+4,5))),VALUE(TRIM(MID(input!$A369,SEARCH($B$1,input!$A369)+4,5)))&lt;=2020),"X"),"")</f>
        <v>X</v>
      </c>
      <c r="C369" s="14" t="str">
        <f>IFERROR(IF(ISNUMBER(SEARCH($C$1,input!$A369)),AND(2020&lt;=VALUE(TRIM(MID(input!$A369,SEARCH($C$1,input!$A369)+4,5))),VALUE(TRIM(MID(input!$A369,SEARCH($C$1,input!$A369)+4,5)))&lt;=2030),"X"),"")</f>
        <v>X</v>
      </c>
      <c r="D369" s="14" t="str">
        <f>IFERROR(IF(ISNUMBER(SEARCH($D$1,input!$A369)),IF(MID(input!$A369,SEARCH($D$1,input!$A369)+7,2)="cm",AND(150&lt;=VALUE(MID(input!$A369,SEARCH($D$1,input!$A369)+4,3)),VALUE(MID(input!$A369,SEARCH($D$1,input!$A369)+4,3))&lt;=193),IF(MID(input!$A369,SEARCH($D$1,input!$A369)+6,2)="in",AND(59&lt;=VALUE(MID(input!$A369,SEARCH($D$1,input!$A369)+4,2)),VALUE(MID(input!$A369,SEARCH($D$1,input!$A369)+4,2))&lt;=76),"")),"X"),"")</f>
        <v>X</v>
      </c>
      <c r="E369" s="14" t="str">
        <f>IFERROR(IF(ISNUMBER(SEARCH($E$1,input!$A369)),IF(AND(MID(input!$A369,SEARCH($E$1,input!$A369)+4,1)="#",
VLOOKUP(MID(input!$A369,SEARCH($E$1,input!$A369)+5,1),'TRUE LIST'!$C$2:$D$17,2,0),
VLOOKUP(MID(input!$A369,SEARCH($E$1,input!$A369)+6,1),'TRUE LIST'!$C$2:$D$17,2,0),
VLOOKUP(MID(input!$A369,SEARCH($E$1,input!$A369)+7,1),'TRUE LIST'!$C$2:$D$17,2,0),
VLOOKUP(MID(input!$A369,SEARCH($E$1,input!$A369)+8,1),'TRUE LIST'!$C$2:$D$17,2,0),
VLOOKUP(MID(input!$A369,SEARCH($E$1,input!$A369)+9,1),'TRUE LIST'!$C$2:$D$17,2,0),
VLOOKUP(MID(input!$A369,SEARCH($E$1,input!$A369)+10,1),'TRUE LIST'!$C$2:$D$17,2,0),
TRIM(MID(input!$A369,SEARCH($E$1,input!$A369)+11,1))=""),TRUE,""),"X"),"")</f>
        <v>X</v>
      </c>
      <c r="F369" s="14" t="str">
        <f>IFERROR(IF(ISNUMBER(SEARCH($F$1,input!$A369)),VLOOKUP(TRIM(MID(input!$A369,SEARCH($F$1,input!$A369)+4,4)),'TRUE LIST'!$A$2:$B$8,2,0),"X"),"")</f>
        <v>X</v>
      </c>
      <c r="G369" s="14" t="str">
        <f>IFERROR(IF(ISNUMBER(SEARCH($G$1,input!$A369)),IF(LEN(TRIM(MID(input!$A369,SEARCH($G$1,input!$A369)+4,10)))=9,TRUE,""),"X"),"")</f>
        <v>X</v>
      </c>
      <c r="H369" s="14" t="str">
        <f t="shared" ca="1" si="10"/>
        <v/>
      </c>
      <c r="I369" s="13" t="str">
        <f>IF(ISBLANK(input!A369),"x","")</f>
        <v>x</v>
      </c>
      <c r="J369" s="13">
        <f>IFERROR(IF(I369="x",MATCH("x",I370:I959,0),N/A),"")</f>
        <v>4</v>
      </c>
      <c r="K369" s="14" t="str">
        <f t="shared" ca="1" si="11"/>
        <v/>
      </c>
    </row>
    <row r="370" spans="1:11" s="1" customFormat="1" x14ac:dyDescent="0.35">
      <c r="A370" s="14" t="str">
        <f>IFERROR(IF(ISNUMBER(SEARCH($A$1,input!$A370)),AND(1920&lt;=VALUE(TRIM(MID(input!$A370,SEARCH($A$1,input!$A370)+4,5))),VALUE(TRIM(MID(input!$A370,SEARCH($A$1,input!$A370)+4,5)))&lt;=2002),"X"),"")</f>
        <v>X</v>
      </c>
      <c r="B370" s="14" t="str">
        <f>IFERROR(IF(ISNUMBER(SEARCH($B$1,input!$A370)),AND(2010&lt;=VALUE(TRIM(MID(input!$A370,SEARCH($B$1,input!$A370)+4,5))),VALUE(TRIM(MID(input!$A370,SEARCH($B$1,input!$A370)+4,5)))&lt;=2020),"X"),"")</f>
        <v>X</v>
      </c>
      <c r="C370" s="14" t="str">
        <f>IFERROR(IF(ISNUMBER(SEARCH($C$1,input!$A370)),AND(2020&lt;=VALUE(TRIM(MID(input!$A370,SEARCH($C$1,input!$A370)+4,5))),VALUE(TRIM(MID(input!$A370,SEARCH($C$1,input!$A370)+4,5)))&lt;=2030),"X"),"")</f>
        <v>X</v>
      </c>
      <c r="D370" s="14" t="b">
        <f>IFERROR(IF(ISNUMBER(SEARCH($D$1,input!$A370)),IF(MID(input!$A370,SEARCH($D$1,input!$A370)+7,2)="cm",AND(150&lt;=VALUE(MID(input!$A370,SEARCH($D$1,input!$A370)+4,3)),VALUE(MID(input!$A370,SEARCH($D$1,input!$A370)+4,3))&lt;=193),IF(MID(input!$A370,SEARCH($D$1,input!$A370)+6,2)="in",AND(59&lt;=VALUE(MID(input!$A370,SEARCH($D$1,input!$A370)+4,2)),VALUE(MID(input!$A370,SEARCH($D$1,input!$A370)+4,2))&lt;=76),"")),"X"),"")</f>
        <v>1</v>
      </c>
      <c r="E370" s="14" t="str">
        <f>IFERROR(IF(ISNUMBER(SEARCH($E$1,input!$A370)),IF(AND(MID(input!$A370,SEARCH($E$1,input!$A370)+4,1)="#",
VLOOKUP(MID(input!$A370,SEARCH($E$1,input!$A370)+5,1),'TRUE LIST'!$C$2:$D$17,2,0),
VLOOKUP(MID(input!$A370,SEARCH($E$1,input!$A370)+6,1),'TRUE LIST'!$C$2:$D$17,2,0),
VLOOKUP(MID(input!$A370,SEARCH($E$1,input!$A370)+7,1),'TRUE LIST'!$C$2:$D$17,2,0),
VLOOKUP(MID(input!$A370,SEARCH($E$1,input!$A370)+8,1),'TRUE LIST'!$C$2:$D$17,2,0),
VLOOKUP(MID(input!$A370,SEARCH($E$1,input!$A370)+9,1),'TRUE LIST'!$C$2:$D$17,2,0),
VLOOKUP(MID(input!$A370,SEARCH($E$1,input!$A370)+10,1),'TRUE LIST'!$C$2:$D$17,2,0),
TRIM(MID(input!$A370,SEARCH($E$1,input!$A370)+11,1))=""),TRUE,""),"X"),"")</f>
        <v>X</v>
      </c>
      <c r="F370" s="14" t="str">
        <f>IFERROR(IF(ISNUMBER(SEARCH($F$1,input!$A370)),VLOOKUP(TRIM(MID(input!$A370,SEARCH($F$1,input!$A370)+4,4)),'TRUE LIST'!$A$2:$B$8,2,0),"X"),"")</f>
        <v>X</v>
      </c>
      <c r="G370" s="14" t="str">
        <f>IFERROR(IF(ISNUMBER(SEARCH($G$1,input!$A370)),IF(LEN(TRIM(MID(input!$A370,SEARCH($G$1,input!$A370)+4,10)))=9,TRUE,""),"X"),"")</f>
        <v>X</v>
      </c>
      <c r="H370" s="14">
        <f t="shared" ca="1" si="10"/>
        <v>6</v>
      </c>
      <c r="I370" s="13" t="str">
        <f>IF(ISBLANK(input!A370),"x","")</f>
        <v/>
      </c>
      <c r="J370" s="13" t="str">
        <f>IFERROR(IF(I370="x",MATCH("x",I371:I959,0),N/A),"")</f>
        <v/>
      </c>
      <c r="K370" s="14">
        <f t="shared" ca="1" si="11"/>
        <v>6</v>
      </c>
    </row>
    <row r="371" spans="1:11" s="1" customFormat="1" x14ac:dyDescent="0.35">
      <c r="A371" s="14" t="b">
        <f>IFERROR(IF(ISNUMBER(SEARCH($A$1,input!$A371)),AND(1920&lt;=VALUE(TRIM(MID(input!$A371,SEARCH($A$1,input!$A371)+4,5))),VALUE(TRIM(MID(input!$A371,SEARCH($A$1,input!$A371)+4,5)))&lt;=2002),"X"),"")</f>
        <v>1</v>
      </c>
      <c r="B371" s="14" t="b">
        <f>IFERROR(IF(ISNUMBER(SEARCH($B$1,input!$A371)),AND(2010&lt;=VALUE(TRIM(MID(input!$A371,SEARCH($B$1,input!$A371)+4,5))),VALUE(TRIM(MID(input!$A371,SEARCH($B$1,input!$A371)+4,5)))&lt;=2020),"X"),"")</f>
        <v>1</v>
      </c>
      <c r="C371" s="14" t="str">
        <f>IFERROR(IF(ISNUMBER(SEARCH($C$1,input!$A371)),AND(2020&lt;=VALUE(TRIM(MID(input!$A371,SEARCH($C$1,input!$A371)+4,5))),VALUE(TRIM(MID(input!$A371,SEARCH($C$1,input!$A371)+4,5)))&lt;=2030),"X"),"")</f>
        <v>X</v>
      </c>
      <c r="D371" s="14" t="str">
        <f>IFERROR(IF(ISNUMBER(SEARCH($D$1,input!$A371)),IF(MID(input!$A371,SEARCH($D$1,input!$A371)+7,2)="cm",AND(150&lt;=VALUE(MID(input!$A371,SEARCH($D$1,input!$A371)+4,3)),VALUE(MID(input!$A371,SEARCH($D$1,input!$A371)+4,3))&lt;=193),IF(MID(input!$A371,SEARCH($D$1,input!$A371)+6,2)="in",AND(59&lt;=VALUE(MID(input!$A371,SEARCH($D$1,input!$A371)+4,2)),VALUE(MID(input!$A371,SEARCH($D$1,input!$A371)+4,2))&lt;=76),"")),"X"),"")</f>
        <v>X</v>
      </c>
      <c r="E371" s="14" t="str">
        <f>IFERROR(IF(ISNUMBER(SEARCH($E$1,input!$A371)),IF(AND(MID(input!$A371,SEARCH($E$1,input!$A371)+4,1)="#",
VLOOKUP(MID(input!$A371,SEARCH($E$1,input!$A371)+5,1),'TRUE LIST'!$C$2:$D$17,2,0),
VLOOKUP(MID(input!$A371,SEARCH($E$1,input!$A371)+6,1),'TRUE LIST'!$C$2:$D$17,2,0),
VLOOKUP(MID(input!$A371,SEARCH($E$1,input!$A371)+7,1),'TRUE LIST'!$C$2:$D$17,2,0),
VLOOKUP(MID(input!$A371,SEARCH($E$1,input!$A371)+8,1),'TRUE LIST'!$C$2:$D$17,2,0),
VLOOKUP(MID(input!$A371,SEARCH($E$1,input!$A371)+9,1),'TRUE LIST'!$C$2:$D$17,2,0),
VLOOKUP(MID(input!$A371,SEARCH($E$1,input!$A371)+10,1),'TRUE LIST'!$C$2:$D$17,2,0),
TRIM(MID(input!$A371,SEARCH($E$1,input!$A371)+11,1))=""),TRUE,""),"X"),"")</f>
        <v>X</v>
      </c>
      <c r="F371" s="14" t="str">
        <f>IFERROR(IF(ISNUMBER(SEARCH($F$1,input!$A371)),VLOOKUP(TRIM(MID(input!$A371,SEARCH($F$1,input!$A371)+4,4)),'TRUE LIST'!$A$2:$B$8,2,0),"X"),"")</f>
        <v>X</v>
      </c>
      <c r="G371" s="14" t="b">
        <f>IFERROR(IF(ISNUMBER(SEARCH($G$1,input!$A371)),IF(LEN(TRIM(MID(input!$A371,SEARCH($G$1,input!$A371)+4,10)))=9,TRUE,""),"X"),"")</f>
        <v>1</v>
      </c>
      <c r="H371" s="14" t="str">
        <f t="shared" ca="1" si="10"/>
        <v/>
      </c>
      <c r="I371" s="13" t="str">
        <f>IF(ISBLANK(input!A371),"x","")</f>
        <v/>
      </c>
      <c r="J371" s="13" t="str">
        <f>IFERROR(IF(I371="x",MATCH("x",I372:I959,0),N/A),"")</f>
        <v/>
      </c>
      <c r="K371" s="14" t="str">
        <f t="shared" ca="1" si="11"/>
        <v/>
      </c>
    </row>
    <row r="372" spans="1:11" s="1" customFormat="1" x14ac:dyDescent="0.35">
      <c r="A372" s="14" t="str">
        <f>IFERROR(IF(ISNUMBER(SEARCH($A$1,input!$A372)),AND(1920&lt;=VALUE(TRIM(MID(input!$A372,SEARCH($A$1,input!$A372)+4,5))),VALUE(TRIM(MID(input!$A372,SEARCH($A$1,input!$A372)+4,5)))&lt;=2002),"X"),"")</f>
        <v>X</v>
      </c>
      <c r="B372" s="14" t="str">
        <f>IFERROR(IF(ISNUMBER(SEARCH($B$1,input!$A372)),AND(2010&lt;=VALUE(TRIM(MID(input!$A372,SEARCH($B$1,input!$A372)+4,5))),VALUE(TRIM(MID(input!$A372,SEARCH($B$1,input!$A372)+4,5)))&lt;=2020),"X"),"")</f>
        <v>X</v>
      </c>
      <c r="C372" s="14" t="b">
        <f>IFERROR(IF(ISNUMBER(SEARCH($C$1,input!$A372)),AND(2020&lt;=VALUE(TRIM(MID(input!$A372,SEARCH($C$1,input!$A372)+4,5))),VALUE(TRIM(MID(input!$A372,SEARCH($C$1,input!$A372)+4,5)))&lt;=2030),"X"),"")</f>
        <v>1</v>
      </c>
      <c r="D372" s="14" t="str">
        <f>IFERROR(IF(ISNUMBER(SEARCH($D$1,input!$A372)),IF(MID(input!$A372,SEARCH($D$1,input!$A372)+7,2)="cm",AND(150&lt;=VALUE(MID(input!$A372,SEARCH($D$1,input!$A372)+4,3)),VALUE(MID(input!$A372,SEARCH($D$1,input!$A372)+4,3))&lt;=193),IF(MID(input!$A372,SEARCH($D$1,input!$A372)+6,2)="in",AND(59&lt;=VALUE(MID(input!$A372,SEARCH($D$1,input!$A372)+4,2)),VALUE(MID(input!$A372,SEARCH($D$1,input!$A372)+4,2))&lt;=76),"")),"X"),"")</f>
        <v>X</v>
      </c>
      <c r="E372" s="14" t="b">
        <f>IFERROR(IF(ISNUMBER(SEARCH($E$1,input!$A372)),IF(AND(MID(input!$A372,SEARCH($E$1,input!$A372)+4,1)="#",
VLOOKUP(MID(input!$A372,SEARCH($E$1,input!$A372)+5,1),'TRUE LIST'!$C$2:$D$17,2,0),
VLOOKUP(MID(input!$A372,SEARCH($E$1,input!$A372)+6,1),'TRUE LIST'!$C$2:$D$17,2,0),
VLOOKUP(MID(input!$A372,SEARCH($E$1,input!$A372)+7,1),'TRUE LIST'!$C$2:$D$17,2,0),
VLOOKUP(MID(input!$A372,SEARCH($E$1,input!$A372)+8,1),'TRUE LIST'!$C$2:$D$17,2,0),
VLOOKUP(MID(input!$A372,SEARCH($E$1,input!$A372)+9,1),'TRUE LIST'!$C$2:$D$17,2,0),
VLOOKUP(MID(input!$A372,SEARCH($E$1,input!$A372)+10,1),'TRUE LIST'!$C$2:$D$17,2,0),
TRIM(MID(input!$A372,SEARCH($E$1,input!$A372)+11,1))=""),TRUE,""),"X"),"")</f>
        <v>1</v>
      </c>
      <c r="F372" s="14" t="b">
        <f>IFERROR(IF(ISNUMBER(SEARCH($F$1,input!$A372)),VLOOKUP(TRIM(MID(input!$A372,SEARCH($F$1,input!$A372)+4,4)),'TRUE LIST'!$A$2:$B$8,2,0),"X"),"")</f>
        <v>1</v>
      </c>
      <c r="G372" s="14" t="str">
        <f>IFERROR(IF(ISNUMBER(SEARCH($G$1,input!$A372)),IF(LEN(TRIM(MID(input!$A372,SEARCH($G$1,input!$A372)+4,10)))=9,TRUE,""),"X"),"")</f>
        <v>X</v>
      </c>
      <c r="H372" s="14" t="str">
        <f t="shared" ca="1" si="10"/>
        <v/>
      </c>
      <c r="I372" s="13" t="str">
        <f>IF(ISBLANK(input!A372),"x","")</f>
        <v/>
      </c>
      <c r="J372" s="13" t="str">
        <f>IFERROR(IF(I372="x",MATCH("x",I373:I959,0),N/A),"")</f>
        <v/>
      </c>
      <c r="K372" s="14" t="str">
        <f t="shared" ca="1" si="11"/>
        <v/>
      </c>
    </row>
    <row r="373" spans="1:11" s="1" customFormat="1" x14ac:dyDescent="0.35">
      <c r="A373" s="14" t="str">
        <f>IFERROR(IF(ISNUMBER(SEARCH($A$1,input!$A373)),AND(1920&lt;=VALUE(TRIM(MID(input!$A373,SEARCH($A$1,input!$A373)+4,5))),VALUE(TRIM(MID(input!$A373,SEARCH($A$1,input!$A373)+4,5)))&lt;=2002),"X"),"")</f>
        <v>X</v>
      </c>
      <c r="B373" s="14" t="str">
        <f>IFERROR(IF(ISNUMBER(SEARCH($B$1,input!$A373)),AND(2010&lt;=VALUE(TRIM(MID(input!$A373,SEARCH($B$1,input!$A373)+4,5))),VALUE(TRIM(MID(input!$A373,SEARCH($B$1,input!$A373)+4,5)))&lt;=2020),"X"),"")</f>
        <v>X</v>
      </c>
      <c r="C373" s="14" t="str">
        <f>IFERROR(IF(ISNUMBER(SEARCH($C$1,input!$A373)),AND(2020&lt;=VALUE(TRIM(MID(input!$A373,SEARCH($C$1,input!$A373)+4,5))),VALUE(TRIM(MID(input!$A373,SEARCH($C$1,input!$A373)+4,5)))&lt;=2030),"X"),"")</f>
        <v>X</v>
      </c>
      <c r="D373" s="14" t="str">
        <f>IFERROR(IF(ISNUMBER(SEARCH($D$1,input!$A373)),IF(MID(input!$A373,SEARCH($D$1,input!$A373)+7,2)="cm",AND(150&lt;=VALUE(MID(input!$A373,SEARCH($D$1,input!$A373)+4,3)),VALUE(MID(input!$A373,SEARCH($D$1,input!$A373)+4,3))&lt;=193),IF(MID(input!$A373,SEARCH($D$1,input!$A373)+6,2)="in",AND(59&lt;=VALUE(MID(input!$A373,SEARCH($D$1,input!$A373)+4,2)),VALUE(MID(input!$A373,SEARCH($D$1,input!$A373)+4,2))&lt;=76),"")),"X"),"")</f>
        <v>X</v>
      </c>
      <c r="E373" s="14" t="str">
        <f>IFERROR(IF(ISNUMBER(SEARCH($E$1,input!$A373)),IF(AND(MID(input!$A373,SEARCH($E$1,input!$A373)+4,1)="#",
VLOOKUP(MID(input!$A373,SEARCH($E$1,input!$A373)+5,1),'TRUE LIST'!$C$2:$D$17,2,0),
VLOOKUP(MID(input!$A373,SEARCH($E$1,input!$A373)+6,1),'TRUE LIST'!$C$2:$D$17,2,0),
VLOOKUP(MID(input!$A373,SEARCH($E$1,input!$A373)+7,1),'TRUE LIST'!$C$2:$D$17,2,0),
VLOOKUP(MID(input!$A373,SEARCH($E$1,input!$A373)+8,1),'TRUE LIST'!$C$2:$D$17,2,0),
VLOOKUP(MID(input!$A373,SEARCH($E$1,input!$A373)+9,1),'TRUE LIST'!$C$2:$D$17,2,0),
VLOOKUP(MID(input!$A373,SEARCH($E$1,input!$A373)+10,1),'TRUE LIST'!$C$2:$D$17,2,0),
TRIM(MID(input!$A373,SEARCH($E$1,input!$A373)+11,1))=""),TRUE,""),"X"),"")</f>
        <v>X</v>
      </c>
      <c r="F373" s="14" t="str">
        <f>IFERROR(IF(ISNUMBER(SEARCH($F$1,input!$A373)),VLOOKUP(TRIM(MID(input!$A373,SEARCH($F$1,input!$A373)+4,4)),'TRUE LIST'!$A$2:$B$8,2,0),"X"),"")</f>
        <v>X</v>
      </c>
      <c r="G373" s="14" t="str">
        <f>IFERROR(IF(ISNUMBER(SEARCH($G$1,input!$A373)),IF(LEN(TRIM(MID(input!$A373,SEARCH($G$1,input!$A373)+4,10)))=9,TRUE,""),"X"),"")</f>
        <v>X</v>
      </c>
      <c r="H373" s="14" t="str">
        <f t="shared" ca="1" si="10"/>
        <v/>
      </c>
      <c r="I373" s="13" t="str">
        <f>IF(ISBLANK(input!A373),"x","")</f>
        <v>x</v>
      </c>
      <c r="J373" s="13">
        <f>IFERROR(IF(I373="x",MATCH("x",I374:I959,0),N/A),"")</f>
        <v>5</v>
      </c>
      <c r="K373" s="14" t="str">
        <f t="shared" ca="1" si="11"/>
        <v/>
      </c>
    </row>
    <row r="374" spans="1:11" s="1" customFormat="1" x14ac:dyDescent="0.35">
      <c r="A374" s="14" t="b">
        <f>IFERROR(IF(ISNUMBER(SEARCH($A$1,input!$A374)),AND(1920&lt;=VALUE(TRIM(MID(input!$A374,SEARCH($A$1,input!$A374)+4,5))),VALUE(TRIM(MID(input!$A374,SEARCH($A$1,input!$A374)+4,5)))&lt;=2002),"X"),"")</f>
        <v>1</v>
      </c>
      <c r="B374" s="14" t="b">
        <f>IFERROR(IF(ISNUMBER(SEARCH($B$1,input!$A374)),AND(2010&lt;=VALUE(TRIM(MID(input!$A374,SEARCH($B$1,input!$A374)+4,5))),VALUE(TRIM(MID(input!$A374,SEARCH($B$1,input!$A374)+4,5)))&lt;=2020),"X"),"")</f>
        <v>1</v>
      </c>
      <c r="C374" s="14" t="str">
        <f>IFERROR(IF(ISNUMBER(SEARCH($C$1,input!$A374)),AND(2020&lt;=VALUE(TRIM(MID(input!$A374,SEARCH($C$1,input!$A374)+4,5))),VALUE(TRIM(MID(input!$A374,SEARCH($C$1,input!$A374)+4,5)))&lt;=2030),"X"),"")</f>
        <v>X</v>
      </c>
      <c r="D374" s="14" t="str">
        <f>IFERROR(IF(ISNUMBER(SEARCH($D$1,input!$A374)),IF(MID(input!$A374,SEARCH($D$1,input!$A374)+7,2)="cm",AND(150&lt;=VALUE(MID(input!$A374,SEARCH($D$1,input!$A374)+4,3)),VALUE(MID(input!$A374,SEARCH($D$1,input!$A374)+4,3))&lt;=193),IF(MID(input!$A374,SEARCH($D$1,input!$A374)+6,2)="in",AND(59&lt;=VALUE(MID(input!$A374,SEARCH($D$1,input!$A374)+4,2)),VALUE(MID(input!$A374,SEARCH($D$1,input!$A374)+4,2))&lt;=76),"")),"X"),"")</f>
        <v>X</v>
      </c>
      <c r="E374" s="14" t="b">
        <f>IFERROR(IF(ISNUMBER(SEARCH($E$1,input!$A374)),IF(AND(MID(input!$A374,SEARCH($E$1,input!$A374)+4,1)="#",
VLOOKUP(MID(input!$A374,SEARCH($E$1,input!$A374)+5,1),'TRUE LIST'!$C$2:$D$17,2,0),
VLOOKUP(MID(input!$A374,SEARCH($E$1,input!$A374)+6,1),'TRUE LIST'!$C$2:$D$17,2,0),
VLOOKUP(MID(input!$A374,SEARCH($E$1,input!$A374)+7,1),'TRUE LIST'!$C$2:$D$17,2,0),
VLOOKUP(MID(input!$A374,SEARCH($E$1,input!$A374)+8,1),'TRUE LIST'!$C$2:$D$17,2,0),
VLOOKUP(MID(input!$A374,SEARCH($E$1,input!$A374)+9,1),'TRUE LIST'!$C$2:$D$17,2,0),
VLOOKUP(MID(input!$A374,SEARCH($E$1,input!$A374)+10,1),'TRUE LIST'!$C$2:$D$17,2,0),
TRIM(MID(input!$A374,SEARCH($E$1,input!$A374)+11,1))=""),TRUE,""),"X"),"")</f>
        <v>1</v>
      </c>
      <c r="F374" s="14" t="str">
        <f>IFERROR(IF(ISNUMBER(SEARCH($F$1,input!$A374)),VLOOKUP(TRIM(MID(input!$A374,SEARCH($F$1,input!$A374)+4,4)),'TRUE LIST'!$A$2:$B$8,2,0),"X"),"")</f>
        <v>X</v>
      </c>
      <c r="G374" s="14" t="str">
        <f>IFERROR(IF(ISNUMBER(SEARCH($G$1,input!$A374)),IF(LEN(TRIM(MID(input!$A374,SEARCH($G$1,input!$A374)+4,10)))=9,TRUE,""),"X"),"")</f>
        <v>X</v>
      </c>
      <c r="H374" s="14">
        <f t="shared" ca="1" si="10"/>
        <v>6</v>
      </c>
      <c r="I374" s="13" t="str">
        <f>IF(ISBLANK(input!A374),"x","")</f>
        <v/>
      </c>
      <c r="J374" s="13" t="str">
        <f>IFERROR(IF(I374="x",MATCH("x",I375:I959,0),N/A),"")</f>
        <v/>
      </c>
      <c r="K374" s="14">
        <f t="shared" ca="1" si="11"/>
        <v>6</v>
      </c>
    </row>
    <row r="375" spans="1:11" s="1" customFormat="1" x14ac:dyDescent="0.35">
      <c r="A375" s="14" t="str">
        <f>IFERROR(IF(ISNUMBER(SEARCH($A$1,input!$A375)),AND(1920&lt;=VALUE(TRIM(MID(input!$A375,SEARCH($A$1,input!$A375)+4,5))),VALUE(TRIM(MID(input!$A375,SEARCH($A$1,input!$A375)+4,5)))&lt;=2002),"X"),"")</f>
        <v>X</v>
      </c>
      <c r="B375" s="14" t="str">
        <f>IFERROR(IF(ISNUMBER(SEARCH($B$1,input!$A375)),AND(2010&lt;=VALUE(TRIM(MID(input!$A375,SEARCH($B$1,input!$A375)+4,5))),VALUE(TRIM(MID(input!$A375,SEARCH($B$1,input!$A375)+4,5)))&lt;=2020),"X"),"")</f>
        <v>X</v>
      </c>
      <c r="C375" s="14" t="str">
        <f>IFERROR(IF(ISNUMBER(SEARCH($C$1,input!$A375)),AND(2020&lt;=VALUE(TRIM(MID(input!$A375,SEARCH($C$1,input!$A375)+4,5))),VALUE(TRIM(MID(input!$A375,SEARCH($C$1,input!$A375)+4,5)))&lt;=2030),"X"),"")</f>
        <v>X</v>
      </c>
      <c r="D375" s="14" t="str">
        <f>IFERROR(IF(ISNUMBER(SEARCH($D$1,input!$A375)),IF(MID(input!$A375,SEARCH($D$1,input!$A375)+7,2)="cm",AND(150&lt;=VALUE(MID(input!$A375,SEARCH($D$1,input!$A375)+4,3)),VALUE(MID(input!$A375,SEARCH($D$1,input!$A375)+4,3))&lt;=193),IF(MID(input!$A375,SEARCH($D$1,input!$A375)+6,2)="in",AND(59&lt;=VALUE(MID(input!$A375,SEARCH($D$1,input!$A375)+4,2)),VALUE(MID(input!$A375,SEARCH($D$1,input!$A375)+4,2))&lt;=76),"")),"X"),"")</f>
        <v>X</v>
      </c>
      <c r="E375" s="14" t="str">
        <f>IFERROR(IF(ISNUMBER(SEARCH($E$1,input!$A375)),IF(AND(MID(input!$A375,SEARCH($E$1,input!$A375)+4,1)="#",
VLOOKUP(MID(input!$A375,SEARCH($E$1,input!$A375)+5,1),'TRUE LIST'!$C$2:$D$17,2,0),
VLOOKUP(MID(input!$A375,SEARCH($E$1,input!$A375)+6,1),'TRUE LIST'!$C$2:$D$17,2,0),
VLOOKUP(MID(input!$A375,SEARCH($E$1,input!$A375)+7,1),'TRUE LIST'!$C$2:$D$17,2,0),
VLOOKUP(MID(input!$A375,SEARCH($E$1,input!$A375)+8,1),'TRUE LIST'!$C$2:$D$17,2,0),
VLOOKUP(MID(input!$A375,SEARCH($E$1,input!$A375)+9,1),'TRUE LIST'!$C$2:$D$17,2,0),
VLOOKUP(MID(input!$A375,SEARCH($E$1,input!$A375)+10,1),'TRUE LIST'!$C$2:$D$17,2,0),
TRIM(MID(input!$A375,SEARCH($E$1,input!$A375)+11,1))=""),TRUE,""),"X"),"")</f>
        <v>X</v>
      </c>
      <c r="F375" s="14" t="str">
        <f>IFERROR(IF(ISNUMBER(SEARCH($F$1,input!$A375)),VLOOKUP(TRIM(MID(input!$A375,SEARCH($F$1,input!$A375)+4,4)),'TRUE LIST'!$A$2:$B$8,2,0),"X"),"")</f>
        <v>X</v>
      </c>
      <c r="G375" s="14" t="str">
        <f>IFERROR(IF(ISNUMBER(SEARCH($G$1,input!$A375)),IF(LEN(TRIM(MID(input!$A375,SEARCH($G$1,input!$A375)+4,10)))=9,TRUE,""),"X"),"")</f>
        <v>X</v>
      </c>
      <c r="H375" s="14" t="str">
        <f t="shared" ca="1" si="10"/>
        <v/>
      </c>
      <c r="I375" s="13" t="str">
        <f>IF(ISBLANK(input!A375),"x","")</f>
        <v/>
      </c>
      <c r="J375" s="13" t="str">
        <f>IFERROR(IF(I375="x",MATCH("x",I376:I959,0),N/A),"")</f>
        <v/>
      </c>
      <c r="K375" s="14" t="str">
        <f t="shared" ca="1" si="11"/>
        <v/>
      </c>
    </row>
    <row r="376" spans="1:11" s="1" customFormat="1" x14ac:dyDescent="0.35">
      <c r="A376" s="14" t="str">
        <f>IFERROR(IF(ISNUMBER(SEARCH($A$1,input!$A376)),AND(1920&lt;=VALUE(TRIM(MID(input!$A376,SEARCH($A$1,input!$A376)+4,5))),VALUE(TRIM(MID(input!$A376,SEARCH($A$1,input!$A376)+4,5)))&lt;=2002),"X"),"")</f>
        <v>X</v>
      </c>
      <c r="B376" s="14" t="str">
        <f>IFERROR(IF(ISNUMBER(SEARCH($B$1,input!$A376)),AND(2010&lt;=VALUE(TRIM(MID(input!$A376,SEARCH($B$1,input!$A376)+4,5))),VALUE(TRIM(MID(input!$A376,SEARCH($B$1,input!$A376)+4,5)))&lt;=2020),"X"),"")</f>
        <v>X</v>
      </c>
      <c r="C376" s="14" t="str">
        <f>IFERROR(IF(ISNUMBER(SEARCH($C$1,input!$A376)),AND(2020&lt;=VALUE(TRIM(MID(input!$A376,SEARCH($C$1,input!$A376)+4,5))),VALUE(TRIM(MID(input!$A376,SEARCH($C$1,input!$A376)+4,5)))&lt;=2030),"X"),"")</f>
        <v>X</v>
      </c>
      <c r="D376" s="14" t="str">
        <f>IFERROR(IF(ISNUMBER(SEARCH($D$1,input!$A376)),IF(MID(input!$A376,SEARCH($D$1,input!$A376)+7,2)="cm",AND(150&lt;=VALUE(MID(input!$A376,SEARCH($D$1,input!$A376)+4,3)),VALUE(MID(input!$A376,SEARCH($D$1,input!$A376)+4,3))&lt;=193),IF(MID(input!$A376,SEARCH($D$1,input!$A376)+6,2)="in",AND(59&lt;=VALUE(MID(input!$A376,SEARCH($D$1,input!$A376)+4,2)),VALUE(MID(input!$A376,SEARCH($D$1,input!$A376)+4,2))&lt;=76),"")),"X"),"")</f>
        <v>X</v>
      </c>
      <c r="E376" s="14" t="str">
        <f>IFERROR(IF(ISNUMBER(SEARCH($E$1,input!$A376)),IF(AND(MID(input!$A376,SEARCH($E$1,input!$A376)+4,1)="#",
VLOOKUP(MID(input!$A376,SEARCH($E$1,input!$A376)+5,1),'TRUE LIST'!$C$2:$D$17,2,0),
VLOOKUP(MID(input!$A376,SEARCH($E$1,input!$A376)+6,1),'TRUE LIST'!$C$2:$D$17,2,0),
VLOOKUP(MID(input!$A376,SEARCH($E$1,input!$A376)+7,1),'TRUE LIST'!$C$2:$D$17,2,0),
VLOOKUP(MID(input!$A376,SEARCH($E$1,input!$A376)+8,1),'TRUE LIST'!$C$2:$D$17,2,0),
VLOOKUP(MID(input!$A376,SEARCH($E$1,input!$A376)+9,1),'TRUE LIST'!$C$2:$D$17,2,0),
VLOOKUP(MID(input!$A376,SEARCH($E$1,input!$A376)+10,1),'TRUE LIST'!$C$2:$D$17,2,0),
TRIM(MID(input!$A376,SEARCH($E$1,input!$A376)+11,1))=""),TRUE,""),"X"),"")</f>
        <v>X</v>
      </c>
      <c r="F376" s="14" t="b">
        <f>IFERROR(IF(ISNUMBER(SEARCH($F$1,input!$A376)),VLOOKUP(TRIM(MID(input!$A376,SEARCH($F$1,input!$A376)+4,4)),'TRUE LIST'!$A$2:$B$8,2,0),"X"),"")</f>
        <v>1</v>
      </c>
      <c r="G376" s="14" t="str">
        <f>IFERROR(IF(ISNUMBER(SEARCH($G$1,input!$A376)),IF(LEN(TRIM(MID(input!$A376,SEARCH($G$1,input!$A376)+4,10)))=9,TRUE,""),"X"),"")</f>
        <v>X</v>
      </c>
      <c r="H376" s="14" t="str">
        <f t="shared" ca="1" si="10"/>
        <v/>
      </c>
      <c r="I376" s="13" t="str">
        <f>IF(ISBLANK(input!A376),"x","")</f>
        <v/>
      </c>
      <c r="J376" s="13" t="str">
        <f>IFERROR(IF(I376="x",MATCH("x",I377:I959,0),N/A),"")</f>
        <v/>
      </c>
      <c r="K376" s="14" t="str">
        <f t="shared" ca="1" si="11"/>
        <v/>
      </c>
    </row>
    <row r="377" spans="1:11" s="1" customFormat="1" x14ac:dyDescent="0.35">
      <c r="A377" s="14" t="str">
        <f>IFERROR(IF(ISNUMBER(SEARCH($A$1,input!$A377)),AND(1920&lt;=VALUE(TRIM(MID(input!$A377,SEARCH($A$1,input!$A377)+4,5))),VALUE(TRIM(MID(input!$A377,SEARCH($A$1,input!$A377)+4,5)))&lt;=2002),"X"),"")</f>
        <v>X</v>
      </c>
      <c r="B377" s="14" t="str">
        <f>IFERROR(IF(ISNUMBER(SEARCH($B$1,input!$A377)),AND(2010&lt;=VALUE(TRIM(MID(input!$A377,SEARCH($B$1,input!$A377)+4,5))),VALUE(TRIM(MID(input!$A377,SEARCH($B$1,input!$A377)+4,5)))&lt;=2020),"X"),"")</f>
        <v>X</v>
      </c>
      <c r="C377" s="14" t="str">
        <f>IFERROR(IF(ISNUMBER(SEARCH($C$1,input!$A377)),AND(2020&lt;=VALUE(TRIM(MID(input!$A377,SEARCH($C$1,input!$A377)+4,5))),VALUE(TRIM(MID(input!$A377,SEARCH($C$1,input!$A377)+4,5)))&lt;=2030),"X"),"")</f>
        <v>X</v>
      </c>
      <c r="D377" s="14" t="b">
        <f>IFERROR(IF(ISNUMBER(SEARCH($D$1,input!$A377)),IF(MID(input!$A377,SEARCH($D$1,input!$A377)+7,2)="cm",AND(150&lt;=VALUE(MID(input!$A377,SEARCH($D$1,input!$A377)+4,3)),VALUE(MID(input!$A377,SEARCH($D$1,input!$A377)+4,3))&lt;=193),IF(MID(input!$A377,SEARCH($D$1,input!$A377)+6,2)="in",AND(59&lt;=VALUE(MID(input!$A377,SEARCH($D$1,input!$A377)+4,2)),VALUE(MID(input!$A377,SEARCH($D$1,input!$A377)+4,2))&lt;=76),"")),"X"),"")</f>
        <v>1</v>
      </c>
      <c r="E377" s="14" t="str">
        <f>IFERROR(IF(ISNUMBER(SEARCH($E$1,input!$A377)),IF(AND(MID(input!$A377,SEARCH($E$1,input!$A377)+4,1)="#",
VLOOKUP(MID(input!$A377,SEARCH($E$1,input!$A377)+5,1),'TRUE LIST'!$C$2:$D$17,2,0),
VLOOKUP(MID(input!$A377,SEARCH($E$1,input!$A377)+6,1),'TRUE LIST'!$C$2:$D$17,2,0),
VLOOKUP(MID(input!$A377,SEARCH($E$1,input!$A377)+7,1),'TRUE LIST'!$C$2:$D$17,2,0),
VLOOKUP(MID(input!$A377,SEARCH($E$1,input!$A377)+8,1),'TRUE LIST'!$C$2:$D$17,2,0),
VLOOKUP(MID(input!$A377,SEARCH($E$1,input!$A377)+9,1),'TRUE LIST'!$C$2:$D$17,2,0),
VLOOKUP(MID(input!$A377,SEARCH($E$1,input!$A377)+10,1),'TRUE LIST'!$C$2:$D$17,2,0),
TRIM(MID(input!$A377,SEARCH($E$1,input!$A377)+11,1))=""),TRUE,""),"X"),"")</f>
        <v>X</v>
      </c>
      <c r="F377" s="14" t="str">
        <f>IFERROR(IF(ISNUMBER(SEARCH($F$1,input!$A377)),VLOOKUP(TRIM(MID(input!$A377,SEARCH($F$1,input!$A377)+4,4)),'TRUE LIST'!$A$2:$B$8,2,0),"X"),"")</f>
        <v>X</v>
      </c>
      <c r="G377" s="14" t="b">
        <f>IFERROR(IF(ISNUMBER(SEARCH($G$1,input!$A377)),IF(LEN(TRIM(MID(input!$A377,SEARCH($G$1,input!$A377)+4,10)))=9,TRUE,""),"X"),"")</f>
        <v>1</v>
      </c>
      <c r="H377" s="14" t="str">
        <f t="shared" ca="1" si="10"/>
        <v/>
      </c>
      <c r="I377" s="13" t="str">
        <f>IF(ISBLANK(input!A377),"x","")</f>
        <v/>
      </c>
      <c r="J377" s="13" t="str">
        <f>IFERROR(IF(I377="x",MATCH("x",I378:I959,0),N/A),"")</f>
        <v/>
      </c>
      <c r="K377" s="14" t="str">
        <f t="shared" ca="1" si="11"/>
        <v/>
      </c>
    </row>
    <row r="378" spans="1:11" s="1" customFormat="1" x14ac:dyDescent="0.35">
      <c r="A378" s="14" t="str">
        <f>IFERROR(IF(ISNUMBER(SEARCH($A$1,input!$A378)),AND(1920&lt;=VALUE(TRIM(MID(input!$A378,SEARCH($A$1,input!$A378)+4,5))),VALUE(TRIM(MID(input!$A378,SEARCH($A$1,input!$A378)+4,5)))&lt;=2002),"X"),"")</f>
        <v>X</v>
      </c>
      <c r="B378" s="14" t="str">
        <f>IFERROR(IF(ISNUMBER(SEARCH($B$1,input!$A378)),AND(2010&lt;=VALUE(TRIM(MID(input!$A378,SEARCH($B$1,input!$A378)+4,5))),VALUE(TRIM(MID(input!$A378,SEARCH($B$1,input!$A378)+4,5)))&lt;=2020),"X"),"")</f>
        <v>X</v>
      </c>
      <c r="C378" s="14" t="str">
        <f>IFERROR(IF(ISNUMBER(SEARCH($C$1,input!$A378)),AND(2020&lt;=VALUE(TRIM(MID(input!$A378,SEARCH($C$1,input!$A378)+4,5))),VALUE(TRIM(MID(input!$A378,SEARCH($C$1,input!$A378)+4,5)))&lt;=2030),"X"),"")</f>
        <v>X</v>
      </c>
      <c r="D378" s="14" t="str">
        <f>IFERROR(IF(ISNUMBER(SEARCH($D$1,input!$A378)),IF(MID(input!$A378,SEARCH($D$1,input!$A378)+7,2)="cm",AND(150&lt;=VALUE(MID(input!$A378,SEARCH($D$1,input!$A378)+4,3)),VALUE(MID(input!$A378,SEARCH($D$1,input!$A378)+4,3))&lt;=193),IF(MID(input!$A378,SEARCH($D$1,input!$A378)+6,2)="in",AND(59&lt;=VALUE(MID(input!$A378,SEARCH($D$1,input!$A378)+4,2)),VALUE(MID(input!$A378,SEARCH($D$1,input!$A378)+4,2))&lt;=76),"")),"X"),"")</f>
        <v>X</v>
      </c>
      <c r="E378" s="14" t="str">
        <f>IFERROR(IF(ISNUMBER(SEARCH($E$1,input!$A378)),IF(AND(MID(input!$A378,SEARCH($E$1,input!$A378)+4,1)="#",
VLOOKUP(MID(input!$A378,SEARCH($E$1,input!$A378)+5,1),'TRUE LIST'!$C$2:$D$17,2,0),
VLOOKUP(MID(input!$A378,SEARCH($E$1,input!$A378)+6,1),'TRUE LIST'!$C$2:$D$17,2,0),
VLOOKUP(MID(input!$A378,SEARCH($E$1,input!$A378)+7,1),'TRUE LIST'!$C$2:$D$17,2,0),
VLOOKUP(MID(input!$A378,SEARCH($E$1,input!$A378)+8,1),'TRUE LIST'!$C$2:$D$17,2,0),
VLOOKUP(MID(input!$A378,SEARCH($E$1,input!$A378)+9,1),'TRUE LIST'!$C$2:$D$17,2,0),
VLOOKUP(MID(input!$A378,SEARCH($E$1,input!$A378)+10,1),'TRUE LIST'!$C$2:$D$17,2,0),
TRIM(MID(input!$A378,SEARCH($E$1,input!$A378)+11,1))=""),TRUE,""),"X"),"")</f>
        <v>X</v>
      </c>
      <c r="F378" s="14" t="str">
        <f>IFERROR(IF(ISNUMBER(SEARCH($F$1,input!$A378)),VLOOKUP(TRIM(MID(input!$A378,SEARCH($F$1,input!$A378)+4,4)),'TRUE LIST'!$A$2:$B$8,2,0),"X"),"")</f>
        <v>X</v>
      </c>
      <c r="G378" s="14" t="str">
        <f>IFERROR(IF(ISNUMBER(SEARCH($G$1,input!$A378)),IF(LEN(TRIM(MID(input!$A378,SEARCH($G$1,input!$A378)+4,10)))=9,TRUE,""),"X"),"")</f>
        <v>X</v>
      </c>
      <c r="H378" s="14" t="str">
        <f t="shared" ca="1" si="10"/>
        <v/>
      </c>
      <c r="I378" s="13" t="str">
        <f>IF(ISBLANK(input!A378),"x","")</f>
        <v>x</v>
      </c>
      <c r="J378" s="13">
        <f>IFERROR(IF(I378="x",MATCH("x",I379:I959,0),N/A),"")</f>
        <v>4</v>
      </c>
      <c r="K378" s="14" t="str">
        <f t="shared" ca="1" si="11"/>
        <v/>
      </c>
    </row>
    <row r="379" spans="1:11" s="1" customFormat="1" x14ac:dyDescent="0.35">
      <c r="A379" s="14" t="str">
        <f>IFERROR(IF(ISNUMBER(SEARCH($A$1,input!$A379)),AND(1920&lt;=VALUE(TRIM(MID(input!$A379,SEARCH($A$1,input!$A379)+4,5))),VALUE(TRIM(MID(input!$A379,SEARCH($A$1,input!$A379)+4,5)))&lt;=2002),"X"),"")</f>
        <v>X</v>
      </c>
      <c r="B379" s="14" t="b">
        <f>IFERROR(IF(ISNUMBER(SEARCH($B$1,input!$A379)),AND(2010&lt;=VALUE(TRIM(MID(input!$A379,SEARCH($B$1,input!$A379)+4,5))),VALUE(TRIM(MID(input!$A379,SEARCH($B$1,input!$A379)+4,5)))&lt;=2020),"X"),"")</f>
        <v>1</v>
      </c>
      <c r="C379" s="14" t="str">
        <f>IFERROR(IF(ISNUMBER(SEARCH($C$1,input!$A379)),AND(2020&lt;=VALUE(TRIM(MID(input!$A379,SEARCH($C$1,input!$A379)+4,5))),VALUE(TRIM(MID(input!$A379,SEARCH($C$1,input!$A379)+4,5)))&lt;=2030),"X"),"")</f>
        <v>X</v>
      </c>
      <c r="D379" s="14" t="str">
        <f>IFERROR(IF(ISNUMBER(SEARCH($D$1,input!$A379)),IF(MID(input!$A379,SEARCH($D$1,input!$A379)+7,2)="cm",AND(150&lt;=VALUE(MID(input!$A379,SEARCH($D$1,input!$A379)+4,3)),VALUE(MID(input!$A379,SEARCH($D$1,input!$A379)+4,3))&lt;=193),IF(MID(input!$A379,SEARCH($D$1,input!$A379)+6,2)="in",AND(59&lt;=VALUE(MID(input!$A379,SEARCH($D$1,input!$A379)+4,2)),VALUE(MID(input!$A379,SEARCH($D$1,input!$A379)+4,2))&lt;=76),"")),"X"),"")</f>
        <v>X</v>
      </c>
      <c r="E379" s="14" t="str">
        <f>IFERROR(IF(ISNUMBER(SEARCH($E$1,input!$A379)),IF(AND(MID(input!$A379,SEARCH($E$1,input!$A379)+4,1)="#",
VLOOKUP(MID(input!$A379,SEARCH($E$1,input!$A379)+5,1),'TRUE LIST'!$C$2:$D$17,2,0),
VLOOKUP(MID(input!$A379,SEARCH($E$1,input!$A379)+6,1),'TRUE LIST'!$C$2:$D$17,2,0),
VLOOKUP(MID(input!$A379,SEARCH($E$1,input!$A379)+7,1),'TRUE LIST'!$C$2:$D$17,2,0),
VLOOKUP(MID(input!$A379,SEARCH($E$1,input!$A379)+8,1),'TRUE LIST'!$C$2:$D$17,2,0),
VLOOKUP(MID(input!$A379,SEARCH($E$1,input!$A379)+9,1),'TRUE LIST'!$C$2:$D$17,2,0),
VLOOKUP(MID(input!$A379,SEARCH($E$1,input!$A379)+10,1),'TRUE LIST'!$C$2:$D$17,2,0),
TRIM(MID(input!$A379,SEARCH($E$1,input!$A379)+11,1))=""),TRUE,""),"X"),"")</f>
        <v>X</v>
      </c>
      <c r="F379" s="14" t="b">
        <f>IFERROR(IF(ISNUMBER(SEARCH($F$1,input!$A379)),VLOOKUP(TRIM(MID(input!$A379,SEARCH($F$1,input!$A379)+4,4)),'TRUE LIST'!$A$2:$B$8,2,0),"X"),"")</f>
        <v>1</v>
      </c>
      <c r="G379" s="14" t="str">
        <f>IFERROR(IF(ISNUMBER(SEARCH($G$1,input!$A379)),IF(LEN(TRIM(MID(input!$A379,SEARCH($G$1,input!$A379)+4,10)))=9,TRUE,""),"X"),"")</f>
        <v>X</v>
      </c>
      <c r="H379" s="14">
        <f t="shared" ca="1" si="10"/>
        <v>6</v>
      </c>
      <c r="I379" s="13" t="str">
        <f>IF(ISBLANK(input!A379),"x","")</f>
        <v/>
      </c>
      <c r="J379" s="13" t="str">
        <f>IFERROR(IF(I379="x",MATCH("x",I380:I959,0),N/A),"")</f>
        <v/>
      </c>
      <c r="K379" s="14">
        <f t="shared" ca="1" si="11"/>
        <v>6</v>
      </c>
    </row>
    <row r="380" spans="1:11" s="1" customFormat="1" x14ac:dyDescent="0.35">
      <c r="A380" s="14" t="str">
        <f>IFERROR(IF(ISNUMBER(SEARCH($A$1,input!$A380)),AND(1920&lt;=VALUE(TRIM(MID(input!$A380,SEARCH($A$1,input!$A380)+4,5))),VALUE(TRIM(MID(input!$A380,SEARCH($A$1,input!$A380)+4,5)))&lt;=2002),"X"),"")</f>
        <v>X</v>
      </c>
      <c r="B380" s="14" t="str">
        <f>IFERROR(IF(ISNUMBER(SEARCH($B$1,input!$A380)),AND(2010&lt;=VALUE(TRIM(MID(input!$A380,SEARCH($B$1,input!$A380)+4,5))),VALUE(TRIM(MID(input!$A380,SEARCH($B$1,input!$A380)+4,5)))&lt;=2020),"X"),"")</f>
        <v>X</v>
      </c>
      <c r="C380" s="14" t="b">
        <f>IFERROR(IF(ISNUMBER(SEARCH($C$1,input!$A380)),AND(2020&lt;=VALUE(TRIM(MID(input!$A380,SEARCH($C$1,input!$A380)+4,5))),VALUE(TRIM(MID(input!$A380,SEARCH($C$1,input!$A380)+4,5)))&lt;=2030),"X"),"")</f>
        <v>1</v>
      </c>
      <c r="D380" s="14" t="str">
        <f>IFERROR(IF(ISNUMBER(SEARCH($D$1,input!$A380)),IF(MID(input!$A380,SEARCH($D$1,input!$A380)+7,2)="cm",AND(150&lt;=VALUE(MID(input!$A380,SEARCH($D$1,input!$A380)+4,3)),VALUE(MID(input!$A380,SEARCH($D$1,input!$A380)+4,3))&lt;=193),IF(MID(input!$A380,SEARCH($D$1,input!$A380)+6,2)="in",AND(59&lt;=VALUE(MID(input!$A380,SEARCH($D$1,input!$A380)+4,2)),VALUE(MID(input!$A380,SEARCH($D$1,input!$A380)+4,2))&lt;=76),"")),"X"),"")</f>
        <v>X</v>
      </c>
      <c r="E380" s="14" t="str">
        <f>IFERROR(IF(ISNUMBER(SEARCH($E$1,input!$A380)),IF(AND(MID(input!$A380,SEARCH($E$1,input!$A380)+4,1)="#",
VLOOKUP(MID(input!$A380,SEARCH($E$1,input!$A380)+5,1),'TRUE LIST'!$C$2:$D$17,2,0),
VLOOKUP(MID(input!$A380,SEARCH($E$1,input!$A380)+6,1),'TRUE LIST'!$C$2:$D$17,2,0),
VLOOKUP(MID(input!$A380,SEARCH($E$1,input!$A380)+7,1),'TRUE LIST'!$C$2:$D$17,2,0),
VLOOKUP(MID(input!$A380,SEARCH($E$1,input!$A380)+8,1),'TRUE LIST'!$C$2:$D$17,2,0),
VLOOKUP(MID(input!$A380,SEARCH($E$1,input!$A380)+9,1),'TRUE LIST'!$C$2:$D$17,2,0),
VLOOKUP(MID(input!$A380,SEARCH($E$1,input!$A380)+10,1),'TRUE LIST'!$C$2:$D$17,2,0),
TRIM(MID(input!$A380,SEARCH($E$1,input!$A380)+11,1))=""),TRUE,""),"X"),"")</f>
        <v>X</v>
      </c>
      <c r="F380" s="14" t="str">
        <f>IFERROR(IF(ISNUMBER(SEARCH($F$1,input!$A380)),VLOOKUP(TRIM(MID(input!$A380,SEARCH($F$1,input!$A380)+4,4)),'TRUE LIST'!$A$2:$B$8,2,0),"X"),"")</f>
        <v>X</v>
      </c>
      <c r="G380" s="14" t="str">
        <f>IFERROR(IF(ISNUMBER(SEARCH($G$1,input!$A380)),IF(LEN(TRIM(MID(input!$A380,SEARCH($G$1,input!$A380)+4,10)))=9,TRUE,""),"X"),"")</f>
        <v>X</v>
      </c>
      <c r="H380" s="14" t="str">
        <f t="shared" ca="1" si="10"/>
        <v/>
      </c>
      <c r="I380" s="13" t="str">
        <f>IF(ISBLANK(input!A380),"x","")</f>
        <v/>
      </c>
      <c r="J380" s="13" t="str">
        <f>IFERROR(IF(I380="x",MATCH("x",I381:I959,0),N/A),"")</f>
        <v/>
      </c>
      <c r="K380" s="14" t="str">
        <f t="shared" ca="1" si="11"/>
        <v/>
      </c>
    </row>
    <row r="381" spans="1:11" s="1" customFormat="1" x14ac:dyDescent="0.35">
      <c r="A381" s="14" t="b">
        <f>IFERROR(IF(ISNUMBER(SEARCH($A$1,input!$A381)),AND(1920&lt;=VALUE(TRIM(MID(input!$A381,SEARCH($A$1,input!$A381)+4,5))),VALUE(TRIM(MID(input!$A381,SEARCH($A$1,input!$A381)+4,5)))&lt;=2002),"X"),"")</f>
        <v>1</v>
      </c>
      <c r="B381" s="14" t="str">
        <f>IFERROR(IF(ISNUMBER(SEARCH($B$1,input!$A381)),AND(2010&lt;=VALUE(TRIM(MID(input!$A381,SEARCH($B$1,input!$A381)+4,5))),VALUE(TRIM(MID(input!$A381,SEARCH($B$1,input!$A381)+4,5)))&lt;=2020),"X"),"")</f>
        <v>X</v>
      </c>
      <c r="C381" s="14" t="str">
        <f>IFERROR(IF(ISNUMBER(SEARCH($C$1,input!$A381)),AND(2020&lt;=VALUE(TRIM(MID(input!$A381,SEARCH($C$1,input!$A381)+4,5))),VALUE(TRIM(MID(input!$A381,SEARCH($C$1,input!$A381)+4,5)))&lt;=2030),"X"),"")</f>
        <v>X</v>
      </c>
      <c r="D381" s="14" t="b">
        <f>IFERROR(IF(ISNUMBER(SEARCH($D$1,input!$A381)),IF(MID(input!$A381,SEARCH($D$1,input!$A381)+7,2)="cm",AND(150&lt;=VALUE(MID(input!$A381,SEARCH($D$1,input!$A381)+4,3)),VALUE(MID(input!$A381,SEARCH($D$1,input!$A381)+4,3))&lt;=193),IF(MID(input!$A381,SEARCH($D$1,input!$A381)+6,2)="in",AND(59&lt;=VALUE(MID(input!$A381,SEARCH($D$1,input!$A381)+4,2)),VALUE(MID(input!$A381,SEARCH($D$1,input!$A381)+4,2))&lt;=76),"")),"X"),"")</f>
        <v>1</v>
      </c>
      <c r="E381" s="14" t="b">
        <f>IFERROR(IF(ISNUMBER(SEARCH($E$1,input!$A381)),IF(AND(MID(input!$A381,SEARCH($E$1,input!$A381)+4,1)="#",
VLOOKUP(MID(input!$A381,SEARCH($E$1,input!$A381)+5,1),'TRUE LIST'!$C$2:$D$17,2,0),
VLOOKUP(MID(input!$A381,SEARCH($E$1,input!$A381)+6,1),'TRUE LIST'!$C$2:$D$17,2,0),
VLOOKUP(MID(input!$A381,SEARCH($E$1,input!$A381)+7,1),'TRUE LIST'!$C$2:$D$17,2,0),
VLOOKUP(MID(input!$A381,SEARCH($E$1,input!$A381)+8,1),'TRUE LIST'!$C$2:$D$17,2,0),
VLOOKUP(MID(input!$A381,SEARCH($E$1,input!$A381)+9,1),'TRUE LIST'!$C$2:$D$17,2,0),
VLOOKUP(MID(input!$A381,SEARCH($E$1,input!$A381)+10,1),'TRUE LIST'!$C$2:$D$17,2,0),
TRIM(MID(input!$A381,SEARCH($E$1,input!$A381)+11,1))=""),TRUE,""),"X"),"")</f>
        <v>1</v>
      </c>
      <c r="F381" s="14" t="str">
        <f>IFERROR(IF(ISNUMBER(SEARCH($F$1,input!$A381)),VLOOKUP(TRIM(MID(input!$A381,SEARCH($F$1,input!$A381)+4,4)),'TRUE LIST'!$A$2:$B$8,2,0),"X"),"")</f>
        <v>X</v>
      </c>
      <c r="G381" s="14" t="b">
        <f>IFERROR(IF(ISNUMBER(SEARCH($G$1,input!$A381)),IF(LEN(TRIM(MID(input!$A381,SEARCH($G$1,input!$A381)+4,10)))=9,TRUE,""),"X"),"")</f>
        <v>1</v>
      </c>
      <c r="H381" s="14" t="str">
        <f t="shared" ca="1" si="10"/>
        <v/>
      </c>
      <c r="I381" s="13" t="str">
        <f>IF(ISBLANK(input!A381),"x","")</f>
        <v/>
      </c>
      <c r="J381" s="13" t="str">
        <f>IFERROR(IF(I381="x",MATCH("x",I382:I959,0),N/A),"")</f>
        <v/>
      </c>
      <c r="K381" s="14" t="str">
        <f t="shared" ca="1" si="11"/>
        <v/>
      </c>
    </row>
    <row r="382" spans="1:11" s="1" customFormat="1" x14ac:dyDescent="0.35">
      <c r="A382" s="14" t="str">
        <f>IFERROR(IF(ISNUMBER(SEARCH($A$1,input!$A382)),AND(1920&lt;=VALUE(TRIM(MID(input!$A382,SEARCH($A$1,input!$A382)+4,5))),VALUE(TRIM(MID(input!$A382,SEARCH($A$1,input!$A382)+4,5)))&lt;=2002),"X"),"")</f>
        <v>X</v>
      </c>
      <c r="B382" s="14" t="str">
        <f>IFERROR(IF(ISNUMBER(SEARCH($B$1,input!$A382)),AND(2010&lt;=VALUE(TRIM(MID(input!$A382,SEARCH($B$1,input!$A382)+4,5))),VALUE(TRIM(MID(input!$A382,SEARCH($B$1,input!$A382)+4,5)))&lt;=2020),"X"),"")</f>
        <v>X</v>
      </c>
      <c r="C382" s="14" t="str">
        <f>IFERROR(IF(ISNUMBER(SEARCH($C$1,input!$A382)),AND(2020&lt;=VALUE(TRIM(MID(input!$A382,SEARCH($C$1,input!$A382)+4,5))),VALUE(TRIM(MID(input!$A382,SEARCH($C$1,input!$A382)+4,5)))&lt;=2030),"X"),"")</f>
        <v>X</v>
      </c>
      <c r="D382" s="14" t="str">
        <f>IFERROR(IF(ISNUMBER(SEARCH($D$1,input!$A382)),IF(MID(input!$A382,SEARCH($D$1,input!$A382)+7,2)="cm",AND(150&lt;=VALUE(MID(input!$A382,SEARCH($D$1,input!$A382)+4,3)),VALUE(MID(input!$A382,SEARCH($D$1,input!$A382)+4,3))&lt;=193),IF(MID(input!$A382,SEARCH($D$1,input!$A382)+6,2)="in",AND(59&lt;=VALUE(MID(input!$A382,SEARCH($D$1,input!$A382)+4,2)),VALUE(MID(input!$A382,SEARCH($D$1,input!$A382)+4,2))&lt;=76),"")),"X"),"")</f>
        <v>X</v>
      </c>
      <c r="E382" s="14" t="str">
        <f>IFERROR(IF(ISNUMBER(SEARCH($E$1,input!$A382)),IF(AND(MID(input!$A382,SEARCH($E$1,input!$A382)+4,1)="#",
VLOOKUP(MID(input!$A382,SEARCH($E$1,input!$A382)+5,1),'TRUE LIST'!$C$2:$D$17,2,0),
VLOOKUP(MID(input!$A382,SEARCH($E$1,input!$A382)+6,1),'TRUE LIST'!$C$2:$D$17,2,0),
VLOOKUP(MID(input!$A382,SEARCH($E$1,input!$A382)+7,1),'TRUE LIST'!$C$2:$D$17,2,0),
VLOOKUP(MID(input!$A382,SEARCH($E$1,input!$A382)+8,1),'TRUE LIST'!$C$2:$D$17,2,0),
VLOOKUP(MID(input!$A382,SEARCH($E$1,input!$A382)+9,1),'TRUE LIST'!$C$2:$D$17,2,0),
VLOOKUP(MID(input!$A382,SEARCH($E$1,input!$A382)+10,1),'TRUE LIST'!$C$2:$D$17,2,0),
TRIM(MID(input!$A382,SEARCH($E$1,input!$A382)+11,1))=""),TRUE,""),"X"),"")</f>
        <v>X</v>
      </c>
      <c r="F382" s="14" t="str">
        <f>IFERROR(IF(ISNUMBER(SEARCH($F$1,input!$A382)),VLOOKUP(TRIM(MID(input!$A382,SEARCH($F$1,input!$A382)+4,4)),'TRUE LIST'!$A$2:$B$8,2,0),"X"),"")</f>
        <v>X</v>
      </c>
      <c r="G382" s="14" t="str">
        <f>IFERROR(IF(ISNUMBER(SEARCH($G$1,input!$A382)),IF(LEN(TRIM(MID(input!$A382,SEARCH($G$1,input!$A382)+4,10)))=9,TRUE,""),"X"),"")</f>
        <v>X</v>
      </c>
      <c r="H382" s="14" t="str">
        <f t="shared" ca="1" si="10"/>
        <v/>
      </c>
      <c r="I382" s="13" t="str">
        <f>IF(ISBLANK(input!A382),"x","")</f>
        <v>x</v>
      </c>
      <c r="J382" s="13">
        <f>IFERROR(IF(I382="x",MATCH("x",I383:I959,0),N/A),"")</f>
        <v>6</v>
      </c>
      <c r="K382" s="14" t="str">
        <f t="shared" ca="1" si="11"/>
        <v/>
      </c>
    </row>
    <row r="383" spans="1:11" s="1" customFormat="1" x14ac:dyDescent="0.35">
      <c r="A383" s="14" t="str">
        <f>IFERROR(IF(ISNUMBER(SEARCH($A$1,input!$A383)),AND(1920&lt;=VALUE(TRIM(MID(input!$A383,SEARCH($A$1,input!$A383)+4,5))),VALUE(TRIM(MID(input!$A383,SEARCH($A$1,input!$A383)+4,5)))&lt;=2002),"X"),"")</f>
        <v>X</v>
      </c>
      <c r="B383" s="14" t="str">
        <f>IFERROR(IF(ISNUMBER(SEARCH($B$1,input!$A383)),AND(2010&lt;=VALUE(TRIM(MID(input!$A383,SEARCH($B$1,input!$A383)+4,5))),VALUE(TRIM(MID(input!$A383,SEARCH($B$1,input!$A383)+4,5)))&lt;=2020),"X"),"")</f>
        <v>X</v>
      </c>
      <c r="C383" s="14" t="b">
        <f>IFERROR(IF(ISNUMBER(SEARCH($C$1,input!$A383)),AND(2020&lt;=VALUE(TRIM(MID(input!$A383,SEARCH($C$1,input!$A383)+4,5))),VALUE(TRIM(MID(input!$A383,SEARCH($C$1,input!$A383)+4,5)))&lt;=2030),"X"),"")</f>
        <v>1</v>
      </c>
      <c r="D383" s="14" t="str">
        <f>IFERROR(IF(ISNUMBER(SEARCH($D$1,input!$A383)),IF(MID(input!$A383,SEARCH($D$1,input!$A383)+7,2)="cm",AND(150&lt;=VALUE(MID(input!$A383,SEARCH($D$1,input!$A383)+4,3)),VALUE(MID(input!$A383,SEARCH($D$1,input!$A383)+4,3))&lt;=193),IF(MID(input!$A383,SEARCH($D$1,input!$A383)+6,2)="in",AND(59&lt;=VALUE(MID(input!$A383,SEARCH($D$1,input!$A383)+4,2)),VALUE(MID(input!$A383,SEARCH($D$1,input!$A383)+4,2))&lt;=76),"")),"X"),"")</f>
        <v>X</v>
      </c>
      <c r="E383" s="14" t="str">
        <f>IFERROR(IF(ISNUMBER(SEARCH($E$1,input!$A383)),IF(AND(MID(input!$A383,SEARCH($E$1,input!$A383)+4,1)="#",
VLOOKUP(MID(input!$A383,SEARCH($E$1,input!$A383)+5,1),'TRUE LIST'!$C$2:$D$17,2,0),
VLOOKUP(MID(input!$A383,SEARCH($E$1,input!$A383)+6,1),'TRUE LIST'!$C$2:$D$17,2,0),
VLOOKUP(MID(input!$A383,SEARCH($E$1,input!$A383)+7,1),'TRUE LIST'!$C$2:$D$17,2,0),
VLOOKUP(MID(input!$A383,SEARCH($E$1,input!$A383)+8,1),'TRUE LIST'!$C$2:$D$17,2,0),
VLOOKUP(MID(input!$A383,SEARCH($E$1,input!$A383)+9,1),'TRUE LIST'!$C$2:$D$17,2,0),
VLOOKUP(MID(input!$A383,SEARCH($E$1,input!$A383)+10,1),'TRUE LIST'!$C$2:$D$17,2,0),
TRIM(MID(input!$A383,SEARCH($E$1,input!$A383)+11,1))=""),TRUE,""),"X"),"")</f>
        <v>X</v>
      </c>
      <c r="F383" s="14" t="str">
        <f>IFERROR(IF(ISNUMBER(SEARCH($F$1,input!$A383)),VLOOKUP(TRIM(MID(input!$A383,SEARCH($F$1,input!$A383)+4,4)),'TRUE LIST'!$A$2:$B$8,2,0),"X"),"")</f>
        <v>X</v>
      </c>
      <c r="G383" s="14" t="str">
        <f>IFERROR(IF(ISNUMBER(SEARCH($G$1,input!$A383)),IF(LEN(TRIM(MID(input!$A383,SEARCH($G$1,input!$A383)+4,10)))=9,TRUE,""),"X"),"")</f>
        <v>X</v>
      </c>
      <c r="H383" s="14">
        <f t="shared" ca="1" si="10"/>
        <v>6</v>
      </c>
      <c r="I383" s="13" t="str">
        <f>IF(ISBLANK(input!A383),"x","")</f>
        <v/>
      </c>
      <c r="J383" s="13" t="str">
        <f>IFERROR(IF(I383="x",MATCH("x",I384:I959,0),N/A),"")</f>
        <v/>
      </c>
      <c r="K383" s="14">
        <f t="shared" ca="1" si="11"/>
        <v>6</v>
      </c>
    </row>
    <row r="384" spans="1:11" s="1" customFormat="1" x14ac:dyDescent="0.35">
      <c r="A384" s="14" t="str">
        <f>IFERROR(IF(ISNUMBER(SEARCH($A$1,input!$A384)),AND(1920&lt;=VALUE(TRIM(MID(input!$A384,SEARCH($A$1,input!$A384)+4,5))),VALUE(TRIM(MID(input!$A384,SEARCH($A$1,input!$A384)+4,5)))&lt;=2002),"X"),"")</f>
        <v>X</v>
      </c>
      <c r="B384" s="14" t="str">
        <f>IFERROR(IF(ISNUMBER(SEARCH($B$1,input!$A384)),AND(2010&lt;=VALUE(TRIM(MID(input!$A384,SEARCH($B$1,input!$A384)+4,5))),VALUE(TRIM(MID(input!$A384,SEARCH($B$1,input!$A384)+4,5)))&lt;=2020),"X"),"")</f>
        <v>X</v>
      </c>
      <c r="C384" s="14" t="str">
        <f>IFERROR(IF(ISNUMBER(SEARCH($C$1,input!$A384)),AND(2020&lt;=VALUE(TRIM(MID(input!$A384,SEARCH($C$1,input!$A384)+4,5))),VALUE(TRIM(MID(input!$A384,SEARCH($C$1,input!$A384)+4,5)))&lt;=2030),"X"),"")</f>
        <v>X</v>
      </c>
      <c r="D384" s="14" t="b">
        <f>IFERROR(IF(ISNUMBER(SEARCH($D$1,input!$A384)),IF(MID(input!$A384,SEARCH($D$1,input!$A384)+7,2)="cm",AND(150&lt;=VALUE(MID(input!$A384,SEARCH($D$1,input!$A384)+4,3)),VALUE(MID(input!$A384,SEARCH($D$1,input!$A384)+4,3))&lt;=193),IF(MID(input!$A384,SEARCH($D$1,input!$A384)+6,2)="in",AND(59&lt;=VALUE(MID(input!$A384,SEARCH($D$1,input!$A384)+4,2)),VALUE(MID(input!$A384,SEARCH($D$1,input!$A384)+4,2))&lt;=76),"")),"X"),"")</f>
        <v>1</v>
      </c>
      <c r="E384" s="14" t="str">
        <f>IFERROR(IF(ISNUMBER(SEARCH($E$1,input!$A384)),IF(AND(MID(input!$A384,SEARCH($E$1,input!$A384)+4,1)="#",
VLOOKUP(MID(input!$A384,SEARCH($E$1,input!$A384)+5,1),'TRUE LIST'!$C$2:$D$17,2,0),
VLOOKUP(MID(input!$A384,SEARCH($E$1,input!$A384)+6,1),'TRUE LIST'!$C$2:$D$17,2,0),
VLOOKUP(MID(input!$A384,SEARCH($E$1,input!$A384)+7,1),'TRUE LIST'!$C$2:$D$17,2,0),
VLOOKUP(MID(input!$A384,SEARCH($E$1,input!$A384)+8,1),'TRUE LIST'!$C$2:$D$17,2,0),
VLOOKUP(MID(input!$A384,SEARCH($E$1,input!$A384)+9,1),'TRUE LIST'!$C$2:$D$17,2,0),
VLOOKUP(MID(input!$A384,SEARCH($E$1,input!$A384)+10,1),'TRUE LIST'!$C$2:$D$17,2,0),
TRIM(MID(input!$A384,SEARCH($E$1,input!$A384)+11,1))=""),TRUE,""),"X"),"")</f>
        <v>X</v>
      </c>
      <c r="F384" s="14" t="str">
        <f>IFERROR(IF(ISNUMBER(SEARCH($F$1,input!$A384)),VLOOKUP(TRIM(MID(input!$A384,SEARCH($F$1,input!$A384)+4,4)),'TRUE LIST'!$A$2:$B$8,2,0),"X"),"")</f>
        <v>X</v>
      </c>
      <c r="G384" s="14" t="str">
        <f>IFERROR(IF(ISNUMBER(SEARCH($G$1,input!$A384)),IF(LEN(TRIM(MID(input!$A384,SEARCH($G$1,input!$A384)+4,10)))=9,TRUE,""),"X"),"")</f>
        <v>X</v>
      </c>
      <c r="H384" s="14" t="str">
        <f t="shared" ca="1" si="10"/>
        <v/>
      </c>
      <c r="I384" s="13" t="str">
        <f>IF(ISBLANK(input!A384),"x","")</f>
        <v/>
      </c>
      <c r="J384" s="13" t="str">
        <f>IFERROR(IF(I384="x",MATCH("x",I385:I959,0),N/A),"")</f>
        <v/>
      </c>
      <c r="K384" s="14" t="str">
        <f t="shared" ca="1" si="11"/>
        <v/>
      </c>
    </row>
    <row r="385" spans="1:11" s="1" customFormat="1" x14ac:dyDescent="0.35">
      <c r="A385" s="14" t="b">
        <f>IFERROR(IF(ISNUMBER(SEARCH($A$1,input!$A385)),AND(1920&lt;=VALUE(TRIM(MID(input!$A385,SEARCH($A$1,input!$A385)+4,5))),VALUE(TRIM(MID(input!$A385,SEARCH($A$1,input!$A385)+4,5)))&lt;=2002),"X"),"")</f>
        <v>1</v>
      </c>
      <c r="B385" s="14" t="b">
        <f>IFERROR(IF(ISNUMBER(SEARCH($B$1,input!$A385)),AND(2010&lt;=VALUE(TRIM(MID(input!$A385,SEARCH($B$1,input!$A385)+4,5))),VALUE(TRIM(MID(input!$A385,SEARCH($B$1,input!$A385)+4,5)))&lt;=2020),"X"),"")</f>
        <v>1</v>
      </c>
      <c r="C385" s="14" t="str">
        <f>IFERROR(IF(ISNUMBER(SEARCH($C$1,input!$A385)),AND(2020&lt;=VALUE(TRIM(MID(input!$A385,SEARCH($C$1,input!$A385)+4,5))),VALUE(TRIM(MID(input!$A385,SEARCH($C$1,input!$A385)+4,5)))&lt;=2030),"X"),"")</f>
        <v>X</v>
      </c>
      <c r="D385" s="14" t="str">
        <f>IFERROR(IF(ISNUMBER(SEARCH($D$1,input!$A385)),IF(MID(input!$A385,SEARCH($D$1,input!$A385)+7,2)="cm",AND(150&lt;=VALUE(MID(input!$A385,SEARCH($D$1,input!$A385)+4,3)),VALUE(MID(input!$A385,SEARCH($D$1,input!$A385)+4,3))&lt;=193),IF(MID(input!$A385,SEARCH($D$1,input!$A385)+6,2)="in",AND(59&lt;=VALUE(MID(input!$A385,SEARCH($D$1,input!$A385)+4,2)),VALUE(MID(input!$A385,SEARCH($D$1,input!$A385)+4,2))&lt;=76),"")),"X"),"")</f>
        <v>X</v>
      </c>
      <c r="E385" s="14" t="str">
        <f>IFERROR(IF(ISNUMBER(SEARCH($E$1,input!$A385)),IF(AND(MID(input!$A385,SEARCH($E$1,input!$A385)+4,1)="#",
VLOOKUP(MID(input!$A385,SEARCH($E$1,input!$A385)+5,1),'TRUE LIST'!$C$2:$D$17,2,0),
VLOOKUP(MID(input!$A385,SEARCH($E$1,input!$A385)+6,1),'TRUE LIST'!$C$2:$D$17,2,0),
VLOOKUP(MID(input!$A385,SEARCH($E$1,input!$A385)+7,1),'TRUE LIST'!$C$2:$D$17,2,0),
VLOOKUP(MID(input!$A385,SEARCH($E$1,input!$A385)+8,1),'TRUE LIST'!$C$2:$D$17,2,0),
VLOOKUP(MID(input!$A385,SEARCH($E$1,input!$A385)+9,1),'TRUE LIST'!$C$2:$D$17,2,0),
VLOOKUP(MID(input!$A385,SEARCH($E$1,input!$A385)+10,1),'TRUE LIST'!$C$2:$D$17,2,0),
TRIM(MID(input!$A385,SEARCH($E$1,input!$A385)+11,1))=""),TRUE,""),"X"),"")</f>
        <v>X</v>
      </c>
      <c r="F385" s="14" t="str">
        <f>IFERROR(IF(ISNUMBER(SEARCH($F$1,input!$A385)),VLOOKUP(TRIM(MID(input!$A385,SEARCH($F$1,input!$A385)+4,4)),'TRUE LIST'!$A$2:$B$8,2,0),"X"),"")</f>
        <v>X</v>
      </c>
      <c r="G385" s="14" t="str">
        <f>IFERROR(IF(ISNUMBER(SEARCH($G$1,input!$A385)),IF(LEN(TRIM(MID(input!$A385,SEARCH($G$1,input!$A385)+4,10)))=9,TRUE,""),"X"),"")</f>
        <v>X</v>
      </c>
      <c r="H385" s="14" t="str">
        <f t="shared" ca="1" si="10"/>
        <v/>
      </c>
      <c r="I385" s="13" t="str">
        <f>IF(ISBLANK(input!A385),"x","")</f>
        <v/>
      </c>
      <c r="J385" s="13" t="str">
        <f>IFERROR(IF(I385="x",MATCH("x",I386:I959,0),N/A),"")</f>
        <v/>
      </c>
      <c r="K385" s="14" t="str">
        <f t="shared" ca="1" si="11"/>
        <v/>
      </c>
    </row>
    <row r="386" spans="1:11" s="1" customFormat="1" x14ac:dyDescent="0.35">
      <c r="A386" s="14" t="str">
        <f>IFERROR(IF(ISNUMBER(SEARCH($A$1,input!$A386)),AND(1920&lt;=VALUE(TRIM(MID(input!$A386,SEARCH($A$1,input!$A386)+4,5))),VALUE(TRIM(MID(input!$A386,SEARCH($A$1,input!$A386)+4,5)))&lt;=2002),"X"),"")</f>
        <v>X</v>
      </c>
      <c r="B386" s="14" t="str">
        <f>IFERROR(IF(ISNUMBER(SEARCH($B$1,input!$A386)),AND(2010&lt;=VALUE(TRIM(MID(input!$A386,SEARCH($B$1,input!$A386)+4,5))),VALUE(TRIM(MID(input!$A386,SEARCH($B$1,input!$A386)+4,5)))&lt;=2020),"X"),"")</f>
        <v>X</v>
      </c>
      <c r="C386" s="14" t="str">
        <f>IFERROR(IF(ISNUMBER(SEARCH($C$1,input!$A386)),AND(2020&lt;=VALUE(TRIM(MID(input!$A386,SEARCH($C$1,input!$A386)+4,5))),VALUE(TRIM(MID(input!$A386,SEARCH($C$1,input!$A386)+4,5)))&lt;=2030),"X"),"")</f>
        <v>X</v>
      </c>
      <c r="D386" s="14" t="str">
        <f>IFERROR(IF(ISNUMBER(SEARCH($D$1,input!$A386)),IF(MID(input!$A386,SEARCH($D$1,input!$A386)+7,2)="cm",AND(150&lt;=VALUE(MID(input!$A386,SEARCH($D$1,input!$A386)+4,3)),VALUE(MID(input!$A386,SEARCH($D$1,input!$A386)+4,3))&lt;=193),IF(MID(input!$A386,SEARCH($D$1,input!$A386)+6,2)="in",AND(59&lt;=VALUE(MID(input!$A386,SEARCH($D$1,input!$A386)+4,2)),VALUE(MID(input!$A386,SEARCH($D$1,input!$A386)+4,2))&lt;=76),"")),"X"),"")</f>
        <v>X</v>
      </c>
      <c r="E386" s="14" t="str">
        <f>IFERROR(IF(ISNUMBER(SEARCH($E$1,input!$A386)),IF(AND(MID(input!$A386,SEARCH($E$1,input!$A386)+4,1)="#",
VLOOKUP(MID(input!$A386,SEARCH($E$1,input!$A386)+5,1),'TRUE LIST'!$C$2:$D$17,2,0),
VLOOKUP(MID(input!$A386,SEARCH($E$1,input!$A386)+6,1),'TRUE LIST'!$C$2:$D$17,2,0),
VLOOKUP(MID(input!$A386,SEARCH($E$1,input!$A386)+7,1),'TRUE LIST'!$C$2:$D$17,2,0),
VLOOKUP(MID(input!$A386,SEARCH($E$1,input!$A386)+8,1),'TRUE LIST'!$C$2:$D$17,2,0),
VLOOKUP(MID(input!$A386,SEARCH($E$1,input!$A386)+9,1),'TRUE LIST'!$C$2:$D$17,2,0),
VLOOKUP(MID(input!$A386,SEARCH($E$1,input!$A386)+10,1),'TRUE LIST'!$C$2:$D$17,2,0),
TRIM(MID(input!$A386,SEARCH($E$1,input!$A386)+11,1))=""),TRUE,""),"X"),"")</f>
        <v>X</v>
      </c>
      <c r="F386" s="14" t="str">
        <f>IFERROR(IF(ISNUMBER(SEARCH($F$1,input!$A386)),VLOOKUP(TRIM(MID(input!$A386,SEARCH($F$1,input!$A386)+4,4)),'TRUE LIST'!$A$2:$B$8,2,0),"X"),"")</f>
        <v>X</v>
      </c>
      <c r="G386" s="14" t="b">
        <f>IFERROR(IF(ISNUMBER(SEARCH($G$1,input!$A386)),IF(LEN(TRIM(MID(input!$A386,SEARCH($G$1,input!$A386)+4,10)))=9,TRUE,""),"X"),"")</f>
        <v>1</v>
      </c>
      <c r="H386" s="14" t="str">
        <f t="shared" ca="1" si="10"/>
        <v/>
      </c>
      <c r="I386" s="13" t="str">
        <f>IF(ISBLANK(input!A386),"x","")</f>
        <v/>
      </c>
      <c r="J386" s="13" t="str">
        <f>IFERROR(IF(I386="x",MATCH("x",I387:I959,0),N/A),"")</f>
        <v/>
      </c>
      <c r="K386" s="14" t="str">
        <f t="shared" ca="1" si="11"/>
        <v/>
      </c>
    </row>
    <row r="387" spans="1:11" s="1" customFormat="1" x14ac:dyDescent="0.35">
      <c r="A387" s="14" t="str">
        <f>IFERROR(IF(ISNUMBER(SEARCH($A$1,input!$A387)),AND(1920&lt;=VALUE(TRIM(MID(input!$A387,SEARCH($A$1,input!$A387)+4,5))),VALUE(TRIM(MID(input!$A387,SEARCH($A$1,input!$A387)+4,5)))&lt;=2002),"X"),"")</f>
        <v>X</v>
      </c>
      <c r="B387" s="14" t="str">
        <f>IFERROR(IF(ISNUMBER(SEARCH($B$1,input!$A387)),AND(2010&lt;=VALUE(TRIM(MID(input!$A387,SEARCH($B$1,input!$A387)+4,5))),VALUE(TRIM(MID(input!$A387,SEARCH($B$1,input!$A387)+4,5)))&lt;=2020),"X"),"")</f>
        <v>X</v>
      </c>
      <c r="C387" s="14" t="str">
        <f>IFERROR(IF(ISNUMBER(SEARCH($C$1,input!$A387)),AND(2020&lt;=VALUE(TRIM(MID(input!$A387,SEARCH($C$1,input!$A387)+4,5))),VALUE(TRIM(MID(input!$A387,SEARCH($C$1,input!$A387)+4,5)))&lt;=2030),"X"),"")</f>
        <v>X</v>
      </c>
      <c r="D387" s="14" t="str">
        <f>IFERROR(IF(ISNUMBER(SEARCH($D$1,input!$A387)),IF(MID(input!$A387,SEARCH($D$1,input!$A387)+7,2)="cm",AND(150&lt;=VALUE(MID(input!$A387,SEARCH($D$1,input!$A387)+4,3)),VALUE(MID(input!$A387,SEARCH($D$1,input!$A387)+4,3))&lt;=193),IF(MID(input!$A387,SEARCH($D$1,input!$A387)+6,2)="in",AND(59&lt;=VALUE(MID(input!$A387,SEARCH($D$1,input!$A387)+4,2)),VALUE(MID(input!$A387,SEARCH($D$1,input!$A387)+4,2))&lt;=76),"")),"X"),"")</f>
        <v>X</v>
      </c>
      <c r="E387" s="14" t="b">
        <f>IFERROR(IF(ISNUMBER(SEARCH($E$1,input!$A387)),IF(AND(MID(input!$A387,SEARCH($E$1,input!$A387)+4,1)="#",
VLOOKUP(MID(input!$A387,SEARCH($E$1,input!$A387)+5,1),'TRUE LIST'!$C$2:$D$17,2,0),
VLOOKUP(MID(input!$A387,SEARCH($E$1,input!$A387)+6,1),'TRUE LIST'!$C$2:$D$17,2,0),
VLOOKUP(MID(input!$A387,SEARCH($E$1,input!$A387)+7,1),'TRUE LIST'!$C$2:$D$17,2,0),
VLOOKUP(MID(input!$A387,SEARCH($E$1,input!$A387)+8,1),'TRUE LIST'!$C$2:$D$17,2,0),
VLOOKUP(MID(input!$A387,SEARCH($E$1,input!$A387)+9,1),'TRUE LIST'!$C$2:$D$17,2,0),
VLOOKUP(MID(input!$A387,SEARCH($E$1,input!$A387)+10,1),'TRUE LIST'!$C$2:$D$17,2,0),
TRIM(MID(input!$A387,SEARCH($E$1,input!$A387)+11,1))=""),TRUE,""),"X"),"")</f>
        <v>1</v>
      </c>
      <c r="F387" s="14" t="b">
        <f>IFERROR(IF(ISNUMBER(SEARCH($F$1,input!$A387)),VLOOKUP(TRIM(MID(input!$A387,SEARCH($F$1,input!$A387)+4,4)),'TRUE LIST'!$A$2:$B$8,2,0),"X"),"")</f>
        <v>1</v>
      </c>
      <c r="G387" s="14" t="str">
        <f>IFERROR(IF(ISNUMBER(SEARCH($G$1,input!$A387)),IF(LEN(TRIM(MID(input!$A387,SEARCH($G$1,input!$A387)+4,10)))=9,TRUE,""),"X"),"")</f>
        <v>X</v>
      </c>
      <c r="H387" s="14" t="str">
        <f t="shared" ref="H387:H450" ca="1" si="12">IFERROR(COUNTIF(INDIRECT("RC2:R["&amp;J386-1&amp;"]C8",FALSE),"TRUE"),"")</f>
        <v/>
      </c>
      <c r="I387" s="13" t="str">
        <f>IF(ISBLANK(input!A387),"x","")</f>
        <v/>
      </c>
      <c r="J387" s="13" t="str">
        <f>IFERROR(IF(I387="x",MATCH("x",I388:I959,0),N/A),"")</f>
        <v/>
      </c>
      <c r="K387" s="14" t="str">
        <f t="shared" ref="K387:K450" ca="1" si="13">IFERROR((J386-1)*7-COUNTIF(INDIRECT("RC2:R["&amp;J386-2&amp;"]C8",FALSE),"*X*"),"")</f>
        <v/>
      </c>
    </row>
    <row r="388" spans="1:11" s="1" customFormat="1" x14ac:dyDescent="0.35">
      <c r="A388" s="14" t="str">
        <f>IFERROR(IF(ISNUMBER(SEARCH($A$1,input!$A388)),AND(1920&lt;=VALUE(TRIM(MID(input!$A388,SEARCH($A$1,input!$A388)+4,5))),VALUE(TRIM(MID(input!$A388,SEARCH($A$1,input!$A388)+4,5)))&lt;=2002),"X"),"")</f>
        <v>X</v>
      </c>
      <c r="B388" s="14" t="str">
        <f>IFERROR(IF(ISNUMBER(SEARCH($B$1,input!$A388)),AND(2010&lt;=VALUE(TRIM(MID(input!$A388,SEARCH($B$1,input!$A388)+4,5))),VALUE(TRIM(MID(input!$A388,SEARCH($B$1,input!$A388)+4,5)))&lt;=2020),"X"),"")</f>
        <v>X</v>
      </c>
      <c r="C388" s="14" t="str">
        <f>IFERROR(IF(ISNUMBER(SEARCH($C$1,input!$A388)),AND(2020&lt;=VALUE(TRIM(MID(input!$A388,SEARCH($C$1,input!$A388)+4,5))),VALUE(TRIM(MID(input!$A388,SEARCH($C$1,input!$A388)+4,5)))&lt;=2030),"X"),"")</f>
        <v>X</v>
      </c>
      <c r="D388" s="14" t="str">
        <f>IFERROR(IF(ISNUMBER(SEARCH($D$1,input!$A388)),IF(MID(input!$A388,SEARCH($D$1,input!$A388)+7,2)="cm",AND(150&lt;=VALUE(MID(input!$A388,SEARCH($D$1,input!$A388)+4,3)),VALUE(MID(input!$A388,SEARCH($D$1,input!$A388)+4,3))&lt;=193),IF(MID(input!$A388,SEARCH($D$1,input!$A388)+6,2)="in",AND(59&lt;=VALUE(MID(input!$A388,SEARCH($D$1,input!$A388)+4,2)),VALUE(MID(input!$A388,SEARCH($D$1,input!$A388)+4,2))&lt;=76),"")),"X"),"")</f>
        <v>X</v>
      </c>
      <c r="E388" s="14" t="str">
        <f>IFERROR(IF(ISNUMBER(SEARCH($E$1,input!$A388)),IF(AND(MID(input!$A388,SEARCH($E$1,input!$A388)+4,1)="#",
VLOOKUP(MID(input!$A388,SEARCH($E$1,input!$A388)+5,1),'TRUE LIST'!$C$2:$D$17,2,0),
VLOOKUP(MID(input!$A388,SEARCH($E$1,input!$A388)+6,1),'TRUE LIST'!$C$2:$D$17,2,0),
VLOOKUP(MID(input!$A388,SEARCH($E$1,input!$A388)+7,1),'TRUE LIST'!$C$2:$D$17,2,0),
VLOOKUP(MID(input!$A388,SEARCH($E$1,input!$A388)+8,1),'TRUE LIST'!$C$2:$D$17,2,0),
VLOOKUP(MID(input!$A388,SEARCH($E$1,input!$A388)+9,1),'TRUE LIST'!$C$2:$D$17,2,0),
VLOOKUP(MID(input!$A388,SEARCH($E$1,input!$A388)+10,1),'TRUE LIST'!$C$2:$D$17,2,0),
TRIM(MID(input!$A388,SEARCH($E$1,input!$A388)+11,1))=""),TRUE,""),"X"),"")</f>
        <v>X</v>
      </c>
      <c r="F388" s="14" t="str">
        <f>IFERROR(IF(ISNUMBER(SEARCH($F$1,input!$A388)),VLOOKUP(TRIM(MID(input!$A388,SEARCH($F$1,input!$A388)+4,4)),'TRUE LIST'!$A$2:$B$8,2,0),"X"),"")</f>
        <v>X</v>
      </c>
      <c r="G388" s="14" t="str">
        <f>IFERROR(IF(ISNUMBER(SEARCH($G$1,input!$A388)),IF(LEN(TRIM(MID(input!$A388,SEARCH($G$1,input!$A388)+4,10)))=9,TRUE,""),"X"),"")</f>
        <v>X</v>
      </c>
      <c r="H388" s="14" t="str">
        <f t="shared" ca="1" si="12"/>
        <v/>
      </c>
      <c r="I388" s="13" t="str">
        <f>IF(ISBLANK(input!A388),"x","")</f>
        <v>x</v>
      </c>
      <c r="J388" s="13">
        <f>IFERROR(IF(I388="x",MATCH("x",I389:I959,0),N/A),"")</f>
        <v>5</v>
      </c>
      <c r="K388" s="14" t="str">
        <f t="shared" ca="1" si="13"/>
        <v/>
      </c>
    </row>
    <row r="389" spans="1:11" s="1" customFormat="1" x14ac:dyDescent="0.35">
      <c r="A389" s="14" t="str">
        <f>IFERROR(IF(ISNUMBER(SEARCH($A$1,input!$A389)),AND(1920&lt;=VALUE(TRIM(MID(input!$A389,SEARCH($A$1,input!$A389)+4,5))),VALUE(TRIM(MID(input!$A389,SEARCH($A$1,input!$A389)+4,5)))&lt;=2002),"X"),"")</f>
        <v>X</v>
      </c>
      <c r="B389" s="14" t="str">
        <f>IFERROR(IF(ISNUMBER(SEARCH($B$1,input!$A389)),AND(2010&lt;=VALUE(TRIM(MID(input!$A389,SEARCH($B$1,input!$A389)+4,5))),VALUE(TRIM(MID(input!$A389,SEARCH($B$1,input!$A389)+4,5)))&lt;=2020),"X"),"")</f>
        <v>X</v>
      </c>
      <c r="C389" s="14" t="str">
        <f>IFERROR(IF(ISNUMBER(SEARCH($C$1,input!$A389)),AND(2020&lt;=VALUE(TRIM(MID(input!$A389,SEARCH($C$1,input!$A389)+4,5))),VALUE(TRIM(MID(input!$A389,SEARCH($C$1,input!$A389)+4,5)))&lt;=2030),"X"),"")</f>
        <v>X</v>
      </c>
      <c r="D389" s="14" t="str">
        <f>IFERROR(IF(ISNUMBER(SEARCH($D$1,input!$A389)),IF(MID(input!$A389,SEARCH($D$1,input!$A389)+7,2)="cm",AND(150&lt;=VALUE(MID(input!$A389,SEARCH($D$1,input!$A389)+4,3)),VALUE(MID(input!$A389,SEARCH($D$1,input!$A389)+4,3))&lt;=193),IF(MID(input!$A389,SEARCH($D$1,input!$A389)+6,2)="in",AND(59&lt;=VALUE(MID(input!$A389,SEARCH($D$1,input!$A389)+4,2)),VALUE(MID(input!$A389,SEARCH($D$1,input!$A389)+4,2))&lt;=76),"")),"X"),"")</f>
        <v>X</v>
      </c>
      <c r="E389" s="14" t="str">
        <f>IFERROR(IF(ISNUMBER(SEARCH($E$1,input!$A389)),IF(AND(MID(input!$A389,SEARCH($E$1,input!$A389)+4,1)="#",
VLOOKUP(MID(input!$A389,SEARCH($E$1,input!$A389)+5,1),'TRUE LIST'!$C$2:$D$17,2,0),
VLOOKUP(MID(input!$A389,SEARCH($E$1,input!$A389)+6,1),'TRUE LIST'!$C$2:$D$17,2,0),
VLOOKUP(MID(input!$A389,SEARCH($E$1,input!$A389)+7,1),'TRUE LIST'!$C$2:$D$17,2,0),
VLOOKUP(MID(input!$A389,SEARCH($E$1,input!$A389)+8,1),'TRUE LIST'!$C$2:$D$17,2,0),
VLOOKUP(MID(input!$A389,SEARCH($E$1,input!$A389)+9,1),'TRUE LIST'!$C$2:$D$17,2,0),
VLOOKUP(MID(input!$A389,SEARCH($E$1,input!$A389)+10,1),'TRUE LIST'!$C$2:$D$17,2,0),
TRIM(MID(input!$A389,SEARCH($E$1,input!$A389)+11,1))=""),TRUE,""),"X"),"")</f>
        <v>X</v>
      </c>
      <c r="F389" s="14" t="str">
        <f>IFERROR(IF(ISNUMBER(SEARCH($F$1,input!$A389)),VLOOKUP(TRIM(MID(input!$A389,SEARCH($F$1,input!$A389)+4,4)),'TRUE LIST'!$A$2:$B$8,2,0),"X"),"")</f>
        <v>X</v>
      </c>
      <c r="G389" s="14" t="b">
        <f>IFERROR(IF(ISNUMBER(SEARCH($G$1,input!$A389)),IF(LEN(TRIM(MID(input!$A389,SEARCH($G$1,input!$A389)+4,10)))=9,TRUE,""),"X"),"")</f>
        <v>1</v>
      </c>
      <c r="H389" s="14">
        <f t="shared" ca="1" si="12"/>
        <v>6</v>
      </c>
      <c r="I389" s="13" t="str">
        <f>IF(ISBLANK(input!A389),"x","")</f>
        <v/>
      </c>
      <c r="J389" s="13" t="str">
        <f>IFERROR(IF(I389="x",MATCH("x",I390:I959,0),N/A),"")</f>
        <v/>
      </c>
      <c r="K389" s="14">
        <f t="shared" ca="1" si="13"/>
        <v>6</v>
      </c>
    </row>
    <row r="390" spans="1:11" s="1" customFormat="1" x14ac:dyDescent="0.35">
      <c r="A390" s="14" t="str">
        <f>IFERROR(IF(ISNUMBER(SEARCH($A$1,input!$A390)),AND(1920&lt;=VALUE(TRIM(MID(input!$A390,SEARCH($A$1,input!$A390)+4,5))),VALUE(TRIM(MID(input!$A390,SEARCH($A$1,input!$A390)+4,5)))&lt;=2002),"X"),"")</f>
        <v>X</v>
      </c>
      <c r="B390" s="14" t="str">
        <f>IFERROR(IF(ISNUMBER(SEARCH($B$1,input!$A390)),AND(2010&lt;=VALUE(TRIM(MID(input!$A390,SEARCH($B$1,input!$A390)+4,5))),VALUE(TRIM(MID(input!$A390,SEARCH($B$1,input!$A390)+4,5)))&lt;=2020),"X"),"")</f>
        <v>X</v>
      </c>
      <c r="C390" s="14" t="str">
        <f>IFERROR(IF(ISNUMBER(SEARCH($C$1,input!$A390)),AND(2020&lt;=VALUE(TRIM(MID(input!$A390,SEARCH($C$1,input!$A390)+4,5))),VALUE(TRIM(MID(input!$A390,SEARCH($C$1,input!$A390)+4,5)))&lt;=2030),"X"),"")</f>
        <v>X</v>
      </c>
      <c r="D390" s="14" t="b">
        <f>IFERROR(IF(ISNUMBER(SEARCH($D$1,input!$A390)),IF(MID(input!$A390,SEARCH($D$1,input!$A390)+7,2)="cm",AND(150&lt;=VALUE(MID(input!$A390,SEARCH($D$1,input!$A390)+4,3)),VALUE(MID(input!$A390,SEARCH($D$1,input!$A390)+4,3))&lt;=193),IF(MID(input!$A390,SEARCH($D$1,input!$A390)+6,2)="in",AND(59&lt;=VALUE(MID(input!$A390,SEARCH($D$1,input!$A390)+4,2)),VALUE(MID(input!$A390,SEARCH($D$1,input!$A390)+4,2))&lt;=76),"")),"X"),"")</f>
        <v>1</v>
      </c>
      <c r="E390" s="14" t="str">
        <f>IFERROR(IF(ISNUMBER(SEARCH($E$1,input!$A390)),IF(AND(MID(input!$A390,SEARCH($E$1,input!$A390)+4,1)="#",
VLOOKUP(MID(input!$A390,SEARCH($E$1,input!$A390)+5,1),'TRUE LIST'!$C$2:$D$17,2,0),
VLOOKUP(MID(input!$A390,SEARCH($E$1,input!$A390)+6,1),'TRUE LIST'!$C$2:$D$17,2,0),
VLOOKUP(MID(input!$A390,SEARCH($E$1,input!$A390)+7,1),'TRUE LIST'!$C$2:$D$17,2,0),
VLOOKUP(MID(input!$A390,SEARCH($E$1,input!$A390)+8,1),'TRUE LIST'!$C$2:$D$17,2,0),
VLOOKUP(MID(input!$A390,SEARCH($E$1,input!$A390)+9,1),'TRUE LIST'!$C$2:$D$17,2,0),
VLOOKUP(MID(input!$A390,SEARCH($E$1,input!$A390)+10,1),'TRUE LIST'!$C$2:$D$17,2,0),
TRIM(MID(input!$A390,SEARCH($E$1,input!$A390)+11,1))=""),TRUE,""),"X"),"")</f>
        <v>X</v>
      </c>
      <c r="F390" s="14" t="str">
        <f>IFERROR(IF(ISNUMBER(SEARCH($F$1,input!$A390)),VLOOKUP(TRIM(MID(input!$A390,SEARCH($F$1,input!$A390)+4,4)),'TRUE LIST'!$A$2:$B$8,2,0),"X"),"")</f>
        <v>X</v>
      </c>
      <c r="G390" s="14" t="str">
        <f>IFERROR(IF(ISNUMBER(SEARCH($G$1,input!$A390)),IF(LEN(TRIM(MID(input!$A390,SEARCH($G$1,input!$A390)+4,10)))=9,TRUE,""),"X"),"")</f>
        <v>X</v>
      </c>
      <c r="H390" s="14" t="str">
        <f t="shared" ca="1" si="12"/>
        <v/>
      </c>
      <c r="I390" s="13" t="str">
        <f>IF(ISBLANK(input!A390),"x","")</f>
        <v/>
      </c>
      <c r="J390" s="13" t="str">
        <f>IFERROR(IF(I390="x",MATCH("x",I391:I959,0),N/A),"")</f>
        <v/>
      </c>
      <c r="K390" s="14" t="str">
        <f t="shared" ca="1" si="13"/>
        <v/>
      </c>
    </row>
    <row r="391" spans="1:11" s="1" customFormat="1" x14ac:dyDescent="0.35">
      <c r="A391" s="14" t="str">
        <f>IFERROR(IF(ISNUMBER(SEARCH($A$1,input!$A391)),AND(1920&lt;=VALUE(TRIM(MID(input!$A391,SEARCH($A$1,input!$A391)+4,5))),VALUE(TRIM(MID(input!$A391,SEARCH($A$1,input!$A391)+4,5)))&lt;=2002),"X"),"")</f>
        <v>X</v>
      </c>
      <c r="B391" s="14" t="str">
        <f>IFERROR(IF(ISNUMBER(SEARCH($B$1,input!$A391)),AND(2010&lt;=VALUE(TRIM(MID(input!$A391,SEARCH($B$1,input!$A391)+4,5))),VALUE(TRIM(MID(input!$A391,SEARCH($B$1,input!$A391)+4,5)))&lt;=2020),"X"),"")</f>
        <v>X</v>
      </c>
      <c r="C391" s="14" t="str">
        <f>IFERROR(IF(ISNUMBER(SEARCH($C$1,input!$A391)),AND(2020&lt;=VALUE(TRIM(MID(input!$A391,SEARCH($C$1,input!$A391)+4,5))),VALUE(TRIM(MID(input!$A391,SEARCH($C$1,input!$A391)+4,5)))&lt;=2030),"X"),"")</f>
        <v>X</v>
      </c>
      <c r="D391" s="14" t="str">
        <f>IFERROR(IF(ISNUMBER(SEARCH($D$1,input!$A391)),IF(MID(input!$A391,SEARCH($D$1,input!$A391)+7,2)="cm",AND(150&lt;=VALUE(MID(input!$A391,SEARCH($D$1,input!$A391)+4,3)),VALUE(MID(input!$A391,SEARCH($D$1,input!$A391)+4,3))&lt;=193),IF(MID(input!$A391,SEARCH($D$1,input!$A391)+6,2)="in",AND(59&lt;=VALUE(MID(input!$A391,SEARCH($D$1,input!$A391)+4,2)),VALUE(MID(input!$A391,SEARCH($D$1,input!$A391)+4,2))&lt;=76),"")),"X"),"")</f>
        <v>X</v>
      </c>
      <c r="E391" s="14" t="str">
        <f>IFERROR(IF(ISNUMBER(SEARCH($E$1,input!$A391)),IF(AND(MID(input!$A391,SEARCH($E$1,input!$A391)+4,1)="#",
VLOOKUP(MID(input!$A391,SEARCH($E$1,input!$A391)+5,1),'TRUE LIST'!$C$2:$D$17,2,0),
VLOOKUP(MID(input!$A391,SEARCH($E$1,input!$A391)+6,1),'TRUE LIST'!$C$2:$D$17,2,0),
VLOOKUP(MID(input!$A391,SEARCH($E$1,input!$A391)+7,1),'TRUE LIST'!$C$2:$D$17,2,0),
VLOOKUP(MID(input!$A391,SEARCH($E$1,input!$A391)+8,1),'TRUE LIST'!$C$2:$D$17,2,0),
VLOOKUP(MID(input!$A391,SEARCH($E$1,input!$A391)+9,1),'TRUE LIST'!$C$2:$D$17,2,0),
VLOOKUP(MID(input!$A391,SEARCH($E$1,input!$A391)+10,1),'TRUE LIST'!$C$2:$D$17,2,0),
TRIM(MID(input!$A391,SEARCH($E$1,input!$A391)+11,1))=""),TRUE,""),"X"),"")</f>
        <v>X</v>
      </c>
      <c r="F391" s="14" t="str">
        <f>IFERROR(IF(ISNUMBER(SEARCH($F$1,input!$A391)),VLOOKUP(TRIM(MID(input!$A391,SEARCH($F$1,input!$A391)+4,4)),'TRUE LIST'!$A$2:$B$8,2,0),"X"),"")</f>
        <v>X</v>
      </c>
      <c r="G391" s="14" t="str">
        <f>IFERROR(IF(ISNUMBER(SEARCH($G$1,input!$A391)),IF(LEN(TRIM(MID(input!$A391,SEARCH($G$1,input!$A391)+4,10)))=9,TRUE,""),"X"),"")</f>
        <v>X</v>
      </c>
      <c r="H391" s="14" t="str">
        <f t="shared" ca="1" si="12"/>
        <v/>
      </c>
      <c r="I391" s="13" t="str">
        <f>IF(ISBLANK(input!A391),"x","")</f>
        <v/>
      </c>
      <c r="J391" s="13" t="str">
        <f>IFERROR(IF(I391="x",MATCH("x",I392:I959,0),N/A),"")</f>
        <v/>
      </c>
      <c r="K391" s="14" t="str">
        <f t="shared" ca="1" si="13"/>
        <v/>
      </c>
    </row>
    <row r="392" spans="1:11" s="1" customFormat="1" x14ac:dyDescent="0.35">
      <c r="A392" s="14" t="b">
        <f>IFERROR(IF(ISNUMBER(SEARCH($A$1,input!$A392)),AND(1920&lt;=VALUE(TRIM(MID(input!$A392,SEARCH($A$1,input!$A392)+4,5))),VALUE(TRIM(MID(input!$A392,SEARCH($A$1,input!$A392)+4,5)))&lt;=2002),"X"),"")</f>
        <v>1</v>
      </c>
      <c r="B392" s="14" t="b">
        <f>IFERROR(IF(ISNUMBER(SEARCH($B$1,input!$A392)),AND(2010&lt;=VALUE(TRIM(MID(input!$A392,SEARCH($B$1,input!$A392)+4,5))),VALUE(TRIM(MID(input!$A392,SEARCH($B$1,input!$A392)+4,5)))&lt;=2020),"X"),"")</f>
        <v>1</v>
      </c>
      <c r="C392" s="14" t="b">
        <f>IFERROR(IF(ISNUMBER(SEARCH($C$1,input!$A392)),AND(2020&lt;=VALUE(TRIM(MID(input!$A392,SEARCH($C$1,input!$A392)+4,5))),VALUE(TRIM(MID(input!$A392,SEARCH($C$1,input!$A392)+4,5)))&lt;=2030),"X"),"")</f>
        <v>1</v>
      </c>
      <c r="D392" s="14" t="str">
        <f>IFERROR(IF(ISNUMBER(SEARCH($D$1,input!$A392)),IF(MID(input!$A392,SEARCH($D$1,input!$A392)+7,2)="cm",AND(150&lt;=VALUE(MID(input!$A392,SEARCH($D$1,input!$A392)+4,3)),VALUE(MID(input!$A392,SEARCH($D$1,input!$A392)+4,3))&lt;=193),IF(MID(input!$A392,SEARCH($D$1,input!$A392)+6,2)="in",AND(59&lt;=VALUE(MID(input!$A392,SEARCH($D$1,input!$A392)+4,2)),VALUE(MID(input!$A392,SEARCH($D$1,input!$A392)+4,2))&lt;=76),"")),"X"),"")</f>
        <v>X</v>
      </c>
      <c r="E392" s="14" t="b">
        <f>IFERROR(IF(ISNUMBER(SEARCH($E$1,input!$A392)),IF(AND(MID(input!$A392,SEARCH($E$1,input!$A392)+4,1)="#",
VLOOKUP(MID(input!$A392,SEARCH($E$1,input!$A392)+5,1),'TRUE LIST'!$C$2:$D$17,2,0),
VLOOKUP(MID(input!$A392,SEARCH($E$1,input!$A392)+6,1),'TRUE LIST'!$C$2:$D$17,2,0),
VLOOKUP(MID(input!$A392,SEARCH($E$1,input!$A392)+7,1),'TRUE LIST'!$C$2:$D$17,2,0),
VLOOKUP(MID(input!$A392,SEARCH($E$1,input!$A392)+8,1),'TRUE LIST'!$C$2:$D$17,2,0),
VLOOKUP(MID(input!$A392,SEARCH($E$1,input!$A392)+9,1),'TRUE LIST'!$C$2:$D$17,2,0),
VLOOKUP(MID(input!$A392,SEARCH($E$1,input!$A392)+10,1),'TRUE LIST'!$C$2:$D$17,2,0),
TRIM(MID(input!$A392,SEARCH($E$1,input!$A392)+11,1))=""),TRUE,""),"X"),"")</f>
        <v>1</v>
      </c>
      <c r="F392" s="14" t="b">
        <f>IFERROR(IF(ISNUMBER(SEARCH($F$1,input!$A392)),VLOOKUP(TRIM(MID(input!$A392,SEARCH($F$1,input!$A392)+4,4)),'TRUE LIST'!$A$2:$B$8,2,0),"X"),"")</f>
        <v>1</v>
      </c>
      <c r="G392" s="14" t="str">
        <f>IFERROR(IF(ISNUMBER(SEARCH($G$1,input!$A392)),IF(LEN(TRIM(MID(input!$A392,SEARCH($G$1,input!$A392)+4,10)))=9,TRUE,""),"X"),"")</f>
        <v>X</v>
      </c>
      <c r="H392" s="14" t="str">
        <f t="shared" ca="1" si="12"/>
        <v/>
      </c>
      <c r="I392" s="13" t="str">
        <f>IF(ISBLANK(input!A392),"x","")</f>
        <v/>
      </c>
      <c r="J392" s="13" t="str">
        <f>IFERROR(IF(I392="x",MATCH("x",I393:I959,0),N/A),"")</f>
        <v/>
      </c>
      <c r="K392" s="14" t="str">
        <f t="shared" ca="1" si="13"/>
        <v/>
      </c>
    </row>
    <row r="393" spans="1:11" s="1" customFormat="1" x14ac:dyDescent="0.35">
      <c r="A393" s="14" t="str">
        <f>IFERROR(IF(ISNUMBER(SEARCH($A$1,input!$A393)),AND(1920&lt;=VALUE(TRIM(MID(input!$A393,SEARCH($A$1,input!$A393)+4,5))),VALUE(TRIM(MID(input!$A393,SEARCH($A$1,input!$A393)+4,5)))&lt;=2002),"X"),"")</f>
        <v>X</v>
      </c>
      <c r="B393" s="14" t="str">
        <f>IFERROR(IF(ISNUMBER(SEARCH($B$1,input!$A393)),AND(2010&lt;=VALUE(TRIM(MID(input!$A393,SEARCH($B$1,input!$A393)+4,5))),VALUE(TRIM(MID(input!$A393,SEARCH($B$1,input!$A393)+4,5)))&lt;=2020),"X"),"")</f>
        <v>X</v>
      </c>
      <c r="C393" s="14" t="str">
        <f>IFERROR(IF(ISNUMBER(SEARCH($C$1,input!$A393)),AND(2020&lt;=VALUE(TRIM(MID(input!$A393,SEARCH($C$1,input!$A393)+4,5))),VALUE(TRIM(MID(input!$A393,SEARCH($C$1,input!$A393)+4,5)))&lt;=2030),"X"),"")</f>
        <v>X</v>
      </c>
      <c r="D393" s="14" t="str">
        <f>IFERROR(IF(ISNUMBER(SEARCH($D$1,input!$A393)),IF(MID(input!$A393,SEARCH($D$1,input!$A393)+7,2)="cm",AND(150&lt;=VALUE(MID(input!$A393,SEARCH($D$1,input!$A393)+4,3)),VALUE(MID(input!$A393,SEARCH($D$1,input!$A393)+4,3))&lt;=193),IF(MID(input!$A393,SEARCH($D$1,input!$A393)+6,2)="in",AND(59&lt;=VALUE(MID(input!$A393,SEARCH($D$1,input!$A393)+4,2)),VALUE(MID(input!$A393,SEARCH($D$1,input!$A393)+4,2))&lt;=76),"")),"X"),"")</f>
        <v>X</v>
      </c>
      <c r="E393" s="14" t="str">
        <f>IFERROR(IF(ISNUMBER(SEARCH($E$1,input!$A393)),IF(AND(MID(input!$A393,SEARCH($E$1,input!$A393)+4,1)="#",
VLOOKUP(MID(input!$A393,SEARCH($E$1,input!$A393)+5,1),'TRUE LIST'!$C$2:$D$17,2,0),
VLOOKUP(MID(input!$A393,SEARCH($E$1,input!$A393)+6,1),'TRUE LIST'!$C$2:$D$17,2,0),
VLOOKUP(MID(input!$A393,SEARCH($E$1,input!$A393)+7,1),'TRUE LIST'!$C$2:$D$17,2,0),
VLOOKUP(MID(input!$A393,SEARCH($E$1,input!$A393)+8,1),'TRUE LIST'!$C$2:$D$17,2,0),
VLOOKUP(MID(input!$A393,SEARCH($E$1,input!$A393)+9,1),'TRUE LIST'!$C$2:$D$17,2,0),
VLOOKUP(MID(input!$A393,SEARCH($E$1,input!$A393)+10,1),'TRUE LIST'!$C$2:$D$17,2,0),
TRIM(MID(input!$A393,SEARCH($E$1,input!$A393)+11,1))=""),TRUE,""),"X"),"")</f>
        <v>X</v>
      </c>
      <c r="F393" s="14" t="str">
        <f>IFERROR(IF(ISNUMBER(SEARCH($F$1,input!$A393)),VLOOKUP(TRIM(MID(input!$A393,SEARCH($F$1,input!$A393)+4,4)),'TRUE LIST'!$A$2:$B$8,2,0),"X"),"")</f>
        <v>X</v>
      </c>
      <c r="G393" s="14" t="str">
        <f>IFERROR(IF(ISNUMBER(SEARCH($G$1,input!$A393)),IF(LEN(TRIM(MID(input!$A393,SEARCH($G$1,input!$A393)+4,10)))=9,TRUE,""),"X"),"")</f>
        <v>X</v>
      </c>
      <c r="H393" s="14" t="str">
        <f t="shared" ca="1" si="12"/>
        <v/>
      </c>
      <c r="I393" s="13" t="str">
        <f>IF(ISBLANK(input!A393),"x","")</f>
        <v>x</v>
      </c>
      <c r="J393" s="13">
        <f>IFERROR(IF(I393="x",MATCH("x",I394:I959,0),N/A),"")</f>
        <v>4</v>
      </c>
      <c r="K393" s="14" t="str">
        <f t="shared" ca="1" si="13"/>
        <v/>
      </c>
    </row>
    <row r="394" spans="1:11" s="1" customFormat="1" x14ac:dyDescent="0.35">
      <c r="A394" s="14" t="str">
        <f>IFERROR(IF(ISNUMBER(SEARCH($A$1,input!$A394)),AND(1920&lt;=VALUE(TRIM(MID(input!$A394,SEARCH($A$1,input!$A394)+4,5))),VALUE(TRIM(MID(input!$A394,SEARCH($A$1,input!$A394)+4,5)))&lt;=2002),"X"),"")</f>
        <v>X</v>
      </c>
      <c r="B394" s="14" t="b">
        <f>IFERROR(IF(ISNUMBER(SEARCH($B$1,input!$A394)),AND(2010&lt;=VALUE(TRIM(MID(input!$A394,SEARCH($B$1,input!$A394)+4,5))),VALUE(TRIM(MID(input!$A394,SEARCH($B$1,input!$A394)+4,5)))&lt;=2020),"X"),"")</f>
        <v>0</v>
      </c>
      <c r="C394" s="14" t="str">
        <f>IFERROR(IF(ISNUMBER(SEARCH($C$1,input!$A394)),AND(2020&lt;=VALUE(TRIM(MID(input!$A394,SEARCH($C$1,input!$A394)+4,5))),VALUE(TRIM(MID(input!$A394,SEARCH($C$1,input!$A394)+4,5)))&lt;=2030),"X"),"")</f>
        <v>X</v>
      </c>
      <c r="D394" s="14" t="b">
        <f>IFERROR(IF(ISNUMBER(SEARCH($D$1,input!$A394)),IF(MID(input!$A394,SEARCH($D$1,input!$A394)+7,2)="cm",AND(150&lt;=VALUE(MID(input!$A394,SEARCH($D$1,input!$A394)+4,3)),VALUE(MID(input!$A394,SEARCH($D$1,input!$A394)+4,3))&lt;=193),IF(MID(input!$A394,SEARCH($D$1,input!$A394)+6,2)="in",AND(59&lt;=VALUE(MID(input!$A394,SEARCH($D$1,input!$A394)+4,2)),VALUE(MID(input!$A394,SEARCH($D$1,input!$A394)+4,2))&lt;=76),"")),"X"),"")</f>
        <v>1</v>
      </c>
      <c r="E394" s="14" t="str">
        <f>IFERROR(IF(ISNUMBER(SEARCH($E$1,input!$A394)),IF(AND(MID(input!$A394,SEARCH($E$1,input!$A394)+4,1)="#",
VLOOKUP(MID(input!$A394,SEARCH($E$1,input!$A394)+5,1),'TRUE LIST'!$C$2:$D$17,2,0),
VLOOKUP(MID(input!$A394,SEARCH($E$1,input!$A394)+6,1),'TRUE LIST'!$C$2:$D$17,2,0),
VLOOKUP(MID(input!$A394,SEARCH($E$1,input!$A394)+7,1),'TRUE LIST'!$C$2:$D$17,2,0),
VLOOKUP(MID(input!$A394,SEARCH($E$1,input!$A394)+8,1),'TRUE LIST'!$C$2:$D$17,2,0),
VLOOKUP(MID(input!$A394,SEARCH($E$1,input!$A394)+9,1),'TRUE LIST'!$C$2:$D$17,2,0),
VLOOKUP(MID(input!$A394,SEARCH($E$1,input!$A394)+10,1),'TRUE LIST'!$C$2:$D$17,2,0),
TRIM(MID(input!$A394,SEARCH($E$1,input!$A394)+11,1))=""),TRUE,""),"X"),"")</f>
        <v>X</v>
      </c>
      <c r="F394" s="14" t="str">
        <f>IFERROR(IF(ISNUMBER(SEARCH($F$1,input!$A394)),VLOOKUP(TRIM(MID(input!$A394,SEARCH($F$1,input!$A394)+4,4)),'TRUE LIST'!$A$2:$B$8,2,0),"X"),"")</f>
        <v>X</v>
      </c>
      <c r="G394" s="14" t="b">
        <f>IFERROR(IF(ISNUMBER(SEARCH($G$1,input!$A394)),IF(LEN(TRIM(MID(input!$A394,SEARCH($G$1,input!$A394)+4,10)))=9,TRUE,""),"X"),"")</f>
        <v>1</v>
      </c>
      <c r="H394" s="14">
        <f t="shared" ca="1" si="12"/>
        <v>6</v>
      </c>
      <c r="I394" s="13" t="str">
        <f>IF(ISBLANK(input!A394),"x","")</f>
        <v/>
      </c>
      <c r="J394" s="13" t="str">
        <f>IFERROR(IF(I394="x",MATCH("x",I395:I959,0),N/A),"")</f>
        <v/>
      </c>
      <c r="K394" s="14">
        <f t="shared" ca="1" si="13"/>
        <v>6</v>
      </c>
    </row>
    <row r="395" spans="1:11" s="1" customFormat="1" x14ac:dyDescent="0.35">
      <c r="A395" s="14" t="str">
        <f>IFERROR(IF(ISNUMBER(SEARCH($A$1,input!$A395)),AND(1920&lt;=VALUE(TRIM(MID(input!$A395,SEARCH($A$1,input!$A395)+4,5))),VALUE(TRIM(MID(input!$A395,SEARCH($A$1,input!$A395)+4,5)))&lt;=2002),"X"),"")</f>
        <v>X</v>
      </c>
      <c r="B395" s="14" t="str">
        <f>IFERROR(IF(ISNUMBER(SEARCH($B$1,input!$A395)),AND(2010&lt;=VALUE(TRIM(MID(input!$A395,SEARCH($B$1,input!$A395)+4,5))),VALUE(TRIM(MID(input!$A395,SEARCH($B$1,input!$A395)+4,5)))&lt;=2020),"X"),"")</f>
        <v>X</v>
      </c>
      <c r="C395" s="14" t="b">
        <f>IFERROR(IF(ISNUMBER(SEARCH($C$1,input!$A395)),AND(2020&lt;=VALUE(TRIM(MID(input!$A395,SEARCH($C$1,input!$A395)+4,5))),VALUE(TRIM(MID(input!$A395,SEARCH($C$1,input!$A395)+4,5)))&lt;=2030),"X"),"")</f>
        <v>0</v>
      </c>
      <c r="D395" s="14" t="str">
        <f>IFERROR(IF(ISNUMBER(SEARCH($D$1,input!$A395)),IF(MID(input!$A395,SEARCH($D$1,input!$A395)+7,2)="cm",AND(150&lt;=VALUE(MID(input!$A395,SEARCH($D$1,input!$A395)+4,3)),VALUE(MID(input!$A395,SEARCH($D$1,input!$A395)+4,3))&lt;=193),IF(MID(input!$A395,SEARCH($D$1,input!$A395)+6,2)="in",AND(59&lt;=VALUE(MID(input!$A395,SEARCH($D$1,input!$A395)+4,2)),VALUE(MID(input!$A395,SEARCH($D$1,input!$A395)+4,2))&lt;=76),"")),"X"),"")</f>
        <v>X</v>
      </c>
      <c r="E395" s="14" t="str">
        <f>IFERROR(IF(ISNUMBER(SEARCH($E$1,input!$A395)),IF(AND(MID(input!$A395,SEARCH($E$1,input!$A395)+4,1)="#",
VLOOKUP(MID(input!$A395,SEARCH($E$1,input!$A395)+5,1),'TRUE LIST'!$C$2:$D$17,2,0),
VLOOKUP(MID(input!$A395,SEARCH($E$1,input!$A395)+6,1),'TRUE LIST'!$C$2:$D$17,2,0),
VLOOKUP(MID(input!$A395,SEARCH($E$1,input!$A395)+7,1),'TRUE LIST'!$C$2:$D$17,2,0),
VLOOKUP(MID(input!$A395,SEARCH($E$1,input!$A395)+8,1),'TRUE LIST'!$C$2:$D$17,2,0),
VLOOKUP(MID(input!$A395,SEARCH($E$1,input!$A395)+9,1),'TRUE LIST'!$C$2:$D$17,2,0),
VLOOKUP(MID(input!$A395,SEARCH($E$1,input!$A395)+10,1),'TRUE LIST'!$C$2:$D$17,2,0),
TRIM(MID(input!$A395,SEARCH($E$1,input!$A395)+11,1))=""),TRUE,""),"X"),"")</f>
        <v>X</v>
      </c>
      <c r="F395" s="14" t="b">
        <f>IFERROR(IF(ISNUMBER(SEARCH($F$1,input!$A395)),VLOOKUP(TRIM(MID(input!$A395,SEARCH($F$1,input!$A395)+4,4)),'TRUE LIST'!$A$2:$B$8,2,0),"X"),"")</f>
        <v>1</v>
      </c>
      <c r="G395" s="14" t="str">
        <f>IFERROR(IF(ISNUMBER(SEARCH($G$1,input!$A395)),IF(LEN(TRIM(MID(input!$A395,SEARCH($G$1,input!$A395)+4,10)))=9,TRUE,""),"X"),"")</f>
        <v>X</v>
      </c>
      <c r="H395" s="14" t="str">
        <f t="shared" ca="1" si="12"/>
        <v/>
      </c>
      <c r="I395" s="13" t="str">
        <f>IF(ISBLANK(input!A395),"x","")</f>
        <v/>
      </c>
      <c r="J395" s="13" t="str">
        <f>IFERROR(IF(I395="x",MATCH("x",I396:I959,0),N/A),"")</f>
        <v/>
      </c>
      <c r="K395" s="14" t="str">
        <f t="shared" ca="1" si="13"/>
        <v/>
      </c>
    </row>
    <row r="396" spans="1:11" s="1" customFormat="1" x14ac:dyDescent="0.35">
      <c r="A396" s="14" t="str">
        <f>IFERROR(IF(ISNUMBER(SEARCH($A$1,input!$A396)),AND(1920&lt;=VALUE(TRIM(MID(input!$A396,SEARCH($A$1,input!$A396)+4,5))),VALUE(TRIM(MID(input!$A396,SEARCH($A$1,input!$A396)+4,5)))&lt;=2002),"X"),"")</f>
        <v>X</v>
      </c>
      <c r="B396" s="14" t="str">
        <f>IFERROR(IF(ISNUMBER(SEARCH($B$1,input!$A396)),AND(2010&lt;=VALUE(TRIM(MID(input!$A396,SEARCH($B$1,input!$A396)+4,5))),VALUE(TRIM(MID(input!$A396,SEARCH($B$1,input!$A396)+4,5)))&lt;=2020),"X"),"")</f>
        <v>X</v>
      </c>
      <c r="C396" s="14" t="str">
        <f>IFERROR(IF(ISNUMBER(SEARCH($C$1,input!$A396)),AND(2020&lt;=VALUE(TRIM(MID(input!$A396,SEARCH($C$1,input!$A396)+4,5))),VALUE(TRIM(MID(input!$A396,SEARCH($C$1,input!$A396)+4,5)))&lt;=2030),"X"),"")</f>
        <v>X</v>
      </c>
      <c r="D396" s="14" t="str">
        <f>IFERROR(IF(ISNUMBER(SEARCH($D$1,input!$A396)),IF(MID(input!$A396,SEARCH($D$1,input!$A396)+7,2)="cm",AND(150&lt;=VALUE(MID(input!$A396,SEARCH($D$1,input!$A396)+4,3)),VALUE(MID(input!$A396,SEARCH($D$1,input!$A396)+4,3))&lt;=193),IF(MID(input!$A396,SEARCH($D$1,input!$A396)+6,2)="in",AND(59&lt;=VALUE(MID(input!$A396,SEARCH($D$1,input!$A396)+4,2)),VALUE(MID(input!$A396,SEARCH($D$1,input!$A396)+4,2))&lt;=76),"")),"X"),"")</f>
        <v>X</v>
      </c>
      <c r="E396" s="14" t="str">
        <f>IFERROR(IF(ISNUMBER(SEARCH($E$1,input!$A396)),IF(AND(MID(input!$A396,SEARCH($E$1,input!$A396)+4,1)="#",
VLOOKUP(MID(input!$A396,SEARCH($E$1,input!$A396)+5,1),'TRUE LIST'!$C$2:$D$17,2,0),
VLOOKUP(MID(input!$A396,SEARCH($E$1,input!$A396)+6,1),'TRUE LIST'!$C$2:$D$17,2,0),
VLOOKUP(MID(input!$A396,SEARCH($E$1,input!$A396)+7,1),'TRUE LIST'!$C$2:$D$17,2,0),
VLOOKUP(MID(input!$A396,SEARCH($E$1,input!$A396)+8,1),'TRUE LIST'!$C$2:$D$17,2,0),
VLOOKUP(MID(input!$A396,SEARCH($E$1,input!$A396)+9,1),'TRUE LIST'!$C$2:$D$17,2,0),
VLOOKUP(MID(input!$A396,SEARCH($E$1,input!$A396)+10,1),'TRUE LIST'!$C$2:$D$17,2,0),
TRIM(MID(input!$A396,SEARCH($E$1,input!$A396)+11,1))=""),TRUE,""),"X"),"")</f>
        <v/>
      </c>
      <c r="F396" s="14" t="str">
        <f>IFERROR(IF(ISNUMBER(SEARCH($F$1,input!$A396)),VLOOKUP(TRIM(MID(input!$A396,SEARCH($F$1,input!$A396)+4,4)),'TRUE LIST'!$A$2:$B$8,2,0),"X"),"")</f>
        <v>X</v>
      </c>
      <c r="G396" s="14" t="str">
        <f>IFERROR(IF(ISNUMBER(SEARCH($G$1,input!$A396)),IF(LEN(TRIM(MID(input!$A396,SEARCH($G$1,input!$A396)+4,10)))=9,TRUE,""),"X"),"")</f>
        <v>X</v>
      </c>
      <c r="H396" s="14" t="str">
        <f t="shared" ca="1" si="12"/>
        <v/>
      </c>
      <c r="I396" s="13" t="str">
        <f>IF(ISBLANK(input!A396),"x","")</f>
        <v/>
      </c>
      <c r="J396" s="13" t="str">
        <f>IFERROR(IF(I396="x",MATCH("x",I397:I959,0),N/A),"")</f>
        <v/>
      </c>
      <c r="K396" s="14" t="str">
        <f t="shared" ca="1" si="13"/>
        <v/>
      </c>
    </row>
    <row r="397" spans="1:11" s="1" customFormat="1" x14ac:dyDescent="0.35">
      <c r="A397" s="14" t="str">
        <f>IFERROR(IF(ISNUMBER(SEARCH($A$1,input!$A397)),AND(1920&lt;=VALUE(TRIM(MID(input!$A397,SEARCH($A$1,input!$A397)+4,5))),VALUE(TRIM(MID(input!$A397,SEARCH($A$1,input!$A397)+4,5)))&lt;=2002),"X"),"")</f>
        <v>X</v>
      </c>
      <c r="B397" s="14" t="str">
        <f>IFERROR(IF(ISNUMBER(SEARCH($B$1,input!$A397)),AND(2010&lt;=VALUE(TRIM(MID(input!$A397,SEARCH($B$1,input!$A397)+4,5))),VALUE(TRIM(MID(input!$A397,SEARCH($B$1,input!$A397)+4,5)))&lt;=2020),"X"),"")</f>
        <v>X</v>
      </c>
      <c r="C397" s="14" t="str">
        <f>IFERROR(IF(ISNUMBER(SEARCH($C$1,input!$A397)),AND(2020&lt;=VALUE(TRIM(MID(input!$A397,SEARCH($C$1,input!$A397)+4,5))),VALUE(TRIM(MID(input!$A397,SEARCH($C$1,input!$A397)+4,5)))&lt;=2030),"X"),"")</f>
        <v>X</v>
      </c>
      <c r="D397" s="14" t="str">
        <f>IFERROR(IF(ISNUMBER(SEARCH($D$1,input!$A397)),IF(MID(input!$A397,SEARCH($D$1,input!$A397)+7,2)="cm",AND(150&lt;=VALUE(MID(input!$A397,SEARCH($D$1,input!$A397)+4,3)),VALUE(MID(input!$A397,SEARCH($D$1,input!$A397)+4,3))&lt;=193),IF(MID(input!$A397,SEARCH($D$1,input!$A397)+6,2)="in",AND(59&lt;=VALUE(MID(input!$A397,SEARCH($D$1,input!$A397)+4,2)),VALUE(MID(input!$A397,SEARCH($D$1,input!$A397)+4,2))&lt;=76),"")),"X"),"")</f>
        <v>X</v>
      </c>
      <c r="E397" s="14" t="str">
        <f>IFERROR(IF(ISNUMBER(SEARCH($E$1,input!$A397)),IF(AND(MID(input!$A397,SEARCH($E$1,input!$A397)+4,1)="#",
VLOOKUP(MID(input!$A397,SEARCH($E$1,input!$A397)+5,1),'TRUE LIST'!$C$2:$D$17,2,0),
VLOOKUP(MID(input!$A397,SEARCH($E$1,input!$A397)+6,1),'TRUE LIST'!$C$2:$D$17,2,0),
VLOOKUP(MID(input!$A397,SEARCH($E$1,input!$A397)+7,1),'TRUE LIST'!$C$2:$D$17,2,0),
VLOOKUP(MID(input!$A397,SEARCH($E$1,input!$A397)+8,1),'TRUE LIST'!$C$2:$D$17,2,0),
VLOOKUP(MID(input!$A397,SEARCH($E$1,input!$A397)+9,1),'TRUE LIST'!$C$2:$D$17,2,0),
VLOOKUP(MID(input!$A397,SEARCH($E$1,input!$A397)+10,1),'TRUE LIST'!$C$2:$D$17,2,0),
TRIM(MID(input!$A397,SEARCH($E$1,input!$A397)+11,1))=""),TRUE,""),"X"),"")</f>
        <v>X</v>
      </c>
      <c r="F397" s="14" t="str">
        <f>IFERROR(IF(ISNUMBER(SEARCH($F$1,input!$A397)),VLOOKUP(TRIM(MID(input!$A397,SEARCH($F$1,input!$A397)+4,4)),'TRUE LIST'!$A$2:$B$8,2,0),"X"),"")</f>
        <v>X</v>
      </c>
      <c r="G397" s="14" t="str">
        <f>IFERROR(IF(ISNUMBER(SEARCH($G$1,input!$A397)),IF(LEN(TRIM(MID(input!$A397,SEARCH($G$1,input!$A397)+4,10)))=9,TRUE,""),"X"),"")</f>
        <v>X</v>
      </c>
      <c r="H397" s="14" t="str">
        <f t="shared" ca="1" si="12"/>
        <v/>
      </c>
      <c r="I397" s="13" t="str">
        <f>IF(ISBLANK(input!A397),"x","")</f>
        <v>x</v>
      </c>
      <c r="J397" s="13">
        <f>IFERROR(IF(I397="x",MATCH("x",I398:I959,0),N/A),"")</f>
        <v>4</v>
      </c>
      <c r="K397" s="14" t="str">
        <f t="shared" ca="1" si="13"/>
        <v/>
      </c>
    </row>
    <row r="398" spans="1:11" s="1" customFormat="1" x14ac:dyDescent="0.35">
      <c r="A398" s="14" t="str">
        <f>IFERROR(IF(ISNUMBER(SEARCH($A$1,input!$A398)),AND(1920&lt;=VALUE(TRIM(MID(input!$A398,SEARCH($A$1,input!$A398)+4,5))),VALUE(TRIM(MID(input!$A398,SEARCH($A$1,input!$A398)+4,5)))&lt;=2002),"X"),"")</f>
        <v>X</v>
      </c>
      <c r="B398" s="14" t="str">
        <f>IFERROR(IF(ISNUMBER(SEARCH($B$1,input!$A398)),AND(2010&lt;=VALUE(TRIM(MID(input!$A398,SEARCH($B$1,input!$A398)+4,5))),VALUE(TRIM(MID(input!$A398,SEARCH($B$1,input!$A398)+4,5)))&lt;=2020),"X"),"")</f>
        <v>X</v>
      </c>
      <c r="C398" s="14" t="str">
        <f>IFERROR(IF(ISNUMBER(SEARCH($C$1,input!$A398)),AND(2020&lt;=VALUE(TRIM(MID(input!$A398,SEARCH($C$1,input!$A398)+4,5))),VALUE(TRIM(MID(input!$A398,SEARCH($C$1,input!$A398)+4,5)))&lt;=2030),"X"),"")</f>
        <v>X</v>
      </c>
      <c r="D398" s="14" t="b">
        <f>IFERROR(IF(ISNUMBER(SEARCH($D$1,input!$A398)),IF(MID(input!$A398,SEARCH($D$1,input!$A398)+7,2)="cm",AND(150&lt;=VALUE(MID(input!$A398,SEARCH($D$1,input!$A398)+4,3)),VALUE(MID(input!$A398,SEARCH($D$1,input!$A398)+4,3))&lt;=193),IF(MID(input!$A398,SEARCH($D$1,input!$A398)+6,2)="in",AND(59&lt;=VALUE(MID(input!$A398,SEARCH($D$1,input!$A398)+4,2)),VALUE(MID(input!$A398,SEARCH($D$1,input!$A398)+4,2))&lt;=76),"")),"X"),"")</f>
        <v>1</v>
      </c>
      <c r="E398" s="14" t="str">
        <f>IFERROR(IF(ISNUMBER(SEARCH($E$1,input!$A398)),IF(AND(MID(input!$A398,SEARCH($E$1,input!$A398)+4,1)="#",
VLOOKUP(MID(input!$A398,SEARCH($E$1,input!$A398)+5,1),'TRUE LIST'!$C$2:$D$17,2,0),
VLOOKUP(MID(input!$A398,SEARCH($E$1,input!$A398)+6,1),'TRUE LIST'!$C$2:$D$17,2,0),
VLOOKUP(MID(input!$A398,SEARCH($E$1,input!$A398)+7,1),'TRUE LIST'!$C$2:$D$17,2,0),
VLOOKUP(MID(input!$A398,SEARCH($E$1,input!$A398)+8,1),'TRUE LIST'!$C$2:$D$17,2,0),
VLOOKUP(MID(input!$A398,SEARCH($E$1,input!$A398)+9,1),'TRUE LIST'!$C$2:$D$17,2,0),
VLOOKUP(MID(input!$A398,SEARCH($E$1,input!$A398)+10,1),'TRUE LIST'!$C$2:$D$17,2,0),
TRIM(MID(input!$A398,SEARCH($E$1,input!$A398)+11,1))=""),TRUE,""),"X"),"")</f>
        <v>X</v>
      </c>
      <c r="F398" s="14" t="str">
        <f>IFERROR(IF(ISNUMBER(SEARCH($F$1,input!$A398)),VLOOKUP(TRIM(MID(input!$A398,SEARCH($F$1,input!$A398)+4,4)),'TRUE LIST'!$A$2:$B$8,2,0),"X"),"")</f>
        <v>X</v>
      </c>
      <c r="G398" s="14" t="str">
        <f>IFERROR(IF(ISNUMBER(SEARCH($G$1,input!$A398)),IF(LEN(TRIM(MID(input!$A398,SEARCH($G$1,input!$A398)+4,10)))=9,TRUE,""),"X"),"")</f>
        <v>X</v>
      </c>
      <c r="H398" s="14">
        <f t="shared" ca="1" si="12"/>
        <v>6</v>
      </c>
      <c r="I398" s="13" t="str">
        <f>IF(ISBLANK(input!A398),"x","")</f>
        <v/>
      </c>
      <c r="J398" s="13" t="str">
        <f>IFERROR(IF(I398="x",MATCH("x",I399:I959,0),N/A),"")</f>
        <v/>
      </c>
      <c r="K398" s="14">
        <f t="shared" ca="1" si="13"/>
        <v>6</v>
      </c>
    </row>
    <row r="399" spans="1:11" s="1" customFormat="1" x14ac:dyDescent="0.35">
      <c r="A399" s="14" t="str">
        <f>IFERROR(IF(ISNUMBER(SEARCH($A$1,input!$A399)),AND(1920&lt;=VALUE(TRIM(MID(input!$A399,SEARCH($A$1,input!$A399)+4,5))),VALUE(TRIM(MID(input!$A399,SEARCH($A$1,input!$A399)+4,5)))&lt;=2002),"X"),"")</f>
        <v>X</v>
      </c>
      <c r="B399" s="14" t="str">
        <f>IFERROR(IF(ISNUMBER(SEARCH($B$1,input!$A399)),AND(2010&lt;=VALUE(TRIM(MID(input!$A399,SEARCH($B$1,input!$A399)+4,5))),VALUE(TRIM(MID(input!$A399,SEARCH($B$1,input!$A399)+4,5)))&lt;=2020),"X"),"")</f>
        <v>X</v>
      </c>
      <c r="C399" s="14" t="str">
        <f>IFERROR(IF(ISNUMBER(SEARCH($C$1,input!$A399)),AND(2020&lt;=VALUE(TRIM(MID(input!$A399,SEARCH($C$1,input!$A399)+4,5))),VALUE(TRIM(MID(input!$A399,SEARCH($C$1,input!$A399)+4,5)))&lt;=2030),"X"),"")</f>
        <v>X</v>
      </c>
      <c r="D399" s="14" t="str">
        <f>IFERROR(IF(ISNUMBER(SEARCH($D$1,input!$A399)),IF(MID(input!$A399,SEARCH($D$1,input!$A399)+7,2)="cm",AND(150&lt;=VALUE(MID(input!$A399,SEARCH($D$1,input!$A399)+4,3)),VALUE(MID(input!$A399,SEARCH($D$1,input!$A399)+4,3))&lt;=193),IF(MID(input!$A399,SEARCH($D$1,input!$A399)+6,2)="in",AND(59&lt;=VALUE(MID(input!$A399,SEARCH($D$1,input!$A399)+4,2)),VALUE(MID(input!$A399,SEARCH($D$1,input!$A399)+4,2))&lt;=76),"")),"X"),"")</f>
        <v>X</v>
      </c>
      <c r="E399" s="14" t="str">
        <f>IFERROR(IF(ISNUMBER(SEARCH($E$1,input!$A399)),IF(AND(MID(input!$A399,SEARCH($E$1,input!$A399)+4,1)="#",
VLOOKUP(MID(input!$A399,SEARCH($E$1,input!$A399)+5,1),'TRUE LIST'!$C$2:$D$17,2,0),
VLOOKUP(MID(input!$A399,SEARCH($E$1,input!$A399)+6,1),'TRUE LIST'!$C$2:$D$17,2,0),
VLOOKUP(MID(input!$A399,SEARCH($E$1,input!$A399)+7,1),'TRUE LIST'!$C$2:$D$17,2,0),
VLOOKUP(MID(input!$A399,SEARCH($E$1,input!$A399)+8,1),'TRUE LIST'!$C$2:$D$17,2,0),
VLOOKUP(MID(input!$A399,SEARCH($E$1,input!$A399)+9,1),'TRUE LIST'!$C$2:$D$17,2,0),
VLOOKUP(MID(input!$A399,SEARCH($E$1,input!$A399)+10,1),'TRUE LIST'!$C$2:$D$17,2,0),
TRIM(MID(input!$A399,SEARCH($E$1,input!$A399)+11,1))=""),TRUE,""),"X"),"")</f>
        <v>X</v>
      </c>
      <c r="F399" s="14" t="b">
        <f>IFERROR(IF(ISNUMBER(SEARCH($F$1,input!$A399)),VLOOKUP(TRIM(MID(input!$A399,SEARCH($F$1,input!$A399)+4,4)),'TRUE LIST'!$A$2:$B$8,2,0),"X"),"")</f>
        <v>1</v>
      </c>
      <c r="G399" s="14" t="str">
        <f>IFERROR(IF(ISNUMBER(SEARCH($G$1,input!$A399)),IF(LEN(TRIM(MID(input!$A399,SEARCH($G$1,input!$A399)+4,10)))=9,TRUE,""),"X"),"")</f>
        <v>X</v>
      </c>
      <c r="H399" s="14" t="str">
        <f t="shared" ca="1" si="12"/>
        <v/>
      </c>
      <c r="I399" s="13" t="str">
        <f>IF(ISBLANK(input!A399),"x","")</f>
        <v/>
      </c>
      <c r="J399" s="13" t="str">
        <f>IFERROR(IF(I399="x",MATCH("x",I400:I959,0),N/A),"")</f>
        <v/>
      </c>
      <c r="K399" s="14" t="str">
        <f t="shared" ca="1" si="13"/>
        <v/>
      </c>
    </row>
    <row r="400" spans="1:11" s="1" customFormat="1" x14ac:dyDescent="0.35">
      <c r="A400" s="14" t="b">
        <f>IFERROR(IF(ISNUMBER(SEARCH($A$1,input!$A400)),AND(1920&lt;=VALUE(TRIM(MID(input!$A400,SEARCH($A$1,input!$A400)+4,5))),VALUE(TRIM(MID(input!$A400,SEARCH($A$1,input!$A400)+4,5)))&lt;=2002),"X"),"")</f>
        <v>1</v>
      </c>
      <c r="B400" s="14" t="str">
        <f>IFERROR(IF(ISNUMBER(SEARCH($B$1,input!$A400)),AND(2010&lt;=VALUE(TRIM(MID(input!$A400,SEARCH($B$1,input!$A400)+4,5))),VALUE(TRIM(MID(input!$A400,SEARCH($B$1,input!$A400)+4,5)))&lt;=2020),"X"),"")</f>
        <v>X</v>
      </c>
      <c r="C400" s="14" t="str">
        <f>IFERROR(IF(ISNUMBER(SEARCH($C$1,input!$A400)),AND(2020&lt;=VALUE(TRIM(MID(input!$A400,SEARCH($C$1,input!$A400)+4,5))),VALUE(TRIM(MID(input!$A400,SEARCH($C$1,input!$A400)+4,5)))&lt;=2030),"X"),"")</f>
        <v>X</v>
      </c>
      <c r="D400" s="14" t="str">
        <f>IFERROR(IF(ISNUMBER(SEARCH($D$1,input!$A400)),IF(MID(input!$A400,SEARCH($D$1,input!$A400)+7,2)="cm",AND(150&lt;=VALUE(MID(input!$A400,SEARCH($D$1,input!$A400)+4,3)),VALUE(MID(input!$A400,SEARCH($D$1,input!$A400)+4,3))&lt;=193),IF(MID(input!$A400,SEARCH($D$1,input!$A400)+6,2)="in",AND(59&lt;=VALUE(MID(input!$A400,SEARCH($D$1,input!$A400)+4,2)),VALUE(MID(input!$A400,SEARCH($D$1,input!$A400)+4,2))&lt;=76),"")),"X"),"")</f>
        <v>X</v>
      </c>
      <c r="E400" s="14" t="b">
        <f>IFERROR(IF(ISNUMBER(SEARCH($E$1,input!$A400)),IF(AND(MID(input!$A400,SEARCH($E$1,input!$A400)+4,1)="#",
VLOOKUP(MID(input!$A400,SEARCH($E$1,input!$A400)+5,1),'TRUE LIST'!$C$2:$D$17,2,0),
VLOOKUP(MID(input!$A400,SEARCH($E$1,input!$A400)+6,1),'TRUE LIST'!$C$2:$D$17,2,0),
VLOOKUP(MID(input!$A400,SEARCH($E$1,input!$A400)+7,1),'TRUE LIST'!$C$2:$D$17,2,0),
VLOOKUP(MID(input!$A400,SEARCH($E$1,input!$A400)+8,1),'TRUE LIST'!$C$2:$D$17,2,0),
VLOOKUP(MID(input!$A400,SEARCH($E$1,input!$A400)+9,1),'TRUE LIST'!$C$2:$D$17,2,0),
VLOOKUP(MID(input!$A400,SEARCH($E$1,input!$A400)+10,1),'TRUE LIST'!$C$2:$D$17,2,0),
TRIM(MID(input!$A400,SEARCH($E$1,input!$A400)+11,1))=""),TRUE,""),"X"),"")</f>
        <v>1</v>
      </c>
      <c r="F400" s="14" t="str">
        <f>IFERROR(IF(ISNUMBER(SEARCH($F$1,input!$A400)),VLOOKUP(TRIM(MID(input!$A400,SEARCH($F$1,input!$A400)+4,4)),'TRUE LIST'!$A$2:$B$8,2,0),"X"),"")</f>
        <v>X</v>
      </c>
      <c r="G400" s="14" t="b">
        <f>IFERROR(IF(ISNUMBER(SEARCH($G$1,input!$A400)),IF(LEN(TRIM(MID(input!$A400,SEARCH($G$1,input!$A400)+4,10)))=9,TRUE,""),"X"),"")</f>
        <v>1</v>
      </c>
      <c r="H400" s="14" t="str">
        <f t="shared" ca="1" si="12"/>
        <v/>
      </c>
      <c r="I400" s="13" t="str">
        <f>IF(ISBLANK(input!A400),"x","")</f>
        <v/>
      </c>
      <c r="J400" s="13" t="str">
        <f>IFERROR(IF(I400="x",MATCH("x",I401:I959,0),N/A),"")</f>
        <v/>
      </c>
      <c r="K400" s="14" t="str">
        <f t="shared" ca="1" si="13"/>
        <v/>
      </c>
    </row>
    <row r="401" spans="1:11" s="1" customFormat="1" x14ac:dyDescent="0.35">
      <c r="A401" s="14" t="str">
        <f>IFERROR(IF(ISNUMBER(SEARCH($A$1,input!$A401)),AND(1920&lt;=VALUE(TRIM(MID(input!$A401,SEARCH($A$1,input!$A401)+4,5))),VALUE(TRIM(MID(input!$A401,SEARCH($A$1,input!$A401)+4,5)))&lt;=2002),"X"),"")</f>
        <v>X</v>
      </c>
      <c r="B401" s="14" t="str">
        <f>IFERROR(IF(ISNUMBER(SEARCH($B$1,input!$A401)),AND(2010&lt;=VALUE(TRIM(MID(input!$A401,SEARCH($B$1,input!$A401)+4,5))),VALUE(TRIM(MID(input!$A401,SEARCH($B$1,input!$A401)+4,5)))&lt;=2020),"X"),"")</f>
        <v>X</v>
      </c>
      <c r="C401" s="14" t="str">
        <f>IFERROR(IF(ISNUMBER(SEARCH($C$1,input!$A401)),AND(2020&lt;=VALUE(TRIM(MID(input!$A401,SEARCH($C$1,input!$A401)+4,5))),VALUE(TRIM(MID(input!$A401,SEARCH($C$1,input!$A401)+4,5)))&lt;=2030),"X"),"")</f>
        <v>X</v>
      </c>
      <c r="D401" s="14" t="str">
        <f>IFERROR(IF(ISNUMBER(SEARCH($D$1,input!$A401)),IF(MID(input!$A401,SEARCH($D$1,input!$A401)+7,2)="cm",AND(150&lt;=VALUE(MID(input!$A401,SEARCH($D$1,input!$A401)+4,3)),VALUE(MID(input!$A401,SEARCH($D$1,input!$A401)+4,3))&lt;=193),IF(MID(input!$A401,SEARCH($D$1,input!$A401)+6,2)="in",AND(59&lt;=VALUE(MID(input!$A401,SEARCH($D$1,input!$A401)+4,2)),VALUE(MID(input!$A401,SEARCH($D$1,input!$A401)+4,2))&lt;=76),"")),"X"),"")</f>
        <v>X</v>
      </c>
      <c r="E401" s="14" t="str">
        <f>IFERROR(IF(ISNUMBER(SEARCH($E$1,input!$A401)),IF(AND(MID(input!$A401,SEARCH($E$1,input!$A401)+4,1)="#",
VLOOKUP(MID(input!$A401,SEARCH($E$1,input!$A401)+5,1),'TRUE LIST'!$C$2:$D$17,2,0),
VLOOKUP(MID(input!$A401,SEARCH($E$1,input!$A401)+6,1),'TRUE LIST'!$C$2:$D$17,2,0),
VLOOKUP(MID(input!$A401,SEARCH($E$1,input!$A401)+7,1),'TRUE LIST'!$C$2:$D$17,2,0),
VLOOKUP(MID(input!$A401,SEARCH($E$1,input!$A401)+8,1),'TRUE LIST'!$C$2:$D$17,2,0),
VLOOKUP(MID(input!$A401,SEARCH($E$1,input!$A401)+9,1),'TRUE LIST'!$C$2:$D$17,2,0),
VLOOKUP(MID(input!$A401,SEARCH($E$1,input!$A401)+10,1),'TRUE LIST'!$C$2:$D$17,2,0),
TRIM(MID(input!$A401,SEARCH($E$1,input!$A401)+11,1))=""),TRUE,""),"X"),"")</f>
        <v>X</v>
      </c>
      <c r="F401" s="14" t="str">
        <f>IFERROR(IF(ISNUMBER(SEARCH($F$1,input!$A401)),VLOOKUP(TRIM(MID(input!$A401,SEARCH($F$1,input!$A401)+4,4)),'TRUE LIST'!$A$2:$B$8,2,0),"X"),"")</f>
        <v>X</v>
      </c>
      <c r="G401" s="14" t="str">
        <f>IFERROR(IF(ISNUMBER(SEARCH($G$1,input!$A401)),IF(LEN(TRIM(MID(input!$A401,SEARCH($G$1,input!$A401)+4,10)))=9,TRUE,""),"X"),"")</f>
        <v>X</v>
      </c>
      <c r="H401" s="14" t="str">
        <f t="shared" ca="1" si="12"/>
        <v/>
      </c>
      <c r="I401" s="13" t="str">
        <f>IF(ISBLANK(input!A401),"x","")</f>
        <v>x</v>
      </c>
      <c r="J401" s="13">
        <f>IFERROR(IF(I401="x",MATCH("x",I402:I959,0),N/A),"")</f>
        <v>4</v>
      </c>
      <c r="K401" s="14" t="str">
        <f t="shared" ca="1" si="13"/>
        <v/>
      </c>
    </row>
    <row r="402" spans="1:11" s="1" customFormat="1" x14ac:dyDescent="0.35">
      <c r="A402" s="14" t="str">
        <f>IFERROR(IF(ISNUMBER(SEARCH($A$1,input!$A402)),AND(1920&lt;=VALUE(TRIM(MID(input!$A402,SEARCH($A$1,input!$A402)+4,5))),VALUE(TRIM(MID(input!$A402,SEARCH($A$1,input!$A402)+4,5)))&lt;=2002),"X"),"")</f>
        <v>X</v>
      </c>
      <c r="B402" s="14" t="str">
        <f>IFERROR(IF(ISNUMBER(SEARCH($B$1,input!$A402)),AND(2010&lt;=VALUE(TRIM(MID(input!$A402,SEARCH($B$1,input!$A402)+4,5))),VALUE(TRIM(MID(input!$A402,SEARCH($B$1,input!$A402)+4,5)))&lt;=2020),"X"),"")</f>
        <v>X</v>
      </c>
      <c r="C402" s="14" t="str">
        <f>IFERROR(IF(ISNUMBER(SEARCH($C$1,input!$A402)),AND(2020&lt;=VALUE(TRIM(MID(input!$A402,SEARCH($C$1,input!$A402)+4,5))),VALUE(TRIM(MID(input!$A402,SEARCH($C$1,input!$A402)+4,5)))&lt;=2030),"X"),"")</f>
        <v>X</v>
      </c>
      <c r="D402" s="14" t="str">
        <f>IFERROR(IF(ISNUMBER(SEARCH($D$1,input!$A402)),IF(MID(input!$A402,SEARCH($D$1,input!$A402)+7,2)="cm",AND(150&lt;=VALUE(MID(input!$A402,SEARCH($D$1,input!$A402)+4,3)),VALUE(MID(input!$A402,SEARCH($D$1,input!$A402)+4,3))&lt;=193),IF(MID(input!$A402,SEARCH($D$1,input!$A402)+6,2)="in",AND(59&lt;=VALUE(MID(input!$A402,SEARCH($D$1,input!$A402)+4,2)),VALUE(MID(input!$A402,SEARCH($D$1,input!$A402)+4,2))&lt;=76),"")),"X"),"")</f>
        <v>X</v>
      </c>
      <c r="E402" s="14" t="str">
        <f>IFERROR(IF(ISNUMBER(SEARCH($E$1,input!$A402)),IF(AND(MID(input!$A402,SEARCH($E$1,input!$A402)+4,1)="#",
VLOOKUP(MID(input!$A402,SEARCH($E$1,input!$A402)+5,1),'TRUE LIST'!$C$2:$D$17,2,0),
VLOOKUP(MID(input!$A402,SEARCH($E$1,input!$A402)+6,1),'TRUE LIST'!$C$2:$D$17,2,0),
VLOOKUP(MID(input!$A402,SEARCH($E$1,input!$A402)+7,1),'TRUE LIST'!$C$2:$D$17,2,0),
VLOOKUP(MID(input!$A402,SEARCH($E$1,input!$A402)+8,1),'TRUE LIST'!$C$2:$D$17,2,0),
VLOOKUP(MID(input!$A402,SEARCH($E$1,input!$A402)+9,1),'TRUE LIST'!$C$2:$D$17,2,0),
VLOOKUP(MID(input!$A402,SEARCH($E$1,input!$A402)+10,1),'TRUE LIST'!$C$2:$D$17,2,0),
TRIM(MID(input!$A402,SEARCH($E$1,input!$A402)+11,1))=""),TRUE,""),"X"),"")</f>
        <v/>
      </c>
      <c r="F402" s="14" t="str">
        <f>IFERROR(IF(ISNUMBER(SEARCH($F$1,input!$A402)),VLOOKUP(TRIM(MID(input!$A402,SEARCH($F$1,input!$A402)+4,4)),'TRUE LIST'!$A$2:$B$8,2,0),"X"),"")</f>
        <v>X</v>
      </c>
      <c r="G402" s="14" t="str">
        <f>IFERROR(IF(ISNUMBER(SEARCH($G$1,input!$A402)),IF(LEN(TRIM(MID(input!$A402,SEARCH($G$1,input!$A402)+4,10)))=9,TRUE,""),"X"),"")</f>
        <v/>
      </c>
      <c r="H402" s="14">
        <f t="shared" ca="1" si="12"/>
        <v>6</v>
      </c>
      <c r="I402" s="13" t="str">
        <f>IF(ISBLANK(input!A402),"x","")</f>
        <v/>
      </c>
      <c r="J402" s="13" t="str">
        <f>IFERROR(IF(I402="x",MATCH("x",I403:I959,0),N/A),"")</f>
        <v/>
      </c>
      <c r="K402" s="14">
        <f t="shared" ca="1" si="13"/>
        <v>6</v>
      </c>
    </row>
    <row r="403" spans="1:11" s="1" customFormat="1" x14ac:dyDescent="0.35">
      <c r="A403" s="14" t="str">
        <f>IFERROR(IF(ISNUMBER(SEARCH($A$1,input!$A403)),AND(1920&lt;=VALUE(TRIM(MID(input!$A403,SEARCH($A$1,input!$A403)+4,5))),VALUE(TRIM(MID(input!$A403,SEARCH($A$1,input!$A403)+4,5)))&lt;=2002),"X"),"")</f>
        <v>X</v>
      </c>
      <c r="B403" s="14" t="str">
        <f>IFERROR(IF(ISNUMBER(SEARCH($B$1,input!$A403)),AND(2010&lt;=VALUE(TRIM(MID(input!$A403,SEARCH($B$1,input!$A403)+4,5))),VALUE(TRIM(MID(input!$A403,SEARCH($B$1,input!$A403)+4,5)))&lt;=2020),"X"),"")</f>
        <v>X</v>
      </c>
      <c r="C403" s="14" t="str">
        <f>IFERROR(IF(ISNUMBER(SEARCH($C$1,input!$A403)),AND(2020&lt;=VALUE(TRIM(MID(input!$A403,SEARCH($C$1,input!$A403)+4,5))),VALUE(TRIM(MID(input!$A403,SEARCH($C$1,input!$A403)+4,5)))&lt;=2030),"X"),"")</f>
        <v>X</v>
      </c>
      <c r="D403" s="14" t="str">
        <f>IFERROR(IF(ISNUMBER(SEARCH($D$1,input!$A403)),IF(MID(input!$A403,SEARCH($D$1,input!$A403)+7,2)="cm",AND(150&lt;=VALUE(MID(input!$A403,SEARCH($D$1,input!$A403)+4,3)),VALUE(MID(input!$A403,SEARCH($D$1,input!$A403)+4,3))&lt;=193),IF(MID(input!$A403,SEARCH($D$1,input!$A403)+6,2)="in",AND(59&lt;=VALUE(MID(input!$A403,SEARCH($D$1,input!$A403)+4,2)),VALUE(MID(input!$A403,SEARCH($D$1,input!$A403)+4,2))&lt;=76),"")),"X"),"")</f>
        <v>X</v>
      </c>
      <c r="E403" s="14" t="str">
        <f>IFERROR(IF(ISNUMBER(SEARCH($E$1,input!$A403)),IF(AND(MID(input!$A403,SEARCH($E$1,input!$A403)+4,1)="#",
VLOOKUP(MID(input!$A403,SEARCH($E$1,input!$A403)+5,1),'TRUE LIST'!$C$2:$D$17,2,0),
VLOOKUP(MID(input!$A403,SEARCH($E$1,input!$A403)+6,1),'TRUE LIST'!$C$2:$D$17,2,0),
VLOOKUP(MID(input!$A403,SEARCH($E$1,input!$A403)+7,1),'TRUE LIST'!$C$2:$D$17,2,0),
VLOOKUP(MID(input!$A403,SEARCH($E$1,input!$A403)+8,1),'TRUE LIST'!$C$2:$D$17,2,0),
VLOOKUP(MID(input!$A403,SEARCH($E$1,input!$A403)+9,1),'TRUE LIST'!$C$2:$D$17,2,0),
VLOOKUP(MID(input!$A403,SEARCH($E$1,input!$A403)+10,1),'TRUE LIST'!$C$2:$D$17,2,0),
TRIM(MID(input!$A403,SEARCH($E$1,input!$A403)+11,1))=""),TRUE,""),"X"),"")</f>
        <v>X</v>
      </c>
      <c r="F403" s="14" t="b">
        <f>IFERROR(IF(ISNUMBER(SEARCH($F$1,input!$A403)),VLOOKUP(TRIM(MID(input!$A403,SEARCH($F$1,input!$A403)+4,4)),'TRUE LIST'!$A$2:$B$8,2,0),"X"),"")</f>
        <v>1</v>
      </c>
      <c r="G403" s="14" t="str">
        <f>IFERROR(IF(ISNUMBER(SEARCH($G$1,input!$A403)),IF(LEN(TRIM(MID(input!$A403,SEARCH($G$1,input!$A403)+4,10)))=9,TRUE,""),"X"),"")</f>
        <v>X</v>
      </c>
      <c r="H403" s="14" t="str">
        <f t="shared" ca="1" si="12"/>
        <v/>
      </c>
      <c r="I403" s="13" t="str">
        <f>IF(ISBLANK(input!A403),"x","")</f>
        <v/>
      </c>
      <c r="J403" s="13" t="str">
        <f>IFERROR(IF(I403="x",MATCH("x",I404:I959,0),N/A),"")</f>
        <v/>
      </c>
      <c r="K403" s="14" t="str">
        <f t="shared" ca="1" si="13"/>
        <v/>
      </c>
    </row>
    <row r="404" spans="1:11" s="1" customFormat="1" x14ac:dyDescent="0.35">
      <c r="A404" s="14" t="b">
        <f>IFERROR(IF(ISNUMBER(SEARCH($A$1,input!$A404)),AND(1920&lt;=VALUE(TRIM(MID(input!$A404,SEARCH($A$1,input!$A404)+4,5))),VALUE(TRIM(MID(input!$A404,SEARCH($A$1,input!$A404)+4,5)))&lt;=2002),"X"),"")</f>
        <v>0</v>
      </c>
      <c r="B404" s="14" t="b">
        <f>IFERROR(IF(ISNUMBER(SEARCH($B$1,input!$A404)),AND(2010&lt;=VALUE(TRIM(MID(input!$A404,SEARCH($B$1,input!$A404)+4,5))),VALUE(TRIM(MID(input!$A404,SEARCH($B$1,input!$A404)+4,5)))&lt;=2020),"X"),"")</f>
        <v>0</v>
      </c>
      <c r="C404" s="14" t="b">
        <f>IFERROR(IF(ISNUMBER(SEARCH($C$1,input!$A404)),AND(2020&lt;=VALUE(TRIM(MID(input!$A404,SEARCH($C$1,input!$A404)+4,5))),VALUE(TRIM(MID(input!$A404,SEARCH($C$1,input!$A404)+4,5)))&lt;=2030),"X"),"")</f>
        <v>0</v>
      </c>
      <c r="D404" s="14" t="str">
        <f>IFERROR(IF(ISNUMBER(SEARCH($D$1,input!$A404)),IF(MID(input!$A404,SEARCH($D$1,input!$A404)+7,2)="cm",AND(150&lt;=VALUE(MID(input!$A404,SEARCH($D$1,input!$A404)+4,3)),VALUE(MID(input!$A404,SEARCH($D$1,input!$A404)+4,3))&lt;=193),IF(MID(input!$A404,SEARCH($D$1,input!$A404)+6,2)="in",AND(59&lt;=VALUE(MID(input!$A404,SEARCH($D$1,input!$A404)+4,2)),VALUE(MID(input!$A404,SEARCH($D$1,input!$A404)+4,2))&lt;=76),"")),"X"),"")</f>
        <v>X</v>
      </c>
      <c r="E404" s="14" t="str">
        <f>IFERROR(IF(ISNUMBER(SEARCH($E$1,input!$A404)),IF(AND(MID(input!$A404,SEARCH($E$1,input!$A404)+4,1)="#",
VLOOKUP(MID(input!$A404,SEARCH($E$1,input!$A404)+5,1),'TRUE LIST'!$C$2:$D$17,2,0),
VLOOKUP(MID(input!$A404,SEARCH($E$1,input!$A404)+6,1),'TRUE LIST'!$C$2:$D$17,2,0),
VLOOKUP(MID(input!$A404,SEARCH($E$1,input!$A404)+7,1),'TRUE LIST'!$C$2:$D$17,2,0),
VLOOKUP(MID(input!$A404,SEARCH($E$1,input!$A404)+8,1),'TRUE LIST'!$C$2:$D$17,2,0),
VLOOKUP(MID(input!$A404,SEARCH($E$1,input!$A404)+9,1),'TRUE LIST'!$C$2:$D$17,2,0),
VLOOKUP(MID(input!$A404,SEARCH($E$1,input!$A404)+10,1),'TRUE LIST'!$C$2:$D$17,2,0),
TRIM(MID(input!$A404,SEARCH($E$1,input!$A404)+11,1))=""),TRUE,""),"X"),"")</f>
        <v>X</v>
      </c>
      <c r="F404" s="14" t="str">
        <f>IFERROR(IF(ISNUMBER(SEARCH($F$1,input!$A404)),VLOOKUP(TRIM(MID(input!$A404,SEARCH($F$1,input!$A404)+4,4)),'TRUE LIST'!$A$2:$B$8,2,0),"X"),"")</f>
        <v>X</v>
      </c>
      <c r="G404" s="14" t="str">
        <f>IFERROR(IF(ISNUMBER(SEARCH($G$1,input!$A404)),IF(LEN(TRIM(MID(input!$A404,SEARCH($G$1,input!$A404)+4,10)))=9,TRUE,""),"X"),"")</f>
        <v>X</v>
      </c>
      <c r="H404" s="14" t="str">
        <f t="shared" ca="1" si="12"/>
        <v/>
      </c>
      <c r="I404" s="13" t="str">
        <f>IF(ISBLANK(input!A404),"x","")</f>
        <v/>
      </c>
      <c r="J404" s="13" t="str">
        <f>IFERROR(IF(I404="x",MATCH("x",I405:I959,0),N/A),"")</f>
        <v/>
      </c>
      <c r="K404" s="14" t="str">
        <f t="shared" ca="1" si="13"/>
        <v/>
      </c>
    </row>
    <row r="405" spans="1:11" s="1" customFormat="1" x14ac:dyDescent="0.35">
      <c r="A405" s="14" t="str">
        <f>IFERROR(IF(ISNUMBER(SEARCH($A$1,input!$A405)),AND(1920&lt;=VALUE(TRIM(MID(input!$A405,SEARCH($A$1,input!$A405)+4,5))),VALUE(TRIM(MID(input!$A405,SEARCH($A$1,input!$A405)+4,5)))&lt;=2002),"X"),"")</f>
        <v>X</v>
      </c>
      <c r="B405" s="14" t="str">
        <f>IFERROR(IF(ISNUMBER(SEARCH($B$1,input!$A405)),AND(2010&lt;=VALUE(TRIM(MID(input!$A405,SEARCH($B$1,input!$A405)+4,5))),VALUE(TRIM(MID(input!$A405,SEARCH($B$1,input!$A405)+4,5)))&lt;=2020),"X"),"")</f>
        <v>X</v>
      </c>
      <c r="C405" s="14" t="str">
        <f>IFERROR(IF(ISNUMBER(SEARCH($C$1,input!$A405)),AND(2020&lt;=VALUE(TRIM(MID(input!$A405,SEARCH($C$1,input!$A405)+4,5))),VALUE(TRIM(MID(input!$A405,SEARCH($C$1,input!$A405)+4,5)))&lt;=2030),"X"),"")</f>
        <v>X</v>
      </c>
      <c r="D405" s="14" t="str">
        <f>IFERROR(IF(ISNUMBER(SEARCH($D$1,input!$A405)),IF(MID(input!$A405,SEARCH($D$1,input!$A405)+7,2)="cm",AND(150&lt;=VALUE(MID(input!$A405,SEARCH($D$1,input!$A405)+4,3)),VALUE(MID(input!$A405,SEARCH($D$1,input!$A405)+4,3))&lt;=193),IF(MID(input!$A405,SEARCH($D$1,input!$A405)+6,2)="in",AND(59&lt;=VALUE(MID(input!$A405,SEARCH($D$1,input!$A405)+4,2)),VALUE(MID(input!$A405,SEARCH($D$1,input!$A405)+4,2))&lt;=76),"")),"X"),"")</f>
        <v>X</v>
      </c>
      <c r="E405" s="14" t="str">
        <f>IFERROR(IF(ISNUMBER(SEARCH($E$1,input!$A405)),IF(AND(MID(input!$A405,SEARCH($E$1,input!$A405)+4,1)="#",
VLOOKUP(MID(input!$A405,SEARCH($E$1,input!$A405)+5,1),'TRUE LIST'!$C$2:$D$17,2,0),
VLOOKUP(MID(input!$A405,SEARCH($E$1,input!$A405)+6,1),'TRUE LIST'!$C$2:$D$17,2,0),
VLOOKUP(MID(input!$A405,SEARCH($E$1,input!$A405)+7,1),'TRUE LIST'!$C$2:$D$17,2,0),
VLOOKUP(MID(input!$A405,SEARCH($E$1,input!$A405)+8,1),'TRUE LIST'!$C$2:$D$17,2,0),
VLOOKUP(MID(input!$A405,SEARCH($E$1,input!$A405)+9,1),'TRUE LIST'!$C$2:$D$17,2,0),
VLOOKUP(MID(input!$A405,SEARCH($E$1,input!$A405)+10,1),'TRUE LIST'!$C$2:$D$17,2,0),
TRIM(MID(input!$A405,SEARCH($E$1,input!$A405)+11,1))=""),TRUE,""),"X"),"")</f>
        <v>X</v>
      </c>
      <c r="F405" s="14" t="str">
        <f>IFERROR(IF(ISNUMBER(SEARCH($F$1,input!$A405)),VLOOKUP(TRIM(MID(input!$A405,SEARCH($F$1,input!$A405)+4,4)),'TRUE LIST'!$A$2:$B$8,2,0),"X"),"")</f>
        <v>X</v>
      </c>
      <c r="G405" s="14" t="str">
        <f>IFERROR(IF(ISNUMBER(SEARCH($G$1,input!$A405)),IF(LEN(TRIM(MID(input!$A405,SEARCH($G$1,input!$A405)+4,10)))=9,TRUE,""),"X"),"")</f>
        <v>X</v>
      </c>
      <c r="H405" s="14" t="str">
        <f t="shared" ca="1" si="12"/>
        <v/>
      </c>
      <c r="I405" s="13" t="str">
        <f>IF(ISBLANK(input!A405),"x","")</f>
        <v>x</v>
      </c>
      <c r="J405" s="13">
        <f>IFERROR(IF(I405="x",MATCH("x",I406:I959,0),N/A),"")</f>
        <v>5</v>
      </c>
      <c r="K405" s="14" t="str">
        <f t="shared" ca="1" si="13"/>
        <v/>
      </c>
    </row>
    <row r="406" spans="1:11" s="1" customFormat="1" x14ac:dyDescent="0.35">
      <c r="A406" s="14" t="str">
        <f>IFERROR(IF(ISNUMBER(SEARCH($A$1,input!$A406)),AND(1920&lt;=VALUE(TRIM(MID(input!$A406,SEARCH($A$1,input!$A406)+4,5))),VALUE(TRIM(MID(input!$A406,SEARCH($A$1,input!$A406)+4,5)))&lt;=2002),"X"),"")</f>
        <v>X</v>
      </c>
      <c r="B406" s="14" t="b">
        <f>IFERROR(IF(ISNUMBER(SEARCH($B$1,input!$A406)),AND(2010&lt;=VALUE(TRIM(MID(input!$A406,SEARCH($B$1,input!$A406)+4,5))),VALUE(TRIM(MID(input!$A406,SEARCH($B$1,input!$A406)+4,5)))&lt;=2020),"X"),"")</f>
        <v>1</v>
      </c>
      <c r="C406" s="14" t="b">
        <f>IFERROR(IF(ISNUMBER(SEARCH($C$1,input!$A406)),AND(2020&lt;=VALUE(TRIM(MID(input!$A406,SEARCH($C$1,input!$A406)+4,5))),VALUE(TRIM(MID(input!$A406,SEARCH($C$1,input!$A406)+4,5)))&lt;=2030),"X"),"")</f>
        <v>0</v>
      </c>
      <c r="D406" s="14" t="str">
        <f>IFERROR(IF(ISNUMBER(SEARCH($D$1,input!$A406)),IF(MID(input!$A406,SEARCH($D$1,input!$A406)+7,2)="cm",AND(150&lt;=VALUE(MID(input!$A406,SEARCH($D$1,input!$A406)+4,3)),VALUE(MID(input!$A406,SEARCH($D$1,input!$A406)+4,3))&lt;=193),IF(MID(input!$A406,SEARCH($D$1,input!$A406)+6,2)="in",AND(59&lt;=VALUE(MID(input!$A406,SEARCH($D$1,input!$A406)+4,2)),VALUE(MID(input!$A406,SEARCH($D$1,input!$A406)+4,2))&lt;=76),"")),"X"),"")</f>
        <v>X</v>
      </c>
      <c r="E406" s="14" t="str">
        <f>IFERROR(IF(ISNUMBER(SEARCH($E$1,input!$A406)),IF(AND(MID(input!$A406,SEARCH($E$1,input!$A406)+4,1)="#",
VLOOKUP(MID(input!$A406,SEARCH($E$1,input!$A406)+5,1),'TRUE LIST'!$C$2:$D$17,2,0),
VLOOKUP(MID(input!$A406,SEARCH($E$1,input!$A406)+6,1),'TRUE LIST'!$C$2:$D$17,2,0),
VLOOKUP(MID(input!$A406,SEARCH($E$1,input!$A406)+7,1),'TRUE LIST'!$C$2:$D$17,2,0),
VLOOKUP(MID(input!$A406,SEARCH($E$1,input!$A406)+8,1),'TRUE LIST'!$C$2:$D$17,2,0),
VLOOKUP(MID(input!$A406,SEARCH($E$1,input!$A406)+9,1),'TRUE LIST'!$C$2:$D$17,2,0),
VLOOKUP(MID(input!$A406,SEARCH($E$1,input!$A406)+10,1),'TRUE LIST'!$C$2:$D$17,2,0),
TRIM(MID(input!$A406,SEARCH($E$1,input!$A406)+11,1))=""),TRUE,""),"X"),"")</f>
        <v/>
      </c>
      <c r="F406" s="14" t="str">
        <f>IFERROR(IF(ISNUMBER(SEARCH($F$1,input!$A406)),VLOOKUP(TRIM(MID(input!$A406,SEARCH($F$1,input!$A406)+4,4)),'TRUE LIST'!$A$2:$B$8,2,0),"X"),"")</f>
        <v>X</v>
      </c>
      <c r="G406" s="14" t="str">
        <f>IFERROR(IF(ISNUMBER(SEARCH($G$1,input!$A406)),IF(LEN(TRIM(MID(input!$A406,SEARCH($G$1,input!$A406)+4,10)))=9,TRUE,""),"X"),"")</f>
        <v>X</v>
      </c>
      <c r="H406" s="14">
        <f t="shared" ca="1" si="12"/>
        <v>6</v>
      </c>
      <c r="I406" s="13" t="str">
        <f>IF(ISBLANK(input!A406),"x","")</f>
        <v/>
      </c>
      <c r="J406" s="13" t="str">
        <f>IFERROR(IF(I406="x",MATCH("x",I407:I959,0),N/A),"")</f>
        <v/>
      </c>
      <c r="K406" s="14">
        <f t="shared" ca="1" si="13"/>
        <v>6</v>
      </c>
    </row>
    <row r="407" spans="1:11" s="1" customFormat="1" x14ac:dyDescent="0.35">
      <c r="A407" s="14" t="str">
        <f>IFERROR(IF(ISNUMBER(SEARCH($A$1,input!$A407)),AND(1920&lt;=VALUE(TRIM(MID(input!$A407,SEARCH($A$1,input!$A407)+4,5))),VALUE(TRIM(MID(input!$A407,SEARCH($A$1,input!$A407)+4,5)))&lt;=2002),"X"),"")</f>
        <v>X</v>
      </c>
      <c r="B407" s="14" t="str">
        <f>IFERROR(IF(ISNUMBER(SEARCH($B$1,input!$A407)),AND(2010&lt;=VALUE(TRIM(MID(input!$A407,SEARCH($B$1,input!$A407)+4,5))),VALUE(TRIM(MID(input!$A407,SEARCH($B$1,input!$A407)+4,5)))&lt;=2020),"X"),"")</f>
        <v>X</v>
      </c>
      <c r="C407" s="14" t="str">
        <f>IFERROR(IF(ISNUMBER(SEARCH($C$1,input!$A407)),AND(2020&lt;=VALUE(TRIM(MID(input!$A407,SEARCH($C$1,input!$A407)+4,5))),VALUE(TRIM(MID(input!$A407,SEARCH($C$1,input!$A407)+4,5)))&lt;=2030),"X"),"")</f>
        <v>X</v>
      </c>
      <c r="D407" s="14" t="str">
        <f>IFERROR(IF(ISNUMBER(SEARCH($D$1,input!$A407)),IF(MID(input!$A407,SEARCH($D$1,input!$A407)+7,2)="cm",AND(150&lt;=VALUE(MID(input!$A407,SEARCH($D$1,input!$A407)+4,3)),VALUE(MID(input!$A407,SEARCH($D$1,input!$A407)+4,3))&lt;=193),IF(MID(input!$A407,SEARCH($D$1,input!$A407)+6,2)="in",AND(59&lt;=VALUE(MID(input!$A407,SEARCH($D$1,input!$A407)+4,2)),VALUE(MID(input!$A407,SEARCH($D$1,input!$A407)+4,2))&lt;=76),"")),"X"),"")</f>
        <v>X</v>
      </c>
      <c r="E407" s="14" t="str">
        <f>IFERROR(IF(ISNUMBER(SEARCH($E$1,input!$A407)),IF(AND(MID(input!$A407,SEARCH($E$1,input!$A407)+4,1)="#",
VLOOKUP(MID(input!$A407,SEARCH($E$1,input!$A407)+5,1),'TRUE LIST'!$C$2:$D$17,2,0),
VLOOKUP(MID(input!$A407,SEARCH($E$1,input!$A407)+6,1),'TRUE LIST'!$C$2:$D$17,2,0),
VLOOKUP(MID(input!$A407,SEARCH($E$1,input!$A407)+7,1),'TRUE LIST'!$C$2:$D$17,2,0),
VLOOKUP(MID(input!$A407,SEARCH($E$1,input!$A407)+8,1),'TRUE LIST'!$C$2:$D$17,2,0),
VLOOKUP(MID(input!$A407,SEARCH($E$1,input!$A407)+9,1),'TRUE LIST'!$C$2:$D$17,2,0),
VLOOKUP(MID(input!$A407,SEARCH($E$1,input!$A407)+10,1),'TRUE LIST'!$C$2:$D$17,2,0),
TRIM(MID(input!$A407,SEARCH($E$1,input!$A407)+11,1))=""),TRUE,""),"X"),"")</f>
        <v>X</v>
      </c>
      <c r="F407" s="14" t="str">
        <f>IFERROR(IF(ISNUMBER(SEARCH($F$1,input!$A407)),VLOOKUP(TRIM(MID(input!$A407,SEARCH($F$1,input!$A407)+4,4)),'TRUE LIST'!$A$2:$B$8,2,0),"X"),"")</f>
        <v>X</v>
      </c>
      <c r="G407" s="14" t="str">
        <f>IFERROR(IF(ISNUMBER(SEARCH($G$1,input!$A407)),IF(LEN(TRIM(MID(input!$A407,SEARCH($G$1,input!$A407)+4,10)))=9,TRUE,""),"X"),"")</f>
        <v>X</v>
      </c>
      <c r="H407" s="14" t="str">
        <f t="shared" ca="1" si="12"/>
        <v/>
      </c>
      <c r="I407" s="13" t="str">
        <f>IF(ISBLANK(input!A407),"x","")</f>
        <v/>
      </c>
      <c r="J407" s="13" t="str">
        <f>IFERROR(IF(I407="x",MATCH("x",I408:I959,0),N/A),"")</f>
        <v/>
      </c>
      <c r="K407" s="14" t="str">
        <f t="shared" ca="1" si="13"/>
        <v/>
      </c>
    </row>
    <row r="408" spans="1:11" s="1" customFormat="1" x14ac:dyDescent="0.35">
      <c r="A408" s="14" t="str">
        <f>IFERROR(IF(ISNUMBER(SEARCH($A$1,input!$A408)),AND(1920&lt;=VALUE(TRIM(MID(input!$A408,SEARCH($A$1,input!$A408)+4,5))),VALUE(TRIM(MID(input!$A408,SEARCH($A$1,input!$A408)+4,5)))&lt;=2002),"X"),"")</f>
        <v>X</v>
      </c>
      <c r="B408" s="14" t="str">
        <f>IFERROR(IF(ISNUMBER(SEARCH($B$1,input!$A408)),AND(2010&lt;=VALUE(TRIM(MID(input!$A408,SEARCH($B$1,input!$A408)+4,5))),VALUE(TRIM(MID(input!$A408,SEARCH($B$1,input!$A408)+4,5)))&lt;=2020),"X"),"")</f>
        <v>X</v>
      </c>
      <c r="C408" s="14" t="str">
        <f>IFERROR(IF(ISNUMBER(SEARCH($C$1,input!$A408)),AND(2020&lt;=VALUE(TRIM(MID(input!$A408,SEARCH($C$1,input!$A408)+4,5))),VALUE(TRIM(MID(input!$A408,SEARCH($C$1,input!$A408)+4,5)))&lt;=2030),"X"),"")</f>
        <v>X</v>
      </c>
      <c r="D408" s="14" t="str">
        <f>IFERROR(IF(ISNUMBER(SEARCH($D$1,input!$A408)),IF(MID(input!$A408,SEARCH($D$1,input!$A408)+7,2)="cm",AND(150&lt;=VALUE(MID(input!$A408,SEARCH($D$1,input!$A408)+4,3)),VALUE(MID(input!$A408,SEARCH($D$1,input!$A408)+4,3))&lt;=193),IF(MID(input!$A408,SEARCH($D$1,input!$A408)+6,2)="in",AND(59&lt;=VALUE(MID(input!$A408,SEARCH($D$1,input!$A408)+4,2)),VALUE(MID(input!$A408,SEARCH($D$1,input!$A408)+4,2))&lt;=76),"")),"X"),"")</f>
        <v>X</v>
      </c>
      <c r="E408" s="14" t="str">
        <f>IFERROR(IF(ISNUMBER(SEARCH($E$1,input!$A408)),IF(AND(MID(input!$A408,SEARCH($E$1,input!$A408)+4,1)="#",
VLOOKUP(MID(input!$A408,SEARCH($E$1,input!$A408)+5,1),'TRUE LIST'!$C$2:$D$17,2,0),
VLOOKUP(MID(input!$A408,SEARCH($E$1,input!$A408)+6,1),'TRUE LIST'!$C$2:$D$17,2,0),
VLOOKUP(MID(input!$A408,SEARCH($E$1,input!$A408)+7,1),'TRUE LIST'!$C$2:$D$17,2,0),
VLOOKUP(MID(input!$A408,SEARCH($E$1,input!$A408)+8,1),'TRUE LIST'!$C$2:$D$17,2,0),
VLOOKUP(MID(input!$A408,SEARCH($E$1,input!$A408)+9,1),'TRUE LIST'!$C$2:$D$17,2,0),
VLOOKUP(MID(input!$A408,SEARCH($E$1,input!$A408)+10,1),'TRUE LIST'!$C$2:$D$17,2,0),
TRIM(MID(input!$A408,SEARCH($E$1,input!$A408)+11,1))=""),TRUE,""),"X"),"")</f>
        <v>X</v>
      </c>
      <c r="F408" s="14" t="str">
        <f>IFERROR(IF(ISNUMBER(SEARCH($F$1,input!$A408)),VLOOKUP(TRIM(MID(input!$A408,SEARCH($F$1,input!$A408)+4,4)),'TRUE LIST'!$A$2:$B$8,2,0),"X"),"")</f>
        <v>X</v>
      </c>
      <c r="G408" s="14" t="b">
        <f>IFERROR(IF(ISNUMBER(SEARCH($G$1,input!$A408)),IF(LEN(TRIM(MID(input!$A408,SEARCH($G$1,input!$A408)+4,10)))=9,TRUE,""),"X"),"")</f>
        <v>1</v>
      </c>
      <c r="H408" s="14" t="str">
        <f t="shared" ca="1" si="12"/>
        <v/>
      </c>
      <c r="I408" s="13" t="str">
        <f>IF(ISBLANK(input!A408),"x","")</f>
        <v/>
      </c>
      <c r="J408" s="13" t="str">
        <f>IFERROR(IF(I408="x",MATCH("x",I409:I959,0),N/A),"")</f>
        <v/>
      </c>
      <c r="K408" s="14" t="str">
        <f t="shared" ca="1" si="13"/>
        <v/>
      </c>
    </row>
    <row r="409" spans="1:11" s="1" customFormat="1" x14ac:dyDescent="0.35">
      <c r="A409" s="14" t="b">
        <f>IFERROR(IF(ISNUMBER(SEARCH($A$1,input!$A409)),AND(1920&lt;=VALUE(TRIM(MID(input!$A409,SEARCH($A$1,input!$A409)+4,5))),VALUE(TRIM(MID(input!$A409,SEARCH($A$1,input!$A409)+4,5)))&lt;=2002),"X"),"")</f>
        <v>1</v>
      </c>
      <c r="B409" s="14" t="str">
        <f>IFERROR(IF(ISNUMBER(SEARCH($B$1,input!$A409)),AND(2010&lt;=VALUE(TRIM(MID(input!$A409,SEARCH($B$1,input!$A409)+4,5))),VALUE(TRIM(MID(input!$A409,SEARCH($B$1,input!$A409)+4,5)))&lt;=2020),"X"),"")</f>
        <v>X</v>
      </c>
      <c r="C409" s="14" t="str">
        <f>IFERROR(IF(ISNUMBER(SEARCH($C$1,input!$A409)),AND(2020&lt;=VALUE(TRIM(MID(input!$A409,SEARCH($C$1,input!$A409)+4,5))),VALUE(TRIM(MID(input!$A409,SEARCH($C$1,input!$A409)+4,5)))&lt;=2030),"X"),"")</f>
        <v>X</v>
      </c>
      <c r="D409" s="14" t="str">
        <f>IFERROR(IF(ISNUMBER(SEARCH($D$1,input!$A409)),IF(MID(input!$A409,SEARCH($D$1,input!$A409)+7,2)="cm",AND(150&lt;=VALUE(MID(input!$A409,SEARCH($D$1,input!$A409)+4,3)),VALUE(MID(input!$A409,SEARCH($D$1,input!$A409)+4,3))&lt;=193),IF(MID(input!$A409,SEARCH($D$1,input!$A409)+6,2)="in",AND(59&lt;=VALUE(MID(input!$A409,SEARCH($D$1,input!$A409)+4,2)),VALUE(MID(input!$A409,SEARCH($D$1,input!$A409)+4,2))&lt;=76),"")),"X"),"")</f>
        <v/>
      </c>
      <c r="E409" s="14" t="str">
        <f>IFERROR(IF(ISNUMBER(SEARCH($E$1,input!$A409)),IF(AND(MID(input!$A409,SEARCH($E$1,input!$A409)+4,1)="#",
VLOOKUP(MID(input!$A409,SEARCH($E$1,input!$A409)+5,1),'TRUE LIST'!$C$2:$D$17,2,0),
VLOOKUP(MID(input!$A409,SEARCH($E$1,input!$A409)+6,1),'TRUE LIST'!$C$2:$D$17,2,0),
VLOOKUP(MID(input!$A409,SEARCH($E$1,input!$A409)+7,1),'TRUE LIST'!$C$2:$D$17,2,0),
VLOOKUP(MID(input!$A409,SEARCH($E$1,input!$A409)+8,1),'TRUE LIST'!$C$2:$D$17,2,0),
VLOOKUP(MID(input!$A409,SEARCH($E$1,input!$A409)+9,1),'TRUE LIST'!$C$2:$D$17,2,0),
VLOOKUP(MID(input!$A409,SEARCH($E$1,input!$A409)+10,1),'TRUE LIST'!$C$2:$D$17,2,0),
TRIM(MID(input!$A409,SEARCH($E$1,input!$A409)+11,1))=""),TRUE,""),"X"),"")</f>
        <v>X</v>
      </c>
      <c r="F409" s="14" t="b">
        <f>IFERROR(IF(ISNUMBER(SEARCH($F$1,input!$A409)),VLOOKUP(TRIM(MID(input!$A409,SEARCH($F$1,input!$A409)+4,4)),'TRUE LIST'!$A$2:$B$8,2,0),"X"),"")</f>
        <v>1</v>
      </c>
      <c r="G409" s="14" t="str">
        <f>IFERROR(IF(ISNUMBER(SEARCH($G$1,input!$A409)),IF(LEN(TRIM(MID(input!$A409,SEARCH($G$1,input!$A409)+4,10)))=9,TRUE,""),"X"),"")</f>
        <v>X</v>
      </c>
      <c r="H409" s="14" t="str">
        <f t="shared" ca="1" si="12"/>
        <v/>
      </c>
      <c r="I409" s="13" t="str">
        <f>IF(ISBLANK(input!A409),"x","")</f>
        <v/>
      </c>
      <c r="J409" s="13" t="str">
        <f>IFERROR(IF(I409="x",MATCH("x",I410:I959,0),N/A),"")</f>
        <v/>
      </c>
      <c r="K409" s="14" t="str">
        <f t="shared" ca="1" si="13"/>
        <v/>
      </c>
    </row>
    <row r="410" spans="1:11" s="1" customFormat="1" x14ac:dyDescent="0.35">
      <c r="A410" s="14" t="str">
        <f>IFERROR(IF(ISNUMBER(SEARCH($A$1,input!$A410)),AND(1920&lt;=VALUE(TRIM(MID(input!$A410,SEARCH($A$1,input!$A410)+4,5))),VALUE(TRIM(MID(input!$A410,SEARCH($A$1,input!$A410)+4,5)))&lt;=2002),"X"),"")</f>
        <v>X</v>
      </c>
      <c r="B410" s="14" t="str">
        <f>IFERROR(IF(ISNUMBER(SEARCH($B$1,input!$A410)),AND(2010&lt;=VALUE(TRIM(MID(input!$A410,SEARCH($B$1,input!$A410)+4,5))),VALUE(TRIM(MID(input!$A410,SEARCH($B$1,input!$A410)+4,5)))&lt;=2020),"X"),"")</f>
        <v>X</v>
      </c>
      <c r="C410" s="14" t="str">
        <f>IFERROR(IF(ISNUMBER(SEARCH($C$1,input!$A410)),AND(2020&lt;=VALUE(TRIM(MID(input!$A410,SEARCH($C$1,input!$A410)+4,5))),VALUE(TRIM(MID(input!$A410,SEARCH($C$1,input!$A410)+4,5)))&lt;=2030),"X"),"")</f>
        <v>X</v>
      </c>
      <c r="D410" s="14" t="str">
        <f>IFERROR(IF(ISNUMBER(SEARCH($D$1,input!$A410)),IF(MID(input!$A410,SEARCH($D$1,input!$A410)+7,2)="cm",AND(150&lt;=VALUE(MID(input!$A410,SEARCH($D$1,input!$A410)+4,3)),VALUE(MID(input!$A410,SEARCH($D$1,input!$A410)+4,3))&lt;=193),IF(MID(input!$A410,SEARCH($D$1,input!$A410)+6,2)="in",AND(59&lt;=VALUE(MID(input!$A410,SEARCH($D$1,input!$A410)+4,2)),VALUE(MID(input!$A410,SEARCH($D$1,input!$A410)+4,2))&lt;=76),"")),"X"),"")</f>
        <v>X</v>
      </c>
      <c r="E410" s="14" t="str">
        <f>IFERROR(IF(ISNUMBER(SEARCH($E$1,input!$A410)),IF(AND(MID(input!$A410,SEARCH($E$1,input!$A410)+4,1)="#",
VLOOKUP(MID(input!$A410,SEARCH($E$1,input!$A410)+5,1),'TRUE LIST'!$C$2:$D$17,2,0),
VLOOKUP(MID(input!$A410,SEARCH($E$1,input!$A410)+6,1),'TRUE LIST'!$C$2:$D$17,2,0),
VLOOKUP(MID(input!$A410,SEARCH($E$1,input!$A410)+7,1),'TRUE LIST'!$C$2:$D$17,2,0),
VLOOKUP(MID(input!$A410,SEARCH($E$1,input!$A410)+8,1),'TRUE LIST'!$C$2:$D$17,2,0),
VLOOKUP(MID(input!$A410,SEARCH($E$1,input!$A410)+9,1),'TRUE LIST'!$C$2:$D$17,2,0),
VLOOKUP(MID(input!$A410,SEARCH($E$1,input!$A410)+10,1),'TRUE LIST'!$C$2:$D$17,2,0),
TRIM(MID(input!$A410,SEARCH($E$1,input!$A410)+11,1))=""),TRUE,""),"X"),"")</f>
        <v>X</v>
      </c>
      <c r="F410" s="14" t="str">
        <f>IFERROR(IF(ISNUMBER(SEARCH($F$1,input!$A410)),VLOOKUP(TRIM(MID(input!$A410,SEARCH($F$1,input!$A410)+4,4)),'TRUE LIST'!$A$2:$B$8,2,0),"X"),"")</f>
        <v>X</v>
      </c>
      <c r="G410" s="14" t="str">
        <f>IFERROR(IF(ISNUMBER(SEARCH($G$1,input!$A410)),IF(LEN(TRIM(MID(input!$A410,SEARCH($G$1,input!$A410)+4,10)))=9,TRUE,""),"X"),"")</f>
        <v>X</v>
      </c>
      <c r="H410" s="14" t="str">
        <f t="shared" ca="1" si="12"/>
        <v/>
      </c>
      <c r="I410" s="13" t="str">
        <f>IF(ISBLANK(input!A410),"x","")</f>
        <v>x</v>
      </c>
      <c r="J410" s="13">
        <f>IFERROR(IF(I410="x",MATCH("x",I411:I959,0),N/A),"")</f>
        <v>4</v>
      </c>
      <c r="K410" s="14" t="str">
        <f t="shared" ca="1" si="13"/>
        <v/>
      </c>
    </row>
    <row r="411" spans="1:11" s="1" customFormat="1" x14ac:dyDescent="0.35">
      <c r="A411" s="14" t="str">
        <f>IFERROR(IF(ISNUMBER(SEARCH($A$1,input!$A411)),AND(1920&lt;=VALUE(TRIM(MID(input!$A411,SEARCH($A$1,input!$A411)+4,5))),VALUE(TRIM(MID(input!$A411,SEARCH($A$1,input!$A411)+4,5)))&lt;=2002),"X"),"")</f>
        <v>X</v>
      </c>
      <c r="B411" s="14" t="str">
        <f>IFERROR(IF(ISNUMBER(SEARCH($B$1,input!$A411)),AND(2010&lt;=VALUE(TRIM(MID(input!$A411,SEARCH($B$1,input!$A411)+4,5))),VALUE(TRIM(MID(input!$A411,SEARCH($B$1,input!$A411)+4,5)))&lt;=2020),"X"),"")</f>
        <v>X</v>
      </c>
      <c r="C411" s="14" t="str">
        <f>IFERROR(IF(ISNUMBER(SEARCH($C$1,input!$A411)),AND(2020&lt;=VALUE(TRIM(MID(input!$A411,SEARCH($C$1,input!$A411)+4,5))),VALUE(TRIM(MID(input!$A411,SEARCH($C$1,input!$A411)+4,5)))&lt;=2030),"X"),"")</f>
        <v>X</v>
      </c>
      <c r="D411" s="14" t="b">
        <f>IFERROR(IF(ISNUMBER(SEARCH($D$1,input!$A411)),IF(MID(input!$A411,SEARCH($D$1,input!$A411)+7,2)="cm",AND(150&lt;=VALUE(MID(input!$A411,SEARCH($D$1,input!$A411)+4,3)),VALUE(MID(input!$A411,SEARCH($D$1,input!$A411)+4,3))&lt;=193),IF(MID(input!$A411,SEARCH($D$1,input!$A411)+6,2)="in",AND(59&lt;=VALUE(MID(input!$A411,SEARCH($D$1,input!$A411)+4,2)),VALUE(MID(input!$A411,SEARCH($D$1,input!$A411)+4,2))&lt;=76),"")),"X"),"")</f>
        <v>1</v>
      </c>
      <c r="E411" s="14" t="str">
        <f>IFERROR(IF(ISNUMBER(SEARCH($E$1,input!$A411)),IF(AND(MID(input!$A411,SEARCH($E$1,input!$A411)+4,1)="#",
VLOOKUP(MID(input!$A411,SEARCH($E$1,input!$A411)+5,1),'TRUE LIST'!$C$2:$D$17,2,0),
VLOOKUP(MID(input!$A411,SEARCH($E$1,input!$A411)+6,1),'TRUE LIST'!$C$2:$D$17,2,0),
VLOOKUP(MID(input!$A411,SEARCH($E$1,input!$A411)+7,1),'TRUE LIST'!$C$2:$D$17,2,0),
VLOOKUP(MID(input!$A411,SEARCH($E$1,input!$A411)+8,1),'TRUE LIST'!$C$2:$D$17,2,0),
VLOOKUP(MID(input!$A411,SEARCH($E$1,input!$A411)+9,1),'TRUE LIST'!$C$2:$D$17,2,0),
VLOOKUP(MID(input!$A411,SEARCH($E$1,input!$A411)+10,1),'TRUE LIST'!$C$2:$D$17,2,0),
TRIM(MID(input!$A411,SEARCH($E$1,input!$A411)+11,1))=""),TRUE,""),"X"),"")</f>
        <v>X</v>
      </c>
      <c r="F411" s="14" t="b">
        <f>IFERROR(IF(ISNUMBER(SEARCH($F$1,input!$A411)),VLOOKUP(TRIM(MID(input!$A411,SEARCH($F$1,input!$A411)+4,4)),'TRUE LIST'!$A$2:$B$8,2,0),"X"),"")</f>
        <v>1</v>
      </c>
      <c r="G411" s="14" t="str">
        <f>IFERROR(IF(ISNUMBER(SEARCH($G$1,input!$A411)),IF(LEN(TRIM(MID(input!$A411,SEARCH($G$1,input!$A411)+4,10)))=9,TRUE,""),"X"),"")</f>
        <v>X</v>
      </c>
      <c r="H411" s="14">
        <f t="shared" ca="1" si="12"/>
        <v>6</v>
      </c>
      <c r="I411" s="13" t="str">
        <f>IF(ISBLANK(input!A411),"x","")</f>
        <v/>
      </c>
      <c r="J411" s="13" t="str">
        <f>IFERROR(IF(I411="x",MATCH("x",I412:I959,0),N/A),"")</f>
        <v/>
      </c>
      <c r="K411" s="14">
        <f t="shared" ca="1" si="13"/>
        <v>6</v>
      </c>
    </row>
    <row r="412" spans="1:11" s="1" customFormat="1" x14ac:dyDescent="0.35">
      <c r="A412" s="14" t="b">
        <f>IFERROR(IF(ISNUMBER(SEARCH($A$1,input!$A412)),AND(1920&lt;=VALUE(TRIM(MID(input!$A412,SEARCH($A$1,input!$A412)+4,5))),VALUE(TRIM(MID(input!$A412,SEARCH($A$1,input!$A412)+4,5)))&lt;=2002),"X"),"")</f>
        <v>1</v>
      </c>
      <c r="B412" s="14" t="str">
        <f>IFERROR(IF(ISNUMBER(SEARCH($B$1,input!$A412)),AND(2010&lt;=VALUE(TRIM(MID(input!$A412,SEARCH($B$1,input!$A412)+4,5))),VALUE(TRIM(MID(input!$A412,SEARCH($B$1,input!$A412)+4,5)))&lt;=2020),"X"),"")</f>
        <v>X</v>
      </c>
      <c r="C412" s="14" t="b">
        <f>IFERROR(IF(ISNUMBER(SEARCH($C$1,input!$A412)),AND(2020&lt;=VALUE(TRIM(MID(input!$A412,SEARCH($C$1,input!$A412)+4,5))),VALUE(TRIM(MID(input!$A412,SEARCH($C$1,input!$A412)+4,5)))&lt;=2030),"X"),"")</f>
        <v>1</v>
      </c>
      <c r="D412" s="14" t="str">
        <f>IFERROR(IF(ISNUMBER(SEARCH($D$1,input!$A412)),IF(MID(input!$A412,SEARCH($D$1,input!$A412)+7,2)="cm",AND(150&lt;=VALUE(MID(input!$A412,SEARCH($D$1,input!$A412)+4,3)),VALUE(MID(input!$A412,SEARCH($D$1,input!$A412)+4,3))&lt;=193),IF(MID(input!$A412,SEARCH($D$1,input!$A412)+6,2)="in",AND(59&lt;=VALUE(MID(input!$A412,SEARCH($D$1,input!$A412)+4,2)),VALUE(MID(input!$A412,SEARCH($D$1,input!$A412)+4,2))&lt;=76),"")),"X"),"")</f>
        <v>X</v>
      </c>
      <c r="E412" s="14" t="str">
        <f>IFERROR(IF(ISNUMBER(SEARCH($E$1,input!$A412)),IF(AND(MID(input!$A412,SEARCH($E$1,input!$A412)+4,1)="#",
VLOOKUP(MID(input!$A412,SEARCH($E$1,input!$A412)+5,1),'TRUE LIST'!$C$2:$D$17,2,0),
VLOOKUP(MID(input!$A412,SEARCH($E$1,input!$A412)+6,1),'TRUE LIST'!$C$2:$D$17,2,0),
VLOOKUP(MID(input!$A412,SEARCH($E$1,input!$A412)+7,1),'TRUE LIST'!$C$2:$D$17,2,0),
VLOOKUP(MID(input!$A412,SEARCH($E$1,input!$A412)+8,1),'TRUE LIST'!$C$2:$D$17,2,0),
VLOOKUP(MID(input!$A412,SEARCH($E$1,input!$A412)+9,1),'TRUE LIST'!$C$2:$D$17,2,0),
VLOOKUP(MID(input!$A412,SEARCH($E$1,input!$A412)+10,1),'TRUE LIST'!$C$2:$D$17,2,0),
TRIM(MID(input!$A412,SEARCH($E$1,input!$A412)+11,1))=""),TRUE,""),"X"),"")</f>
        <v>X</v>
      </c>
      <c r="F412" s="14" t="str">
        <f>IFERROR(IF(ISNUMBER(SEARCH($F$1,input!$A412)),VLOOKUP(TRIM(MID(input!$A412,SEARCH($F$1,input!$A412)+4,4)),'TRUE LIST'!$A$2:$B$8,2,0),"X"),"")</f>
        <v>X</v>
      </c>
      <c r="G412" s="14" t="str">
        <f>IFERROR(IF(ISNUMBER(SEARCH($G$1,input!$A412)),IF(LEN(TRIM(MID(input!$A412,SEARCH($G$1,input!$A412)+4,10)))=9,TRUE,""),"X"),"")</f>
        <v>X</v>
      </c>
      <c r="H412" s="14" t="str">
        <f t="shared" ca="1" si="12"/>
        <v/>
      </c>
      <c r="I412" s="13" t="str">
        <f>IF(ISBLANK(input!A412),"x","")</f>
        <v/>
      </c>
      <c r="J412" s="13" t="str">
        <f>IFERROR(IF(I412="x",MATCH("x",I413:I959,0),N/A),"")</f>
        <v/>
      </c>
      <c r="K412" s="14" t="str">
        <f t="shared" ca="1" si="13"/>
        <v/>
      </c>
    </row>
    <row r="413" spans="1:11" s="1" customFormat="1" x14ac:dyDescent="0.35">
      <c r="A413" s="14" t="str">
        <f>IFERROR(IF(ISNUMBER(SEARCH($A$1,input!$A413)),AND(1920&lt;=VALUE(TRIM(MID(input!$A413,SEARCH($A$1,input!$A413)+4,5))),VALUE(TRIM(MID(input!$A413,SEARCH($A$1,input!$A413)+4,5)))&lt;=2002),"X"),"")</f>
        <v>X</v>
      </c>
      <c r="B413" s="14" t="b">
        <f>IFERROR(IF(ISNUMBER(SEARCH($B$1,input!$A413)),AND(2010&lt;=VALUE(TRIM(MID(input!$A413,SEARCH($B$1,input!$A413)+4,5))),VALUE(TRIM(MID(input!$A413,SEARCH($B$1,input!$A413)+4,5)))&lt;=2020),"X"),"")</f>
        <v>0</v>
      </c>
      <c r="C413" s="14" t="str">
        <f>IFERROR(IF(ISNUMBER(SEARCH($C$1,input!$A413)),AND(2020&lt;=VALUE(TRIM(MID(input!$A413,SEARCH($C$1,input!$A413)+4,5))),VALUE(TRIM(MID(input!$A413,SEARCH($C$1,input!$A413)+4,5)))&lt;=2030),"X"),"")</f>
        <v>X</v>
      </c>
      <c r="D413" s="14" t="str">
        <f>IFERROR(IF(ISNUMBER(SEARCH($D$1,input!$A413)),IF(MID(input!$A413,SEARCH($D$1,input!$A413)+7,2)="cm",AND(150&lt;=VALUE(MID(input!$A413,SEARCH($D$1,input!$A413)+4,3)),VALUE(MID(input!$A413,SEARCH($D$1,input!$A413)+4,3))&lt;=193),IF(MID(input!$A413,SEARCH($D$1,input!$A413)+6,2)="in",AND(59&lt;=VALUE(MID(input!$A413,SEARCH($D$1,input!$A413)+4,2)),VALUE(MID(input!$A413,SEARCH($D$1,input!$A413)+4,2))&lt;=76),"")),"X"),"")</f>
        <v>X</v>
      </c>
      <c r="E413" s="14" t="str">
        <f>IFERROR(IF(ISNUMBER(SEARCH($E$1,input!$A413)),IF(AND(MID(input!$A413,SEARCH($E$1,input!$A413)+4,1)="#",
VLOOKUP(MID(input!$A413,SEARCH($E$1,input!$A413)+5,1),'TRUE LIST'!$C$2:$D$17,2,0),
VLOOKUP(MID(input!$A413,SEARCH($E$1,input!$A413)+6,1),'TRUE LIST'!$C$2:$D$17,2,0),
VLOOKUP(MID(input!$A413,SEARCH($E$1,input!$A413)+7,1),'TRUE LIST'!$C$2:$D$17,2,0),
VLOOKUP(MID(input!$A413,SEARCH($E$1,input!$A413)+8,1),'TRUE LIST'!$C$2:$D$17,2,0),
VLOOKUP(MID(input!$A413,SEARCH($E$1,input!$A413)+9,1),'TRUE LIST'!$C$2:$D$17,2,0),
VLOOKUP(MID(input!$A413,SEARCH($E$1,input!$A413)+10,1),'TRUE LIST'!$C$2:$D$17,2,0),
TRIM(MID(input!$A413,SEARCH($E$1,input!$A413)+11,1))=""),TRUE,""),"X"),"")</f>
        <v/>
      </c>
      <c r="F413" s="14" t="str">
        <f>IFERROR(IF(ISNUMBER(SEARCH($F$1,input!$A413)),VLOOKUP(TRIM(MID(input!$A413,SEARCH($F$1,input!$A413)+4,4)),'TRUE LIST'!$A$2:$B$8,2,0),"X"),"")</f>
        <v>X</v>
      </c>
      <c r="G413" s="14" t="b">
        <f>IFERROR(IF(ISNUMBER(SEARCH($G$1,input!$A413)),IF(LEN(TRIM(MID(input!$A413,SEARCH($G$1,input!$A413)+4,10)))=9,TRUE,""),"X"),"")</f>
        <v>1</v>
      </c>
      <c r="H413" s="14" t="str">
        <f t="shared" ca="1" si="12"/>
        <v/>
      </c>
      <c r="I413" s="13" t="str">
        <f>IF(ISBLANK(input!A413),"x","")</f>
        <v/>
      </c>
      <c r="J413" s="13" t="str">
        <f>IFERROR(IF(I413="x",MATCH("x",I414:I959,0),N/A),"")</f>
        <v/>
      </c>
      <c r="K413" s="14" t="str">
        <f t="shared" ca="1" si="13"/>
        <v/>
      </c>
    </row>
    <row r="414" spans="1:11" s="1" customFormat="1" x14ac:dyDescent="0.35">
      <c r="A414" s="14" t="str">
        <f>IFERROR(IF(ISNUMBER(SEARCH($A$1,input!$A414)),AND(1920&lt;=VALUE(TRIM(MID(input!$A414,SEARCH($A$1,input!$A414)+4,5))),VALUE(TRIM(MID(input!$A414,SEARCH($A$1,input!$A414)+4,5)))&lt;=2002),"X"),"")</f>
        <v>X</v>
      </c>
      <c r="B414" s="14" t="str">
        <f>IFERROR(IF(ISNUMBER(SEARCH($B$1,input!$A414)),AND(2010&lt;=VALUE(TRIM(MID(input!$A414,SEARCH($B$1,input!$A414)+4,5))),VALUE(TRIM(MID(input!$A414,SEARCH($B$1,input!$A414)+4,5)))&lt;=2020),"X"),"")</f>
        <v>X</v>
      </c>
      <c r="C414" s="14" t="str">
        <f>IFERROR(IF(ISNUMBER(SEARCH($C$1,input!$A414)),AND(2020&lt;=VALUE(TRIM(MID(input!$A414,SEARCH($C$1,input!$A414)+4,5))),VALUE(TRIM(MID(input!$A414,SEARCH($C$1,input!$A414)+4,5)))&lt;=2030),"X"),"")</f>
        <v>X</v>
      </c>
      <c r="D414" s="14" t="str">
        <f>IFERROR(IF(ISNUMBER(SEARCH($D$1,input!$A414)),IF(MID(input!$A414,SEARCH($D$1,input!$A414)+7,2)="cm",AND(150&lt;=VALUE(MID(input!$A414,SEARCH($D$1,input!$A414)+4,3)),VALUE(MID(input!$A414,SEARCH($D$1,input!$A414)+4,3))&lt;=193),IF(MID(input!$A414,SEARCH($D$1,input!$A414)+6,2)="in",AND(59&lt;=VALUE(MID(input!$A414,SEARCH($D$1,input!$A414)+4,2)),VALUE(MID(input!$A414,SEARCH($D$1,input!$A414)+4,2))&lt;=76),"")),"X"),"")</f>
        <v>X</v>
      </c>
      <c r="E414" s="14" t="str">
        <f>IFERROR(IF(ISNUMBER(SEARCH($E$1,input!$A414)),IF(AND(MID(input!$A414,SEARCH($E$1,input!$A414)+4,1)="#",
VLOOKUP(MID(input!$A414,SEARCH($E$1,input!$A414)+5,1),'TRUE LIST'!$C$2:$D$17,2,0),
VLOOKUP(MID(input!$A414,SEARCH($E$1,input!$A414)+6,1),'TRUE LIST'!$C$2:$D$17,2,0),
VLOOKUP(MID(input!$A414,SEARCH($E$1,input!$A414)+7,1),'TRUE LIST'!$C$2:$D$17,2,0),
VLOOKUP(MID(input!$A414,SEARCH($E$1,input!$A414)+8,1),'TRUE LIST'!$C$2:$D$17,2,0),
VLOOKUP(MID(input!$A414,SEARCH($E$1,input!$A414)+9,1),'TRUE LIST'!$C$2:$D$17,2,0),
VLOOKUP(MID(input!$A414,SEARCH($E$1,input!$A414)+10,1),'TRUE LIST'!$C$2:$D$17,2,0),
TRIM(MID(input!$A414,SEARCH($E$1,input!$A414)+11,1))=""),TRUE,""),"X"),"")</f>
        <v>X</v>
      </c>
      <c r="F414" s="14" t="str">
        <f>IFERROR(IF(ISNUMBER(SEARCH($F$1,input!$A414)),VLOOKUP(TRIM(MID(input!$A414,SEARCH($F$1,input!$A414)+4,4)),'TRUE LIST'!$A$2:$B$8,2,0),"X"),"")</f>
        <v>X</v>
      </c>
      <c r="G414" s="14" t="str">
        <f>IFERROR(IF(ISNUMBER(SEARCH($G$1,input!$A414)),IF(LEN(TRIM(MID(input!$A414,SEARCH($G$1,input!$A414)+4,10)))=9,TRUE,""),"X"),"")</f>
        <v>X</v>
      </c>
      <c r="H414" s="14" t="str">
        <f t="shared" ca="1" si="12"/>
        <v/>
      </c>
      <c r="I414" s="13" t="str">
        <f>IF(ISBLANK(input!A414),"x","")</f>
        <v>x</v>
      </c>
      <c r="J414" s="13">
        <f>IFERROR(IF(I414="x",MATCH("x",I415:I959,0),N/A),"")</f>
        <v>3</v>
      </c>
      <c r="K414" s="14" t="str">
        <f t="shared" ca="1" si="13"/>
        <v/>
      </c>
    </row>
    <row r="415" spans="1:11" s="1" customFormat="1" x14ac:dyDescent="0.35">
      <c r="A415" s="14" t="b">
        <f>IFERROR(IF(ISNUMBER(SEARCH($A$1,input!$A415)),AND(1920&lt;=VALUE(TRIM(MID(input!$A415,SEARCH($A$1,input!$A415)+4,5))),VALUE(TRIM(MID(input!$A415,SEARCH($A$1,input!$A415)+4,5)))&lt;=2002),"X"),"")</f>
        <v>1</v>
      </c>
      <c r="B415" s="14" t="b">
        <f>IFERROR(IF(ISNUMBER(SEARCH($B$1,input!$A415)),AND(2010&lt;=VALUE(TRIM(MID(input!$A415,SEARCH($B$1,input!$A415)+4,5))),VALUE(TRIM(MID(input!$A415,SEARCH($B$1,input!$A415)+4,5)))&lt;=2020),"X"),"")</f>
        <v>1</v>
      </c>
      <c r="C415" s="14" t="str">
        <f>IFERROR(IF(ISNUMBER(SEARCH($C$1,input!$A415)),AND(2020&lt;=VALUE(TRIM(MID(input!$A415,SEARCH($C$1,input!$A415)+4,5))),VALUE(TRIM(MID(input!$A415,SEARCH($C$1,input!$A415)+4,5)))&lt;=2030),"X"),"")</f>
        <v>X</v>
      </c>
      <c r="D415" s="14" t="b">
        <f>IFERROR(IF(ISNUMBER(SEARCH($D$1,input!$A415)),IF(MID(input!$A415,SEARCH($D$1,input!$A415)+7,2)="cm",AND(150&lt;=VALUE(MID(input!$A415,SEARCH($D$1,input!$A415)+4,3)),VALUE(MID(input!$A415,SEARCH($D$1,input!$A415)+4,3))&lt;=193),IF(MID(input!$A415,SEARCH($D$1,input!$A415)+6,2)="in",AND(59&lt;=VALUE(MID(input!$A415,SEARCH($D$1,input!$A415)+4,2)),VALUE(MID(input!$A415,SEARCH($D$1,input!$A415)+4,2))&lt;=76),"")),"X"),"")</f>
        <v>1</v>
      </c>
      <c r="E415" s="14" t="b">
        <f>IFERROR(IF(ISNUMBER(SEARCH($E$1,input!$A415)),IF(AND(MID(input!$A415,SEARCH($E$1,input!$A415)+4,1)="#",
VLOOKUP(MID(input!$A415,SEARCH($E$1,input!$A415)+5,1),'TRUE LIST'!$C$2:$D$17,2,0),
VLOOKUP(MID(input!$A415,SEARCH($E$1,input!$A415)+6,1),'TRUE LIST'!$C$2:$D$17,2,0),
VLOOKUP(MID(input!$A415,SEARCH($E$1,input!$A415)+7,1),'TRUE LIST'!$C$2:$D$17,2,0),
VLOOKUP(MID(input!$A415,SEARCH($E$1,input!$A415)+8,1),'TRUE LIST'!$C$2:$D$17,2,0),
VLOOKUP(MID(input!$A415,SEARCH($E$1,input!$A415)+9,1),'TRUE LIST'!$C$2:$D$17,2,0),
VLOOKUP(MID(input!$A415,SEARCH($E$1,input!$A415)+10,1),'TRUE LIST'!$C$2:$D$17,2,0),
TRIM(MID(input!$A415,SEARCH($E$1,input!$A415)+11,1))=""),TRUE,""),"X"),"")</f>
        <v>1</v>
      </c>
      <c r="F415" s="14" t="b">
        <f>IFERROR(IF(ISNUMBER(SEARCH($F$1,input!$A415)),VLOOKUP(TRIM(MID(input!$A415,SEARCH($F$1,input!$A415)+4,4)),'TRUE LIST'!$A$2:$B$8,2,0),"X"),"")</f>
        <v>1</v>
      </c>
      <c r="G415" s="14" t="b">
        <f>IFERROR(IF(ISNUMBER(SEARCH($G$1,input!$A415)),IF(LEN(TRIM(MID(input!$A415,SEARCH($G$1,input!$A415)+4,10)))=9,TRUE,""),"X"),"")</f>
        <v>1</v>
      </c>
      <c r="H415" s="14">
        <f t="shared" ca="1" si="12"/>
        <v>6</v>
      </c>
      <c r="I415" s="13" t="str">
        <f>IF(ISBLANK(input!A415),"x","")</f>
        <v/>
      </c>
      <c r="J415" s="13" t="str">
        <f>IFERROR(IF(I415="x",MATCH("x",I416:I959,0),N/A),"")</f>
        <v/>
      </c>
      <c r="K415" s="14">
        <f t="shared" ca="1" si="13"/>
        <v>6</v>
      </c>
    </row>
    <row r="416" spans="1:11" s="1" customFormat="1" x14ac:dyDescent="0.35">
      <c r="A416" s="14" t="str">
        <f>IFERROR(IF(ISNUMBER(SEARCH($A$1,input!$A416)),AND(1920&lt;=VALUE(TRIM(MID(input!$A416,SEARCH($A$1,input!$A416)+4,5))),VALUE(TRIM(MID(input!$A416,SEARCH($A$1,input!$A416)+4,5)))&lt;=2002),"X"),"")</f>
        <v>X</v>
      </c>
      <c r="B416" s="14" t="str">
        <f>IFERROR(IF(ISNUMBER(SEARCH($B$1,input!$A416)),AND(2010&lt;=VALUE(TRIM(MID(input!$A416,SEARCH($B$1,input!$A416)+4,5))),VALUE(TRIM(MID(input!$A416,SEARCH($B$1,input!$A416)+4,5)))&lt;=2020),"X"),"")</f>
        <v>X</v>
      </c>
      <c r="C416" s="14" t="b">
        <f>IFERROR(IF(ISNUMBER(SEARCH($C$1,input!$A416)),AND(2020&lt;=VALUE(TRIM(MID(input!$A416,SEARCH($C$1,input!$A416)+4,5))),VALUE(TRIM(MID(input!$A416,SEARCH($C$1,input!$A416)+4,5)))&lt;=2030),"X"),"")</f>
        <v>1</v>
      </c>
      <c r="D416" s="14" t="str">
        <f>IFERROR(IF(ISNUMBER(SEARCH($D$1,input!$A416)),IF(MID(input!$A416,SEARCH($D$1,input!$A416)+7,2)="cm",AND(150&lt;=VALUE(MID(input!$A416,SEARCH($D$1,input!$A416)+4,3)),VALUE(MID(input!$A416,SEARCH($D$1,input!$A416)+4,3))&lt;=193),IF(MID(input!$A416,SEARCH($D$1,input!$A416)+6,2)="in",AND(59&lt;=VALUE(MID(input!$A416,SEARCH($D$1,input!$A416)+4,2)),VALUE(MID(input!$A416,SEARCH($D$1,input!$A416)+4,2))&lt;=76),"")),"X"),"")</f>
        <v>X</v>
      </c>
      <c r="E416" s="14" t="str">
        <f>IFERROR(IF(ISNUMBER(SEARCH($E$1,input!$A416)),IF(AND(MID(input!$A416,SEARCH($E$1,input!$A416)+4,1)="#",
VLOOKUP(MID(input!$A416,SEARCH($E$1,input!$A416)+5,1),'TRUE LIST'!$C$2:$D$17,2,0),
VLOOKUP(MID(input!$A416,SEARCH($E$1,input!$A416)+6,1),'TRUE LIST'!$C$2:$D$17,2,0),
VLOOKUP(MID(input!$A416,SEARCH($E$1,input!$A416)+7,1),'TRUE LIST'!$C$2:$D$17,2,0),
VLOOKUP(MID(input!$A416,SEARCH($E$1,input!$A416)+8,1),'TRUE LIST'!$C$2:$D$17,2,0),
VLOOKUP(MID(input!$A416,SEARCH($E$1,input!$A416)+9,1),'TRUE LIST'!$C$2:$D$17,2,0),
VLOOKUP(MID(input!$A416,SEARCH($E$1,input!$A416)+10,1),'TRUE LIST'!$C$2:$D$17,2,0),
TRIM(MID(input!$A416,SEARCH($E$1,input!$A416)+11,1))=""),TRUE,""),"X"),"")</f>
        <v>X</v>
      </c>
      <c r="F416" s="14" t="str">
        <f>IFERROR(IF(ISNUMBER(SEARCH($F$1,input!$A416)),VLOOKUP(TRIM(MID(input!$A416,SEARCH($F$1,input!$A416)+4,4)),'TRUE LIST'!$A$2:$B$8,2,0),"X"),"")</f>
        <v>X</v>
      </c>
      <c r="G416" s="14" t="str">
        <f>IFERROR(IF(ISNUMBER(SEARCH($G$1,input!$A416)),IF(LEN(TRIM(MID(input!$A416,SEARCH($G$1,input!$A416)+4,10)))=9,TRUE,""),"X"),"")</f>
        <v>X</v>
      </c>
      <c r="H416" s="14" t="str">
        <f t="shared" ca="1" si="12"/>
        <v/>
      </c>
      <c r="I416" s="13" t="str">
        <f>IF(ISBLANK(input!A416),"x","")</f>
        <v/>
      </c>
      <c r="J416" s="13" t="str">
        <f>IFERROR(IF(I416="x",MATCH("x",I417:I959,0),N/A),"")</f>
        <v/>
      </c>
      <c r="K416" s="14" t="str">
        <f t="shared" ca="1" si="13"/>
        <v/>
      </c>
    </row>
    <row r="417" spans="1:11" s="1" customFormat="1" x14ac:dyDescent="0.35">
      <c r="A417" s="14" t="str">
        <f>IFERROR(IF(ISNUMBER(SEARCH($A$1,input!$A417)),AND(1920&lt;=VALUE(TRIM(MID(input!$A417,SEARCH($A$1,input!$A417)+4,5))),VALUE(TRIM(MID(input!$A417,SEARCH($A$1,input!$A417)+4,5)))&lt;=2002),"X"),"")</f>
        <v>X</v>
      </c>
      <c r="B417" s="14" t="str">
        <f>IFERROR(IF(ISNUMBER(SEARCH($B$1,input!$A417)),AND(2010&lt;=VALUE(TRIM(MID(input!$A417,SEARCH($B$1,input!$A417)+4,5))),VALUE(TRIM(MID(input!$A417,SEARCH($B$1,input!$A417)+4,5)))&lt;=2020),"X"),"")</f>
        <v>X</v>
      </c>
      <c r="C417" s="14" t="str">
        <f>IFERROR(IF(ISNUMBER(SEARCH($C$1,input!$A417)),AND(2020&lt;=VALUE(TRIM(MID(input!$A417,SEARCH($C$1,input!$A417)+4,5))),VALUE(TRIM(MID(input!$A417,SEARCH($C$1,input!$A417)+4,5)))&lt;=2030),"X"),"")</f>
        <v>X</v>
      </c>
      <c r="D417" s="14" t="str">
        <f>IFERROR(IF(ISNUMBER(SEARCH($D$1,input!$A417)),IF(MID(input!$A417,SEARCH($D$1,input!$A417)+7,2)="cm",AND(150&lt;=VALUE(MID(input!$A417,SEARCH($D$1,input!$A417)+4,3)),VALUE(MID(input!$A417,SEARCH($D$1,input!$A417)+4,3))&lt;=193),IF(MID(input!$A417,SEARCH($D$1,input!$A417)+6,2)="in",AND(59&lt;=VALUE(MID(input!$A417,SEARCH($D$1,input!$A417)+4,2)),VALUE(MID(input!$A417,SEARCH($D$1,input!$A417)+4,2))&lt;=76),"")),"X"),"")</f>
        <v>X</v>
      </c>
      <c r="E417" s="14" t="str">
        <f>IFERROR(IF(ISNUMBER(SEARCH($E$1,input!$A417)),IF(AND(MID(input!$A417,SEARCH($E$1,input!$A417)+4,1)="#",
VLOOKUP(MID(input!$A417,SEARCH($E$1,input!$A417)+5,1),'TRUE LIST'!$C$2:$D$17,2,0),
VLOOKUP(MID(input!$A417,SEARCH($E$1,input!$A417)+6,1),'TRUE LIST'!$C$2:$D$17,2,0),
VLOOKUP(MID(input!$A417,SEARCH($E$1,input!$A417)+7,1),'TRUE LIST'!$C$2:$D$17,2,0),
VLOOKUP(MID(input!$A417,SEARCH($E$1,input!$A417)+8,1),'TRUE LIST'!$C$2:$D$17,2,0),
VLOOKUP(MID(input!$A417,SEARCH($E$1,input!$A417)+9,1),'TRUE LIST'!$C$2:$D$17,2,0),
VLOOKUP(MID(input!$A417,SEARCH($E$1,input!$A417)+10,1),'TRUE LIST'!$C$2:$D$17,2,0),
TRIM(MID(input!$A417,SEARCH($E$1,input!$A417)+11,1))=""),TRUE,""),"X"),"")</f>
        <v>X</v>
      </c>
      <c r="F417" s="14" t="str">
        <f>IFERROR(IF(ISNUMBER(SEARCH($F$1,input!$A417)),VLOOKUP(TRIM(MID(input!$A417,SEARCH($F$1,input!$A417)+4,4)),'TRUE LIST'!$A$2:$B$8,2,0),"X"),"")</f>
        <v>X</v>
      </c>
      <c r="G417" s="14" t="str">
        <f>IFERROR(IF(ISNUMBER(SEARCH($G$1,input!$A417)),IF(LEN(TRIM(MID(input!$A417,SEARCH($G$1,input!$A417)+4,10)))=9,TRUE,""),"X"),"")</f>
        <v>X</v>
      </c>
      <c r="H417" s="14" t="str">
        <f t="shared" ca="1" si="12"/>
        <v/>
      </c>
      <c r="I417" s="13" t="str">
        <f>IF(ISBLANK(input!A417),"x","")</f>
        <v>x</v>
      </c>
      <c r="J417" s="13">
        <f>IFERROR(IF(I417="x",MATCH("x",I418:I959,0),N/A),"")</f>
        <v>2</v>
      </c>
      <c r="K417" s="14" t="str">
        <f t="shared" ca="1" si="13"/>
        <v/>
      </c>
    </row>
    <row r="418" spans="1:11" s="1" customFormat="1" x14ac:dyDescent="0.35">
      <c r="A418" s="14" t="b">
        <f>IFERROR(IF(ISNUMBER(SEARCH($A$1,input!$A418)),AND(1920&lt;=VALUE(TRIM(MID(input!$A418,SEARCH($A$1,input!$A418)+4,5))),VALUE(TRIM(MID(input!$A418,SEARCH($A$1,input!$A418)+4,5)))&lt;=2002),"X"),"")</f>
        <v>1</v>
      </c>
      <c r="B418" s="14" t="b">
        <f>IFERROR(IF(ISNUMBER(SEARCH($B$1,input!$A418)),AND(2010&lt;=VALUE(TRIM(MID(input!$A418,SEARCH($B$1,input!$A418)+4,5))),VALUE(TRIM(MID(input!$A418,SEARCH($B$1,input!$A418)+4,5)))&lt;=2020),"X"),"")</f>
        <v>1</v>
      </c>
      <c r="C418" s="14" t="b">
        <f>IFERROR(IF(ISNUMBER(SEARCH($C$1,input!$A418)),AND(2020&lt;=VALUE(TRIM(MID(input!$A418,SEARCH($C$1,input!$A418)+4,5))),VALUE(TRIM(MID(input!$A418,SEARCH($C$1,input!$A418)+4,5)))&lt;=2030),"X"),"")</f>
        <v>1</v>
      </c>
      <c r="D418" s="14" t="b">
        <f>IFERROR(IF(ISNUMBER(SEARCH($D$1,input!$A418)),IF(MID(input!$A418,SEARCH($D$1,input!$A418)+7,2)="cm",AND(150&lt;=VALUE(MID(input!$A418,SEARCH($D$1,input!$A418)+4,3)),VALUE(MID(input!$A418,SEARCH($D$1,input!$A418)+4,3))&lt;=193),IF(MID(input!$A418,SEARCH($D$1,input!$A418)+6,2)="in",AND(59&lt;=VALUE(MID(input!$A418,SEARCH($D$1,input!$A418)+4,2)),VALUE(MID(input!$A418,SEARCH($D$1,input!$A418)+4,2))&lt;=76),"")),"X"),"")</f>
        <v>1</v>
      </c>
      <c r="E418" s="14" t="b">
        <f>IFERROR(IF(ISNUMBER(SEARCH($E$1,input!$A418)),IF(AND(MID(input!$A418,SEARCH($E$1,input!$A418)+4,1)="#",
VLOOKUP(MID(input!$A418,SEARCH($E$1,input!$A418)+5,1),'TRUE LIST'!$C$2:$D$17,2,0),
VLOOKUP(MID(input!$A418,SEARCH($E$1,input!$A418)+6,1),'TRUE LIST'!$C$2:$D$17,2,0),
VLOOKUP(MID(input!$A418,SEARCH($E$1,input!$A418)+7,1),'TRUE LIST'!$C$2:$D$17,2,0),
VLOOKUP(MID(input!$A418,SEARCH($E$1,input!$A418)+8,1),'TRUE LIST'!$C$2:$D$17,2,0),
VLOOKUP(MID(input!$A418,SEARCH($E$1,input!$A418)+9,1),'TRUE LIST'!$C$2:$D$17,2,0),
VLOOKUP(MID(input!$A418,SEARCH($E$1,input!$A418)+10,1),'TRUE LIST'!$C$2:$D$17,2,0),
TRIM(MID(input!$A418,SEARCH($E$1,input!$A418)+11,1))=""),TRUE,""),"X"),"")</f>
        <v>1</v>
      </c>
      <c r="F418" s="14" t="b">
        <f>IFERROR(IF(ISNUMBER(SEARCH($F$1,input!$A418)),VLOOKUP(TRIM(MID(input!$A418,SEARCH($F$1,input!$A418)+4,4)),'TRUE LIST'!$A$2:$B$8,2,0),"X"),"")</f>
        <v>1</v>
      </c>
      <c r="G418" s="14" t="b">
        <f>IFERROR(IF(ISNUMBER(SEARCH($G$1,input!$A418)),IF(LEN(TRIM(MID(input!$A418,SEARCH($G$1,input!$A418)+4,10)))=9,TRUE,""),"X"),"")</f>
        <v>1</v>
      </c>
      <c r="H418" s="14">
        <f t="shared" ca="1" si="12"/>
        <v>6</v>
      </c>
      <c r="I418" s="13" t="str">
        <f>IF(ISBLANK(input!A418),"x","")</f>
        <v/>
      </c>
      <c r="J418" s="13" t="str">
        <f>IFERROR(IF(I418="x",MATCH("x",I419:I959,0),N/A),"")</f>
        <v/>
      </c>
      <c r="K418" s="14">
        <f t="shared" ca="1" si="13"/>
        <v>6</v>
      </c>
    </row>
    <row r="419" spans="1:11" s="1" customFormat="1" x14ac:dyDescent="0.35">
      <c r="A419" s="14" t="str">
        <f>IFERROR(IF(ISNUMBER(SEARCH($A$1,input!$A419)),AND(1920&lt;=VALUE(TRIM(MID(input!$A419,SEARCH($A$1,input!$A419)+4,5))),VALUE(TRIM(MID(input!$A419,SEARCH($A$1,input!$A419)+4,5)))&lt;=2002),"X"),"")</f>
        <v>X</v>
      </c>
      <c r="B419" s="14" t="str">
        <f>IFERROR(IF(ISNUMBER(SEARCH($B$1,input!$A419)),AND(2010&lt;=VALUE(TRIM(MID(input!$A419,SEARCH($B$1,input!$A419)+4,5))),VALUE(TRIM(MID(input!$A419,SEARCH($B$1,input!$A419)+4,5)))&lt;=2020),"X"),"")</f>
        <v>X</v>
      </c>
      <c r="C419" s="14" t="str">
        <f>IFERROR(IF(ISNUMBER(SEARCH($C$1,input!$A419)),AND(2020&lt;=VALUE(TRIM(MID(input!$A419,SEARCH($C$1,input!$A419)+4,5))),VALUE(TRIM(MID(input!$A419,SEARCH($C$1,input!$A419)+4,5)))&lt;=2030),"X"),"")</f>
        <v>X</v>
      </c>
      <c r="D419" s="14" t="str">
        <f>IFERROR(IF(ISNUMBER(SEARCH($D$1,input!$A419)),IF(MID(input!$A419,SEARCH($D$1,input!$A419)+7,2)="cm",AND(150&lt;=VALUE(MID(input!$A419,SEARCH($D$1,input!$A419)+4,3)),VALUE(MID(input!$A419,SEARCH($D$1,input!$A419)+4,3))&lt;=193),IF(MID(input!$A419,SEARCH($D$1,input!$A419)+6,2)="in",AND(59&lt;=VALUE(MID(input!$A419,SEARCH($D$1,input!$A419)+4,2)),VALUE(MID(input!$A419,SEARCH($D$1,input!$A419)+4,2))&lt;=76),"")),"X"),"")</f>
        <v>X</v>
      </c>
      <c r="E419" s="14" t="str">
        <f>IFERROR(IF(ISNUMBER(SEARCH($E$1,input!$A419)),IF(AND(MID(input!$A419,SEARCH($E$1,input!$A419)+4,1)="#",
VLOOKUP(MID(input!$A419,SEARCH($E$1,input!$A419)+5,1),'TRUE LIST'!$C$2:$D$17,2,0),
VLOOKUP(MID(input!$A419,SEARCH($E$1,input!$A419)+6,1),'TRUE LIST'!$C$2:$D$17,2,0),
VLOOKUP(MID(input!$A419,SEARCH($E$1,input!$A419)+7,1),'TRUE LIST'!$C$2:$D$17,2,0),
VLOOKUP(MID(input!$A419,SEARCH($E$1,input!$A419)+8,1),'TRUE LIST'!$C$2:$D$17,2,0),
VLOOKUP(MID(input!$A419,SEARCH($E$1,input!$A419)+9,1),'TRUE LIST'!$C$2:$D$17,2,0),
VLOOKUP(MID(input!$A419,SEARCH($E$1,input!$A419)+10,1),'TRUE LIST'!$C$2:$D$17,2,0),
TRIM(MID(input!$A419,SEARCH($E$1,input!$A419)+11,1))=""),TRUE,""),"X"),"")</f>
        <v>X</v>
      </c>
      <c r="F419" s="14" t="str">
        <f>IFERROR(IF(ISNUMBER(SEARCH($F$1,input!$A419)),VLOOKUP(TRIM(MID(input!$A419,SEARCH($F$1,input!$A419)+4,4)),'TRUE LIST'!$A$2:$B$8,2,0),"X"),"")</f>
        <v>X</v>
      </c>
      <c r="G419" s="14" t="str">
        <f>IFERROR(IF(ISNUMBER(SEARCH($G$1,input!$A419)),IF(LEN(TRIM(MID(input!$A419,SEARCH($G$1,input!$A419)+4,10)))=9,TRUE,""),"X"),"")</f>
        <v>X</v>
      </c>
      <c r="H419" s="14" t="str">
        <f t="shared" ca="1" si="12"/>
        <v/>
      </c>
      <c r="I419" s="13" t="str">
        <f>IF(ISBLANK(input!A419),"x","")</f>
        <v>x</v>
      </c>
      <c r="J419" s="13">
        <f>IFERROR(IF(I419="x",MATCH("x",I420:I959,0),N/A),"")</f>
        <v>3</v>
      </c>
      <c r="K419" s="14" t="str">
        <f t="shared" ca="1" si="13"/>
        <v/>
      </c>
    </row>
    <row r="420" spans="1:11" s="1" customFormat="1" x14ac:dyDescent="0.35">
      <c r="A420" s="14" t="str">
        <f>IFERROR(IF(ISNUMBER(SEARCH($A$1,input!$A420)),AND(1920&lt;=VALUE(TRIM(MID(input!$A420,SEARCH($A$1,input!$A420)+4,5))),VALUE(TRIM(MID(input!$A420,SEARCH($A$1,input!$A420)+4,5)))&lt;=2002),"X"),"")</f>
        <v>X</v>
      </c>
      <c r="B420" s="14" t="str">
        <f>IFERROR(IF(ISNUMBER(SEARCH($B$1,input!$A420)),AND(2010&lt;=VALUE(TRIM(MID(input!$A420,SEARCH($B$1,input!$A420)+4,5))),VALUE(TRIM(MID(input!$A420,SEARCH($B$1,input!$A420)+4,5)))&lt;=2020),"X"),"")</f>
        <v>X</v>
      </c>
      <c r="C420" s="14" t="b">
        <f>IFERROR(IF(ISNUMBER(SEARCH($C$1,input!$A420)),AND(2020&lt;=VALUE(TRIM(MID(input!$A420,SEARCH($C$1,input!$A420)+4,5))),VALUE(TRIM(MID(input!$A420,SEARCH($C$1,input!$A420)+4,5)))&lt;=2030),"X"),"")</f>
        <v>1</v>
      </c>
      <c r="D420" s="14" t="str">
        <f>IFERROR(IF(ISNUMBER(SEARCH($D$1,input!$A420)),IF(MID(input!$A420,SEARCH($D$1,input!$A420)+7,2)="cm",AND(150&lt;=VALUE(MID(input!$A420,SEARCH($D$1,input!$A420)+4,3)),VALUE(MID(input!$A420,SEARCH($D$1,input!$A420)+4,3))&lt;=193),IF(MID(input!$A420,SEARCH($D$1,input!$A420)+6,2)="in",AND(59&lt;=VALUE(MID(input!$A420,SEARCH($D$1,input!$A420)+4,2)),VALUE(MID(input!$A420,SEARCH($D$1,input!$A420)+4,2))&lt;=76),"")),"X"),"")</f>
        <v>X</v>
      </c>
      <c r="E420" s="14" t="str">
        <f>IFERROR(IF(ISNUMBER(SEARCH($E$1,input!$A420)),IF(AND(MID(input!$A420,SEARCH($E$1,input!$A420)+4,1)="#",
VLOOKUP(MID(input!$A420,SEARCH($E$1,input!$A420)+5,1),'TRUE LIST'!$C$2:$D$17,2,0),
VLOOKUP(MID(input!$A420,SEARCH($E$1,input!$A420)+6,1),'TRUE LIST'!$C$2:$D$17,2,0),
VLOOKUP(MID(input!$A420,SEARCH($E$1,input!$A420)+7,1),'TRUE LIST'!$C$2:$D$17,2,0),
VLOOKUP(MID(input!$A420,SEARCH($E$1,input!$A420)+8,1),'TRUE LIST'!$C$2:$D$17,2,0),
VLOOKUP(MID(input!$A420,SEARCH($E$1,input!$A420)+9,1),'TRUE LIST'!$C$2:$D$17,2,0),
VLOOKUP(MID(input!$A420,SEARCH($E$1,input!$A420)+10,1),'TRUE LIST'!$C$2:$D$17,2,0),
TRIM(MID(input!$A420,SEARCH($E$1,input!$A420)+11,1))=""),TRUE,""),"X"),"")</f>
        <v/>
      </c>
      <c r="F420" s="14" t="str">
        <f>IFERROR(IF(ISNUMBER(SEARCH($F$1,input!$A420)),VLOOKUP(TRIM(MID(input!$A420,SEARCH($F$1,input!$A420)+4,4)),'TRUE LIST'!$A$2:$B$8,2,0),"X"),"")</f>
        <v>X</v>
      </c>
      <c r="G420" s="14" t="str">
        <f>IFERROR(IF(ISNUMBER(SEARCH($G$1,input!$A420)),IF(LEN(TRIM(MID(input!$A420,SEARCH($G$1,input!$A420)+4,10)))=9,TRUE,""),"X"),"")</f>
        <v>X</v>
      </c>
      <c r="H420" s="14">
        <f t="shared" ca="1" si="12"/>
        <v>6</v>
      </c>
      <c r="I420" s="13" t="str">
        <f>IF(ISBLANK(input!A420),"x","")</f>
        <v/>
      </c>
      <c r="J420" s="13" t="str">
        <f>IFERROR(IF(I420="x",MATCH("x",I421:I959,0),N/A),"")</f>
        <v/>
      </c>
      <c r="K420" s="14">
        <f t="shared" ca="1" si="13"/>
        <v>6</v>
      </c>
    </row>
    <row r="421" spans="1:11" s="1" customFormat="1" x14ac:dyDescent="0.35">
      <c r="A421" s="14" t="b">
        <f>IFERROR(IF(ISNUMBER(SEARCH($A$1,input!$A421)),AND(1920&lt;=VALUE(TRIM(MID(input!$A421,SEARCH($A$1,input!$A421)+4,5))),VALUE(TRIM(MID(input!$A421,SEARCH($A$1,input!$A421)+4,5)))&lt;=2002),"X"),"")</f>
        <v>1</v>
      </c>
      <c r="B421" s="14" t="b">
        <f>IFERROR(IF(ISNUMBER(SEARCH($B$1,input!$A421)),AND(2010&lt;=VALUE(TRIM(MID(input!$A421,SEARCH($B$1,input!$A421)+4,5))),VALUE(TRIM(MID(input!$A421,SEARCH($B$1,input!$A421)+4,5)))&lt;=2020),"X"),"")</f>
        <v>1</v>
      </c>
      <c r="C421" s="14" t="str">
        <f>IFERROR(IF(ISNUMBER(SEARCH($C$1,input!$A421)),AND(2020&lt;=VALUE(TRIM(MID(input!$A421,SEARCH($C$1,input!$A421)+4,5))),VALUE(TRIM(MID(input!$A421,SEARCH($C$1,input!$A421)+4,5)))&lt;=2030),"X"),"")</f>
        <v>X</v>
      </c>
      <c r="D421" s="14" t="b">
        <f>IFERROR(IF(ISNUMBER(SEARCH($D$1,input!$A421)),IF(MID(input!$A421,SEARCH($D$1,input!$A421)+7,2)="cm",AND(150&lt;=VALUE(MID(input!$A421,SEARCH($D$1,input!$A421)+4,3)),VALUE(MID(input!$A421,SEARCH($D$1,input!$A421)+4,3))&lt;=193),IF(MID(input!$A421,SEARCH($D$1,input!$A421)+6,2)="in",AND(59&lt;=VALUE(MID(input!$A421,SEARCH($D$1,input!$A421)+4,2)),VALUE(MID(input!$A421,SEARCH($D$1,input!$A421)+4,2))&lt;=76),"")),"X"),"")</f>
        <v>1</v>
      </c>
      <c r="E421" s="14" t="str">
        <f>IFERROR(IF(ISNUMBER(SEARCH($E$1,input!$A421)),IF(AND(MID(input!$A421,SEARCH($E$1,input!$A421)+4,1)="#",
VLOOKUP(MID(input!$A421,SEARCH($E$1,input!$A421)+5,1),'TRUE LIST'!$C$2:$D$17,2,0),
VLOOKUP(MID(input!$A421,SEARCH($E$1,input!$A421)+6,1),'TRUE LIST'!$C$2:$D$17,2,0),
VLOOKUP(MID(input!$A421,SEARCH($E$1,input!$A421)+7,1),'TRUE LIST'!$C$2:$D$17,2,0),
VLOOKUP(MID(input!$A421,SEARCH($E$1,input!$A421)+8,1),'TRUE LIST'!$C$2:$D$17,2,0),
VLOOKUP(MID(input!$A421,SEARCH($E$1,input!$A421)+9,1),'TRUE LIST'!$C$2:$D$17,2,0),
VLOOKUP(MID(input!$A421,SEARCH($E$1,input!$A421)+10,1),'TRUE LIST'!$C$2:$D$17,2,0),
TRIM(MID(input!$A421,SEARCH($E$1,input!$A421)+11,1))=""),TRUE,""),"X"),"")</f>
        <v>X</v>
      </c>
      <c r="F421" s="14" t="b">
        <f>IFERROR(IF(ISNUMBER(SEARCH($F$1,input!$A421)),VLOOKUP(TRIM(MID(input!$A421,SEARCH($F$1,input!$A421)+4,4)),'TRUE LIST'!$A$2:$B$8,2,0),"X"),"")</f>
        <v>1</v>
      </c>
      <c r="G421" s="14" t="b">
        <f>IFERROR(IF(ISNUMBER(SEARCH($G$1,input!$A421)),IF(LEN(TRIM(MID(input!$A421,SEARCH($G$1,input!$A421)+4,10)))=9,TRUE,""),"X"),"")</f>
        <v>1</v>
      </c>
      <c r="H421" s="14" t="str">
        <f t="shared" ca="1" si="12"/>
        <v/>
      </c>
      <c r="I421" s="13" t="str">
        <f>IF(ISBLANK(input!A421),"x","")</f>
        <v/>
      </c>
      <c r="J421" s="13" t="str">
        <f>IFERROR(IF(I421="x",MATCH("x",I422:I959,0),N/A),"")</f>
        <v/>
      </c>
      <c r="K421" s="14" t="str">
        <f t="shared" ca="1" si="13"/>
        <v/>
      </c>
    </row>
    <row r="422" spans="1:11" s="1" customFormat="1" x14ac:dyDescent="0.35">
      <c r="A422" s="14" t="str">
        <f>IFERROR(IF(ISNUMBER(SEARCH($A$1,input!$A422)),AND(1920&lt;=VALUE(TRIM(MID(input!$A422,SEARCH($A$1,input!$A422)+4,5))),VALUE(TRIM(MID(input!$A422,SEARCH($A$1,input!$A422)+4,5)))&lt;=2002),"X"),"")</f>
        <v>X</v>
      </c>
      <c r="B422" s="14" t="str">
        <f>IFERROR(IF(ISNUMBER(SEARCH($B$1,input!$A422)),AND(2010&lt;=VALUE(TRIM(MID(input!$A422,SEARCH($B$1,input!$A422)+4,5))),VALUE(TRIM(MID(input!$A422,SEARCH($B$1,input!$A422)+4,5)))&lt;=2020),"X"),"")</f>
        <v>X</v>
      </c>
      <c r="C422" s="14" t="str">
        <f>IFERROR(IF(ISNUMBER(SEARCH($C$1,input!$A422)),AND(2020&lt;=VALUE(TRIM(MID(input!$A422,SEARCH($C$1,input!$A422)+4,5))),VALUE(TRIM(MID(input!$A422,SEARCH($C$1,input!$A422)+4,5)))&lt;=2030),"X"),"")</f>
        <v>X</v>
      </c>
      <c r="D422" s="14" t="str">
        <f>IFERROR(IF(ISNUMBER(SEARCH($D$1,input!$A422)),IF(MID(input!$A422,SEARCH($D$1,input!$A422)+7,2)="cm",AND(150&lt;=VALUE(MID(input!$A422,SEARCH($D$1,input!$A422)+4,3)),VALUE(MID(input!$A422,SEARCH($D$1,input!$A422)+4,3))&lt;=193),IF(MID(input!$A422,SEARCH($D$1,input!$A422)+6,2)="in",AND(59&lt;=VALUE(MID(input!$A422,SEARCH($D$1,input!$A422)+4,2)),VALUE(MID(input!$A422,SEARCH($D$1,input!$A422)+4,2))&lt;=76),"")),"X"),"")</f>
        <v>X</v>
      </c>
      <c r="E422" s="14" t="str">
        <f>IFERROR(IF(ISNUMBER(SEARCH($E$1,input!$A422)),IF(AND(MID(input!$A422,SEARCH($E$1,input!$A422)+4,1)="#",
VLOOKUP(MID(input!$A422,SEARCH($E$1,input!$A422)+5,1),'TRUE LIST'!$C$2:$D$17,2,0),
VLOOKUP(MID(input!$A422,SEARCH($E$1,input!$A422)+6,1),'TRUE LIST'!$C$2:$D$17,2,0),
VLOOKUP(MID(input!$A422,SEARCH($E$1,input!$A422)+7,1),'TRUE LIST'!$C$2:$D$17,2,0),
VLOOKUP(MID(input!$A422,SEARCH($E$1,input!$A422)+8,1),'TRUE LIST'!$C$2:$D$17,2,0),
VLOOKUP(MID(input!$A422,SEARCH($E$1,input!$A422)+9,1),'TRUE LIST'!$C$2:$D$17,2,0),
VLOOKUP(MID(input!$A422,SEARCH($E$1,input!$A422)+10,1),'TRUE LIST'!$C$2:$D$17,2,0),
TRIM(MID(input!$A422,SEARCH($E$1,input!$A422)+11,1))=""),TRUE,""),"X"),"")</f>
        <v>X</v>
      </c>
      <c r="F422" s="14" t="str">
        <f>IFERROR(IF(ISNUMBER(SEARCH($F$1,input!$A422)),VLOOKUP(TRIM(MID(input!$A422,SEARCH($F$1,input!$A422)+4,4)),'TRUE LIST'!$A$2:$B$8,2,0),"X"),"")</f>
        <v>X</v>
      </c>
      <c r="G422" s="14" t="str">
        <f>IFERROR(IF(ISNUMBER(SEARCH($G$1,input!$A422)),IF(LEN(TRIM(MID(input!$A422,SEARCH($G$1,input!$A422)+4,10)))=9,TRUE,""),"X"),"")</f>
        <v>X</v>
      </c>
      <c r="H422" s="14" t="str">
        <f t="shared" ca="1" si="12"/>
        <v/>
      </c>
      <c r="I422" s="13" t="str">
        <f>IF(ISBLANK(input!A422),"x","")</f>
        <v>x</v>
      </c>
      <c r="J422" s="13">
        <f>IFERROR(IF(I422="x",MATCH("x",I423:I959,0),N/A),"")</f>
        <v>5</v>
      </c>
      <c r="K422" s="14" t="str">
        <f t="shared" ca="1" si="13"/>
        <v/>
      </c>
    </row>
    <row r="423" spans="1:11" s="1" customFormat="1" x14ac:dyDescent="0.35">
      <c r="A423" s="14" t="str">
        <f>IFERROR(IF(ISNUMBER(SEARCH($A$1,input!$A423)),AND(1920&lt;=VALUE(TRIM(MID(input!$A423,SEARCH($A$1,input!$A423)+4,5))),VALUE(TRIM(MID(input!$A423,SEARCH($A$1,input!$A423)+4,5)))&lt;=2002),"X"),"")</f>
        <v>X</v>
      </c>
      <c r="B423" s="14" t="b">
        <f>IFERROR(IF(ISNUMBER(SEARCH($B$1,input!$A423)),AND(2010&lt;=VALUE(TRIM(MID(input!$A423,SEARCH($B$1,input!$A423)+4,5))),VALUE(TRIM(MID(input!$A423,SEARCH($B$1,input!$A423)+4,5)))&lt;=2020),"X"),"")</f>
        <v>1</v>
      </c>
      <c r="C423" s="14" t="str">
        <f>IFERROR(IF(ISNUMBER(SEARCH($C$1,input!$A423)),AND(2020&lt;=VALUE(TRIM(MID(input!$A423,SEARCH($C$1,input!$A423)+4,5))),VALUE(TRIM(MID(input!$A423,SEARCH($C$1,input!$A423)+4,5)))&lt;=2030),"X"),"")</f>
        <v>X</v>
      </c>
      <c r="D423" s="14" t="str">
        <f>IFERROR(IF(ISNUMBER(SEARCH($D$1,input!$A423)),IF(MID(input!$A423,SEARCH($D$1,input!$A423)+7,2)="cm",AND(150&lt;=VALUE(MID(input!$A423,SEARCH($D$1,input!$A423)+4,3)),VALUE(MID(input!$A423,SEARCH($D$1,input!$A423)+4,3))&lt;=193),IF(MID(input!$A423,SEARCH($D$1,input!$A423)+6,2)="in",AND(59&lt;=VALUE(MID(input!$A423,SEARCH($D$1,input!$A423)+4,2)),VALUE(MID(input!$A423,SEARCH($D$1,input!$A423)+4,2))&lt;=76),"")),"X"),"")</f>
        <v>X</v>
      </c>
      <c r="E423" s="14" t="str">
        <f>IFERROR(IF(ISNUMBER(SEARCH($E$1,input!$A423)),IF(AND(MID(input!$A423,SEARCH($E$1,input!$A423)+4,1)="#",
VLOOKUP(MID(input!$A423,SEARCH($E$1,input!$A423)+5,1),'TRUE LIST'!$C$2:$D$17,2,0),
VLOOKUP(MID(input!$A423,SEARCH($E$1,input!$A423)+6,1),'TRUE LIST'!$C$2:$D$17,2,0),
VLOOKUP(MID(input!$A423,SEARCH($E$1,input!$A423)+7,1),'TRUE LIST'!$C$2:$D$17,2,0),
VLOOKUP(MID(input!$A423,SEARCH($E$1,input!$A423)+8,1),'TRUE LIST'!$C$2:$D$17,2,0),
VLOOKUP(MID(input!$A423,SEARCH($E$1,input!$A423)+9,1),'TRUE LIST'!$C$2:$D$17,2,0),
VLOOKUP(MID(input!$A423,SEARCH($E$1,input!$A423)+10,1),'TRUE LIST'!$C$2:$D$17,2,0),
TRIM(MID(input!$A423,SEARCH($E$1,input!$A423)+11,1))=""),TRUE,""),"X"),"")</f>
        <v>X</v>
      </c>
      <c r="F423" s="14" t="str">
        <f>IFERROR(IF(ISNUMBER(SEARCH($F$1,input!$A423)),VLOOKUP(TRIM(MID(input!$A423,SEARCH($F$1,input!$A423)+4,4)),'TRUE LIST'!$A$2:$B$8,2,0),"X"),"")</f>
        <v>X</v>
      </c>
      <c r="G423" s="14" t="str">
        <f>IFERROR(IF(ISNUMBER(SEARCH($G$1,input!$A423)),IF(LEN(TRIM(MID(input!$A423,SEARCH($G$1,input!$A423)+4,10)))=9,TRUE,""),"X"),"")</f>
        <v>X</v>
      </c>
      <c r="H423" s="14">
        <f t="shared" ca="1" si="12"/>
        <v>6</v>
      </c>
      <c r="I423" s="13" t="str">
        <f>IF(ISBLANK(input!A423),"x","")</f>
        <v/>
      </c>
      <c r="J423" s="13" t="str">
        <f>IFERROR(IF(I423="x",MATCH("x",I424:I959,0),N/A),"")</f>
        <v/>
      </c>
      <c r="K423" s="14">
        <f t="shared" ca="1" si="13"/>
        <v>6</v>
      </c>
    </row>
    <row r="424" spans="1:11" s="1" customFormat="1" x14ac:dyDescent="0.35">
      <c r="A424" s="14" t="b">
        <f>IFERROR(IF(ISNUMBER(SEARCH($A$1,input!$A424)),AND(1920&lt;=VALUE(TRIM(MID(input!$A424,SEARCH($A$1,input!$A424)+4,5))),VALUE(TRIM(MID(input!$A424,SEARCH($A$1,input!$A424)+4,5)))&lt;=2002),"X"),"")</f>
        <v>1</v>
      </c>
      <c r="B424" s="14" t="str">
        <f>IFERROR(IF(ISNUMBER(SEARCH($B$1,input!$A424)),AND(2010&lt;=VALUE(TRIM(MID(input!$A424,SEARCH($B$1,input!$A424)+4,5))),VALUE(TRIM(MID(input!$A424,SEARCH($B$1,input!$A424)+4,5)))&lt;=2020),"X"),"")</f>
        <v>X</v>
      </c>
      <c r="C424" s="14" t="str">
        <f>IFERROR(IF(ISNUMBER(SEARCH($C$1,input!$A424)),AND(2020&lt;=VALUE(TRIM(MID(input!$A424,SEARCH($C$1,input!$A424)+4,5))),VALUE(TRIM(MID(input!$A424,SEARCH($C$1,input!$A424)+4,5)))&lt;=2030),"X"),"")</f>
        <v>X</v>
      </c>
      <c r="D424" s="14" t="b">
        <f>IFERROR(IF(ISNUMBER(SEARCH($D$1,input!$A424)),IF(MID(input!$A424,SEARCH($D$1,input!$A424)+7,2)="cm",AND(150&lt;=VALUE(MID(input!$A424,SEARCH($D$1,input!$A424)+4,3)),VALUE(MID(input!$A424,SEARCH($D$1,input!$A424)+4,3))&lt;=193),IF(MID(input!$A424,SEARCH($D$1,input!$A424)+6,2)="in",AND(59&lt;=VALUE(MID(input!$A424,SEARCH($D$1,input!$A424)+4,2)),VALUE(MID(input!$A424,SEARCH($D$1,input!$A424)+4,2))&lt;=76),"")),"X"),"")</f>
        <v>1</v>
      </c>
      <c r="E424" s="14" t="str">
        <f>IFERROR(IF(ISNUMBER(SEARCH($E$1,input!$A424)),IF(AND(MID(input!$A424,SEARCH($E$1,input!$A424)+4,1)="#",
VLOOKUP(MID(input!$A424,SEARCH($E$1,input!$A424)+5,1),'TRUE LIST'!$C$2:$D$17,2,0),
VLOOKUP(MID(input!$A424,SEARCH($E$1,input!$A424)+6,1),'TRUE LIST'!$C$2:$D$17,2,0),
VLOOKUP(MID(input!$A424,SEARCH($E$1,input!$A424)+7,1),'TRUE LIST'!$C$2:$D$17,2,0),
VLOOKUP(MID(input!$A424,SEARCH($E$1,input!$A424)+8,1),'TRUE LIST'!$C$2:$D$17,2,0),
VLOOKUP(MID(input!$A424,SEARCH($E$1,input!$A424)+9,1),'TRUE LIST'!$C$2:$D$17,2,0),
VLOOKUP(MID(input!$A424,SEARCH($E$1,input!$A424)+10,1),'TRUE LIST'!$C$2:$D$17,2,0),
TRIM(MID(input!$A424,SEARCH($E$1,input!$A424)+11,1))=""),TRUE,""),"X"),"")</f>
        <v>X</v>
      </c>
      <c r="F424" s="14" t="str">
        <f>IFERROR(IF(ISNUMBER(SEARCH($F$1,input!$A424)),VLOOKUP(TRIM(MID(input!$A424,SEARCH($F$1,input!$A424)+4,4)),'TRUE LIST'!$A$2:$B$8,2,0),"X"),"")</f>
        <v>X</v>
      </c>
      <c r="G424" s="14" t="str">
        <f>IFERROR(IF(ISNUMBER(SEARCH($G$1,input!$A424)),IF(LEN(TRIM(MID(input!$A424,SEARCH($G$1,input!$A424)+4,10)))=9,TRUE,""),"X"),"")</f>
        <v>X</v>
      </c>
      <c r="H424" s="14" t="str">
        <f t="shared" ca="1" si="12"/>
        <v/>
      </c>
      <c r="I424" s="13" t="str">
        <f>IF(ISBLANK(input!A424),"x","")</f>
        <v/>
      </c>
      <c r="J424" s="13" t="str">
        <f>IFERROR(IF(I424="x",MATCH("x",I425:I959,0),N/A),"")</f>
        <v/>
      </c>
      <c r="K424" s="14" t="str">
        <f t="shared" ca="1" si="13"/>
        <v/>
      </c>
    </row>
    <row r="425" spans="1:11" s="1" customFormat="1" x14ac:dyDescent="0.35">
      <c r="A425" s="14" t="str">
        <f>IFERROR(IF(ISNUMBER(SEARCH($A$1,input!$A425)),AND(1920&lt;=VALUE(TRIM(MID(input!$A425,SEARCH($A$1,input!$A425)+4,5))),VALUE(TRIM(MID(input!$A425,SEARCH($A$1,input!$A425)+4,5)))&lt;=2002),"X"),"")</f>
        <v>X</v>
      </c>
      <c r="B425" s="14" t="str">
        <f>IFERROR(IF(ISNUMBER(SEARCH($B$1,input!$A425)),AND(2010&lt;=VALUE(TRIM(MID(input!$A425,SEARCH($B$1,input!$A425)+4,5))),VALUE(TRIM(MID(input!$A425,SEARCH($B$1,input!$A425)+4,5)))&lt;=2020),"X"),"")</f>
        <v>X</v>
      </c>
      <c r="C425" s="14" t="str">
        <f>IFERROR(IF(ISNUMBER(SEARCH($C$1,input!$A425)),AND(2020&lt;=VALUE(TRIM(MID(input!$A425,SEARCH($C$1,input!$A425)+4,5))),VALUE(TRIM(MID(input!$A425,SEARCH($C$1,input!$A425)+4,5)))&lt;=2030),"X"),"")</f>
        <v>X</v>
      </c>
      <c r="D425" s="14" t="str">
        <f>IFERROR(IF(ISNUMBER(SEARCH($D$1,input!$A425)),IF(MID(input!$A425,SEARCH($D$1,input!$A425)+7,2)="cm",AND(150&lt;=VALUE(MID(input!$A425,SEARCH($D$1,input!$A425)+4,3)),VALUE(MID(input!$A425,SEARCH($D$1,input!$A425)+4,3))&lt;=193),IF(MID(input!$A425,SEARCH($D$1,input!$A425)+6,2)="in",AND(59&lt;=VALUE(MID(input!$A425,SEARCH($D$1,input!$A425)+4,2)),VALUE(MID(input!$A425,SEARCH($D$1,input!$A425)+4,2))&lt;=76),"")),"X"),"")</f>
        <v>X</v>
      </c>
      <c r="E425" s="14" t="str">
        <f>IFERROR(IF(ISNUMBER(SEARCH($E$1,input!$A425)),IF(AND(MID(input!$A425,SEARCH($E$1,input!$A425)+4,1)="#",
VLOOKUP(MID(input!$A425,SEARCH($E$1,input!$A425)+5,1),'TRUE LIST'!$C$2:$D$17,2,0),
VLOOKUP(MID(input!$A425,SEARCH($E$1,input!$A425)+6,1),'TRUE LIST'!$C$2:$D$17,2,0),
VLOOKUP(MID(input!$A425,SEARCH($E$1,input!$A425)+7,1),'TRUE LIST'!$C$2:$D$17,2,0),
VLOOKUP(MID(input!$A425,SEARCH($E$1,input!$A425)+8,1),'TRUE LIST'!$C$2:$D$17,2,0),
VLOOKUP(MID(input!$A425,SEARCH($E$1,input!$A425)+9,1),'TRUE LIST'!$C$2:$D$17,2,0),
VLOOKUP(MID(input!$A425,SEARCH($E$1,input!$A425)+10,1),'TRUE LIST'!$C$2:$D$17,2,0),
TRIM(MID(input!$A425,SEARCH($E$1,input!$A425)+11,1))=""),TRUE,""),"X"),"")</f>
        <v>X</v>
      </c>
      <c r="F425" s="14" t="str">
        <f>IFERROR(IF(ISNUMBER(SEARCH($F$1,input!$A425)),VLOOKUP(TRIM(MID(input!$A425,SEARCH($F$1,input!$A425)+4,4)),'TRUE LIST'!$A$2:$B$8,2,0),"X"),"")</f>
        <v>X</v>
      </c>
      <c r="G425" s="14" t="str">
        <f>IFERROR(IF(ISNUMBER(SEARCH($G$1,input!$A425)),IF(LEN(TRIM(MID(input!$A425,SEARCH($G$1,input!$A425)+4,10)))=9,TRUE,""),"X"),"")</f>
        <v>X</v>
      </c>
      <c r="H425" s="14" t="str">
        <f t="shared" ca="1" si="12"/>
        <v/>
      </c>
      <c r="I425" s="13" t="str">
        <f>IF(ISBLANK(input!A425),"x","")</f>
        <v/>
      </c>
      <c r="J425" s="13" t="str">
        <f>IFERROR(IF(I425="x",MATCH("x",I426:I959,0),N/A),"")</f>
        <v/>
      </c>
      <c r="K425" s="14" t="str">
        <f t="shared" ca="1" si="13"/>
        <v/>
      </c>
    </row>
    <row r="426" spans="1:11" s="1" customFormat="1" x14ac:dyDescent="0.35">
      <c r="A426" s="14" t="str">
        <f>IFERROR(IF(ISNUMBER(SEARCH($A$1,input!$A426)),AND(1920&lt;=VALUE(TRIM(MID(input!$A426,SEARCH($A$1,input!$A426)+4,5))),VALUE(TRIM(MID(input!$A426,SEARCH($A$1,input!$A426)+4,5)))&lt;=2002),"X"),"")</f>
        <v>X</v>
      </c>
      <c r="B426" s="14" t="str">
        <f>IFERROR(IF(ISNUMBER(SEARCH($B$1,input!$A426)),AND(2010&lt;=VALUE(TRIM(MID(input!$A426,SEARCH($B$1,input!$A426)+4,5))),VALUE(TRIM(MID(input!$A426,SEARCH($B$1,input!$A426)+4,5)))&lt;=2020),"X"),"")</f>
        <v>X</v>
      </c>
      <c r="C426" s="14" t="b">
        <f>IFERROR(IF(ISNUMBER(SEARCH($C$1,input!$A426)),AND(2020&lt;=VALUE(TRIM(MID(input!$A426,SEARCH($C$1,input!$A426)+4,5))),VALUE(TRIM(MID(input!$A426,SEARCH($C$1,input!$A426)+4,5)))&lt;=2030),"X"),"")</f>
        <v>1</v>
      </c>
      <c r="D426" s="14" t="str">
        <f>IFERROR(IF(ISNUMBER(SEARCH($D$1,input!$A426)),IF(MID(input!$A426,SEARCH($D$1,input!$A426)+7,2)="cm",AND(150&lt;=VALUE(MID(input!$A426,SEARCH($D$1,input!$A426)+4,3)),VALUE(MID(input!$A426,SEARCH($D$1,input!$A426)+4,3))&lt;=193),IF(MID(input!$A426,SEARCH($D$1,input!$A426)+6,2)="in",AND(59&lt;=VALUE(MID(input!$A426,SEARCH($D$1,input!$A426)+4,2)),VALUE(MID(input!$A426,SEARCH($D$1,input!$A426)+4,2))&lt;=76),"")),"X"),"")</f>
        <v>X</v>
      </c>
      <c r="E426" s="14" t="b">
        <f>IFERROR(IF(ISNUMBER(SEARCH($E$1,input!$A426)),IF(AND(MID(input!$A426,SEARCH($E$1,input!$A426)+4,1)="#",
VLOOKUP(MID(input!$A426,SEARCH($E$1,input!$A426)+5,1),'TRUE LIST'!$C$2:$D$17,2,0),
VLOOKUP(MID(input!$A426,SEARCH($E$1,input!$A426)+6,1),'TRUE LIST'!$C$2:$D$17,2,0),
VLOOKUP(MID(input!$A426,SEARCH($E$1,input!$A426)+7,1),'TRUE LIST'!$C$2:$D$17,2,0),
VLOOKUP(MID(input!$A426,SEARCH($E$1,input!$A426)+8,1),'TRUE LIST'!$C$2:$D$17,2,0),
VLOOKUP(MID(input!$A426,SEARCH($E$1,input!$A426)+9,1),'TRUE LIST'!$C$2:$D$17,2,0),
VLOOKUP(MID(input!$A426,SEARCH($E$1,input!$A426)+10,1),'TRUE LIST'!$C$2:$D$17,2,0),
TRIM(MID(input!$A426,SEARCH($E$1,input!$A426)+11,1))=""),TRUE,""),"X"),"")</f>
        <v>1</v>
      </c>
      <c r="F426" s="14" t="b">
        <f>IFERROR(IF(ISNUMBER(SEARCH($F$1,input!$A426)),VLOOKUP(TRIM(MID(input!$A426,SEARCH($F$1,input!$A426)+4,4)),'TRUE LIST'!$A$2:$B$8,2,0),"X"),"")</f>
        <v>1</v>
      </c>
      <c r="G426" s="14" t="b">
        <f>IFERROR(IF(ISNUMBER(SEARCH($G$1,input!$A426)),IF(LEN(TRIM(MID(input!$A426,SEARCH($G$1,input!$A426)+4,10)))=9,TRUE,""),"X"),"")</f>
        <v>1</v>
      </c>
      <c r="H426" s="14" t="str">
        <f t="shared" ca="1" si="12"/>
        <v/>
      </c>
      <c r="I426" s="13" t="str">
        <f>IF(ISBLANK(input!A426),"x","")</f>
        <v/>
      </c>
      <c r="J426" s="13" t="str">
        <f>IFERROR(IF(I426="x",MATCH("x",I427:I959,0),N/A),"")</f>
        <v/>
      </c>
      <c r="K426" s="14" t="str">
        <f t="shared" ca="1" si="13"/>
        <v/>
      </c>
    </row>
    <row r="427" spans="1:11" s="1" customFormat="1" x14ac:dyDescent="0.35">
      <c r="A427" s="14" t="str">
        <f>IFERROR(IF(ISNUMBER(SEARCH($A$1,input!$A427)),AND(1920&lt;=VALUE(TRIM(MID(input!$A427,SEARCH($A$1,input!$A427)+4,5))),VALUE(TRIM(MID(input!$A427,SEARCH($A$1,input!$A427)+4,5)))&lt;=2002),"X"),"")</f>
        <v>X</v>
      </c>
      <c r="B427" s="14" t="str">
        <f>IFERROR(IF(ISNUMBER(SEARCH($B$1,input!$A427)),AND(2010&lt;=VALUE(TRIM(MID(input!$A427,SEARCH($B$1,input!$A427)+4,5))),VALUE(TRIM(MID(input!$A427,SEARCH($B$1,input!$A427)+4,5)))&lt;=2020),"X"),"")</f>
        <v>X</v>
      </c>
      <c r="C427" s="14" t="str">
        <f>IFERROR(IF(ISNUMBER(SEARCH($C$1,input!$A427)),AND(2020&lt;=VALUE(TRIM(MID(input!$A427,SEARCH($C$1,input!$A427)+4,5))),VALUE(TRIM(MID(input!$A427,SEARCH($C$1,input!$A427)+4,5)))&lt;=2030),"X"),"")</f>
        <v>X</v>
      </c>
      <c r="D427" s="14" t="str">
        <f>IFERROR(IF(ISNUMBER(SEARCH($D$1,input!$A427)),IF(MID(input!$A427,SEARCH($D$1,input!$A427)+7,2)="cm",AND(150&lt;=VALUE(MID(input!$A427,SEARCH($D$1,input!$A427)+4,3)),VALUE(MID(input!$A427,SEARCH($D$1,input!$A427)+4,3))&lt;=193),IF(MID(input!$A427,SEARCH($D$1,input!$A427)+6,2)="in",AND(59&lt;=VALUE(MID(input!$A427,SEARCH($D$1,input!$A427)+4,2)),VALUE(MID(input!$A427,SEARCH($D$1,input!$A427)+4,2))&lt;=76),"")),"X"),"")</f>
        <v>X</v>
      </c>
      <c r="E427" s="14" t="str">
        <f>IFERROR(IF(ISNUMBER(SEARCH($E$1,input!$A427)),IF(AND(MID(input!$A427,SEARCH($E$1,input!$A427)+4,1)="#",
VLOOKUP(MID(input!$A427,SEARCH($E$1,input!$A427)+5,1),'TRUE LIST'!$C$2:$D$17,2,0),
VLOOKUP(MID(input!$A427,SEARCH($E$1,input!$A427)+6,1),'TRUE LIST'!$C$2:$D$17,2,0),
VLOOKUP(MID(input!$A427,SEARCH($E$1,input!$A427)+7,1),'TRUE LIST'!$C$2:$D$17,2,0),
VLOOKUP(MID(input!$A427,SEARCH($E$1,input!$A427)+8,1),'TRUE LIST'!$C$2:$D$17,2,0),
VLOOKUP(MID(input!$A427,SEARCH($E$1,input!$A427)+9,1),'TRUE LIST'!$C$2:$D$17,2,0),
VLOOKUP(MID(input!$A427,SEARCH($E$1,input!$A427)+10,1),'TRUE LIST'!$C$2:$D$17,2,0),
TRIM(MID(input!$A427,SEARCH($E$1,input!$A427)+11,1))=""),TRUE,""),"X"),"")</f>
        <v>X</v>
      </c>
      <c r="F427" s="14" t="str">
        <f>IFERROR(IF(ISNUMBER(SEARCH($F$1,input!$A427)),VLOOKUP(TRIM(MID(input!$A427,SEARCH($F$1,input!$A427)+4,4)),'TRUE LIST'!$A$2:$B$8,2,0),"X"),"")</f>
        <v>X</v>
      </c>
      <c r="G427" s="14" t="str">
        <f>IFERROR(IF(ISNUMBER(SEARCH($G$1,input!$A427)),IF(LEN(TRIM(MID(input!$A427,SEARCH($G$1,input!$A427)+4,10)))=9,TRUE,""),"X"),"")</f>
        <v>X</v>
      </c>
      <c r="H427" s="14" t="str">
        <f t="shared" ca="1" si="12"/>
        <v/>
      </c>
      <c r="I427" s="13" t="str">
        <f>IF(ISBLANK(input!A427),"x","")</f>
        <v>x</v>
      </c>
      <c r="J427" s="13">
        <f>IFERROR(IF(I427="x",MATCH("x",I428:I959,0),N/A),"")</f>
        <v>2</v>
      </c>
      <c r="K427" s="14" t="str">
        <f t="shared" ca="1" si="13"/>
        <v/>
      </c>
    </row>
    <row r="428" spans="1:11" s="1" customFormat="1" x14ac:dyDescent="0.35">
      <c r="A428" s="14" t="b">
        <f>IFERROR(IF(ISNUMBER(SEARCH($A$1,input!$A428)),AND(1920&lt;=VALUE(TRIM(MID(input!$A428,SEARCH($A$1,input!$A428)+4,5))),VALUE(TRIM(MID(input!$A428,SEARCH($A$1,input!$A428)+4,5)))&lt;=2002),"X"),"")</f>
        <v>1</v>
      </c>
      <c r="B428" s="14" t="b">
        <f>IFERROR(IF(ISNUMBER(SEARCH($B$1,input!$A428)),AND(2010&lt;=VALUE(TRIM(MID(input!$A428,SEARCH($B$1,input!$A428)+4,5))),VALUE(TRIM(MID(input!$A428,SEARCH($B$1,input!$A428)+4,5)))&lt;=2020),"X"),"")</f>
        <v>1</v>
      </c>
      <c r="C428" s="14" t="b">
        <f>IFERROR(IF(ISNUMBER(SEARCH($C$1,input!$A428)),AND(2020&lt;=VALUE(TRIM(MID(input!$A428,SEARCH($C$1,input!$A428)+4,5))),VALUE(TRIM(MID(input!$A428,SEARCH($C$1,input!$A428)+4,5)))&lt;=2030),"X"),"")</f>
        <v>1</v>
      </c>
      <c r="D428" s="14" t="b">
        <f>IFERROR(IF(ISNUMBER(SEARCH($D$1,input!$A428)),IF(MID(input!$A428,SEARCH($D$1,input!$A428)+7,2)="cm",AND(150&lt;=VALUE(MID(input!$A428,SEARCH($D$1,input!$A428)+4,3)),VALUE(MID(input!$A428,SEARCH($D$1,input!$A428)+4,3))&lt;=193),IF(MID(input!$A428,SEARCH($D$1,input!$A428)+6,2)="in",AND(59&lt;=VALUE(MID(input!$A428,SEARCH($D$1,input!$A428)+4,2)),VALUE(MID(input!$A428,SEARCH($D$1,input!$A428)+4,2))&lt;=76),"")),"X"),"")</f>
        <v>1</v>
      </c>
      <c r="E428" s="14" t="b">
        <f>IFERROR(IF(ISNUMBER(SEARCH($E$1,input!$A428)),IF(AND(MID(input!$A428,SEARCH($E$1,input!$A428)+4,1)="#",
VLOOKUP(MID(input!$A428,SEARCH($E$1,input!$A428)+5,1),'TRUE LIST'!$C$2:$D$17,2,0),
VLOOKUP(MID(input!$A428,SEARCH($E$1,input!$A428)+6,1),'TRUE LIST'!$C$2:$D$17,2,0),
VLOOKUP(MID(input!$A428,SEARCH($E$1,input!$A428)+7,1),'TRUE LIST'!$C$2:$D$17,2,0),
VLOOKUP(MID(input!$A428,SEARCH($E$1,input!$A428)+8,1),'TRUE LIST'!$C$2:$D$17,2,0),
VLOOKUP(MID(input!$A428,SEARCH($E$1,input!$A428)+9,1),'TRUE LIST'!$C$2:$D$17,2,0),
VLOOKUP(MID(input!$A428,SEARCH($E$1,input!$A428)+10,1),'TRUE LIST'!$C$2:$D$17,2,0),
TRIM(MID(input!$A428,SEARCH($E$1,input!$A428)+11,1))=""),TRUE,""),"X"),"")</f>
        <v>1</v>
      </c>
      <c r="F428" s="14" t="b">
        <f>IFERROR(IF(ISNUMBER(SEARCH($F$1,input!$A428)),VLOOKUP(TRIM(MID(input!$A428,SEARCH($F$1,input!$A428)+4,4)),'TRUE LIST'!$A$2:$B$8,2,0),"X"),"")</f>
        <v>1</v>
      </c>
      <c r="G428" s="14" t="b">
        <f>IFERROR(IF(ISNUMBER(SEARCH($G$1,input!$A428)),IF(LEN(TRIM(MID(input!$A428,SEARCH($G$1,input!$A428)+4,10)))=9,TRUE,""),"X"),"")</f>
        <v>1</v>
      </c>
      <c r="H428" s="14">
        <f t="shared" ca="1" si="12"/>
        <v>6</v>
      </c>
      <c r="I428" s="13" t="str">
        <f>IF(ISBLANK(input!A428),"x","")</f>
        <v/>
      </c>
      <c r="J428" s="13" t="str">
        <f>IFERROR(IF(I428="x",MATCH("x",I429:I959,0),N/A),"")</f>
        <v/>
      </c>
      <c r="K428" s="14">
        <f t="shared" ca="1" si="13"/>
        <v>6</v>
      </c>
    </row>
    <row r="429" spans="1:11" s="1" customFormat="1" x14ac:dyDescent="0.35">
      <c r="A429" s="14" t="str">
        <f>IFERROR(IF(ISNUMBER(SEARCH($A$1,input!$A429)),AND(1920&lt;=VALUE(TRIM(MID(input!$A429,SEARCH($A$1,input!$A429)+4,5))),VALUE(TRIM(MID(input!$A429,SEARCH($A$1,input!$A429)+4,5)))&lt;=2002),"X"),"")</f>
        <v>X</v>
      </c>
      <c r="B429" s="14" t="str">
        <f>IFERROR(IF(ISNUMBER(SEARCH($B$1,input!$A429)),AND(2010&lt;=VALUE(TRIM(MID(input!$A429,SEARCH($B$1,input!$A429)+4,5))),VALUE(TRIM(MID(input!$A429,SEARCH($B$1,input!$A429)+4,5)))&lt;=2020),"X"),"")</f>
        <v>X</v>
      </c>
      <c r="C429" s="14" t="str">
        <f>IFERROR(IF(ISNUMBER(SEARCH($C$1,input!$A429)),AND(2020&lt;=VALUE(TRIM(MID(input!$A429,SEARCH($C$1,input!$A429)+4,5))),VALUE(TRIM(MID(input!$A429,SEARCH($C$1,input!$A429)+4,5)))&lt;=2030),"X"),"")</f>
        <v>X</v>
      </c>
      <c r="D429" s="14" t="str">
        <f>IFERROR(IF(ISNUMBER(SEARCH($D$1,input!$A429)),IF(MID(input!$A429,SEARCH($D$1,input!$A429)+7,2)="cm",AND(150&lt;=VALUE(MID(input!$A429,SEARCH($D$1,input!$A429)+4,3)),VALUE(MID(input!$A429,SEARCH($D$1,input!$A429)+4,3))&lt;=193),IF(MID(input!$A429,SEARCH($D$1,input!$A429)+6,2)="in",AND(59&lt;=VALUE(MID(input!$A429,SEARCH($D$1,input!$A429)+4,2)),VALUE(MID(input!$A429,SEARCH($D$1,input!$A429)+4,2))&lt;=76),"")),"X"),"")</f>
        <v>X</v>
      </c>
      <c r="E429" s="14" t="str">
        <f>IFERROR(IF(ISNUMBER(SEARCH($E$1,input!$A429)),IF(AND(MID(input!$A429,SEARCH($E$1,input!$A429)+4,1)="#",
VLOOKUP(MID(input!$A429,SEARCH($E$1,input!$A429)+5,1),'TRUE LIST'!$C$2:$D$17,2,0),
VLOOKUP(MID(input!$A429,SEARCH($E$1,input!$A429)+6,1),'TRUE LIST'!$C$2:$D$17,2,0),
VLOOKUP(MID(input!$A429,SEARCH($E$1,input!$A429)+7,1),'TRUE LIST'!$C$2:$D$17,2,0),
VLOOKUP(MID(input!$A429,SEARCH($E$1,input!$A429)+8,1),'TRUE LIST'!$C$2:$D$17,2,0),
VLOOKUP(MID(input!$A429,SEARCH($E$1,input!$A429)+9,1),'TRUE LIST'!$C$2:$D$17,2,0),
VLOOKUP(MID(input!$A429,SEARCH($E$1,input!$A429)+10,1),'TRUE LIST'!$C$2:$D$17,2,0),
TRIM(MID(input!$A429,SEARCH($E$1,input!$A429)+11,1))=""),TRUE,""),"X"),"")</f>
        <v>X</v>
      </c>
      <c r="F429" s="14" t="str">
        <f>IFERROR(IF(ISNUMBER(SEARCH($F$1,input!$A429)),VLOOKUP(TRIM(MID(input!$A429,SEARCH($F$1,input!$A429)+4,4)),'TRUE LIST'!$A$2:$B$8,2,0),"X"),"")</f>
        <v>X</v>
      </c>
      <c r="G429" s="14" t="str">
        <f>IFERROR(IF(ISNUMBER(SEARCH($G$1,input!$A429)),IF(LEN(TRIM(MID(input!$A429,SEARCH($G$1,input!$A429)+4,10)))=9,TRUE,""),"X"),"")</f>
        <v>X</v>
      </c>
      <c r="H429" s="14" t="str">
        <f t="shared" ca="1" si="12"/>
        <v/>
      </c>
      <c r="I429" s="13" t="str">
        <f>IF(ISBLANK(input!A429),"x","")</f>
        <v>x</v>
      </c>
      <c r="J429" s="13">
        <f>IFERROR(IF(I429="x",MATCH("x",I430:I959,0),N/A),"")</f>
        <v>4</v>
      </c>
      <c r="K429" s="14" t="str">
        <f t="shared" ca="1" si="13"/>
        <v/>
      </c>
    </row>
    <row r="430" spans="1:11" s="1" customFormat="1" x14ac:dyDescent="0.35">
      <c r="A430" s="14" t="str">
        <f>IFERROR(IF(ISNUMBER(SEARCH($A$1,input!$A430)),AND(1920&lt;=VALUE(TRIM(MID(input!$A430,SEARCH($A$1,input!$A430)+4,5))),VALUE(TRIM(MID(input!$A430,SEARCH($A$1,input!$A430)+4,5)))&lt;=2002),"X"),"")</f>
        <v>X</v>
      </c>
      <c r="B430" s="14" t="str">
        <f>IFERROR(IF(ISNUMBER(SEARCH($B$1,input!$A430)),AND(2010&lt;=VALUE(TRIM(MID(input!$A430,SEARCH($B$1,input!$A430)+4,5))),VALUE(TRIM(MID(input!$A430,SEARCH($B$1,input!$A430)+4,5)))&lt;=2020),"X"),"")</f>
        <v>X</v>
      </c>
      <c r="C430" s="14" t="str">
        <f>IFERROR(IF(ISNUMBER(SEARCH($C$1,input!$A430)),AND(2020&lt;=VALUE(TRIM(MID(input!$A430,SEARCH($C$1,input!$A430)+4,5))),VALUE(TRIM(MID(input!$A430,SEARCH($C$1,input!$A430)+4,5)))&lt;=2030),"X"),"")</f>
        <v>X</v>
      </c>
      <c r="D430" s="14" t="b">
        <f>IFERROR(IF(ISNUMBER(SEARCH($D$1,input!$A430)),IF(MID(input!$A430,SEARCH($D$1,input!$A430)+7,2)="cm",AND(150&lt;=VALUE(MID(input!$A430,SEARCH($D$1,input!$A430)+4,3)),VALUE(MID(input!$A430,SEARCH($D$1,input!$A430)+4,3))&lt;=193),IF(MID(input!$A430,SEARCH($D$1,input!$A430)+6,2)="in",AND(59&lt;=VALUE(MID(input!$A430,SEARCH($D$1,input!$A430)+4,2)),VALUE(MID(input!$A430,SEARCH($D$1,input!$A430)+4,2))&lt;=76),"")),"X"),"")</f>
        <v>1</v>
      </c>
      <c r="E430" s="14" t="str">
        <f>IFERROR(IF(ISNUMBER(SEARCH($E$1,input!$A430)),IF(AND(MID(input!$A430,SEARCH($E$1,input!$A430)+4,1)="#",
VLOOKUP(MID(input!$A430,SEARCH($E$1,input!$A430)+5,1),'TRUE LIST'!$C$2:$D$17,2,0),
VLOOKUP(MID(input!$A430,SEARCH($E$1,input!$A430)+6,1),'TRUE LIST'!$C$2:$D$17,2,0),
VLOOKUP(MID(input!$A430,SEARCH($E$1,input!$A430)+7,1),'TRUE LIST'!$C$2:$D$17,2,0),
VLOOKUP(MID(input!$A430,SEARCH($E$1,input!$A430)+8,1),'TRUE LIST'!$C$2:$D$17,2,0),
VLOOKUP(MID(input!$A430,SEARCH($E$1,input!$A430)+9,1),'TRUE LIST'!$C$2:$D$17,2,0),
VLOOKUP(MID(input!$A430,SEARCH($E$1,input!$A430)+10,1),'TRUE LIST'!$C$2:$D$17,2,0),
TRIM(MID(input!$A430,SEARCH($E$1,input!$A430)+11,1))=""),TRUE,""),"X"),"")</f>
        <v>X</v>
      </c>
      <c r="F430" s="14" t="str">
        <f>IFERROR(IF(ISNUMBER(SEARCH($F$1,input!$A430)),VLOOKUP(TRIM(MID(input!$A430,SEARCH($F$1,input!$A430)+4,4)),'TRUE LIST'!$A$2:$B$8,2,0),"X"),"")</f>
        <v>X</v>
      </c>
      <c r="G430" s="14" t="str">
        <f>IFERROR(IF(ISNUMBER(SEARCH($G$1,input!$A430)),IF(LEN(TRIM(MID(input!$A430,SEARCH($G$1,input!$A430)+4,10)))=9,TRUE,""),"X"),"")</f>
        <v>X</v>
      </c>
      <c r="H430" s="14">
        <f t="shared" ca="1" si="12"/>
        <v>6</v>
      </c>
      <c r="I430" s="13" t="str">
        <f>IF(ISBLANK(input!A430),"x","")</f>
        <v/>
      </c>
      <c r="J430" s="13" t="str">
        <f>IFERROR(IF(I430="x",MATCH("x",I431:I959,0),N/A),"")</f>
        <v/>
      </c>
      <c r="K430" s="14">
        <f t="shared" ca="1" si="13"/>
        <v>6</v>
      </c>
    </row>
    <row r="431" spans="1:11" s="1" customFormat="1" x14ac:dyDescent="0.35">
      <c r="A431" s="14" t="str">
        <f>IFERROR(IF(ISNUMBER(SEARCH($A$1,input!$A431)),AND(1920&lt;=VALUE(TRIM(MID(input!$A431,SEARCH($A$1,input!$A431)+4,5))),VALUE(TRIM(MID(input!$A431,SEARCH($A$1,input!$A431)+4,5)))&lt;=2002),"X"),"")</f>
        <v>X</v>
      </c>
      <c r="B431" s="14" t="b">
        <f>IFERROR(IF(ISNUMBER(SEARCH($B$1,input!$A431)),AND(2010&lt;=VALUE(TRIM(MID(input!$A431,SEARCH($B$1,input!$A431)+4,5))),VALUE(TRIM(MID(input!$A431,SEARCH($B$1,input!$A431)+4,5)))&lt;=2020),"X"),"")</f>
        <v>1</v>
      </c>
      <c r="C431" s="14" t="b">
        <f>IFERROR(IF(ISNUMBER(SEARCH($C$1,input!$A431)),AND(2020&lt;=VALUE(TRIM(MID(input!$A431,SEARCH($C$1,input!$A431)+4,5))),VALUE(TRIM(MID(input!$A431,SEARCH($C$1,input!$A431)+4,5)))&lt;=2030),"X"),"")</f>
        <v>1</v>
      </c>
      <c r="D431" s="14" t="str">
        <f>IFERROR(IF(ISNUMBER(SEARCH($D$1,input!$A431)),IF(MID(input!$A431,SEARCH($D$1,input!$A431)+7,2)="cm",AND(150&lt;=VALUE(MID(input!$A431,SEARCH($D$1,input!$A431)+4,3)),VALUE(MID(input!$A431,SEARCH($D$1,input!$A431)+4,3))&lt;=193),IF(MID(input!$A431,SEARCH($D$1,input!$A431)+6,2)="in",AND(59&lt;=VALUE(MID(input!$A431,SEARCH($D$1,input!$A431)+4,2)),VALUE(MID(input!$A431,SEARCH($D$1,input!$A431)+4,2))&lt;=76),"")),"X"),"")</f>
        <v>X</v>
      </c>
      <c r="E431" s="14" t="b">
        <f>IFERROR(IF(ISNUMBER(SEARCH($E$1,input!$A431)),IF(AND(MID(input!$A431,SEARCH($E$1,input!$A431)+4,1)="#",
VLOOKUP(MID(input!$A431,SEARCH($E$1,input!$A431)+5,1),'TRUE LIST'!$C$2:$D$17,2,0),
VLOOKUP(MID(input!$A431,SEARCH($E$1,input!$A431)+6,1),'TRUE LIST'!$C$2:$D$17,2,0),
VLOOKUP(MID(input!$A431,SEARCH($E$1,input!$A431)+7,1),'TRUE LIST'!$C$2:$D$17,2,0),
VLOOKUP(MID(input!$A431,SEARCH($E$1,input!$A431)+8,1),'TRUE LIST'!$C$2:$D$17,2,0),
VLOOKUP(MID(input!$A431,SEARCH($E$1,input!$A431)+9,1),'TRUE LIST'!$C$2:$D$17,2,0),
VLOOKUP(MID(input!$A431,SEARCH($E$1,input!$A431)+10,1),'TRUE LIST'!$C$2:$D$17,2,0),
TRIM(MID(input!$A431,SEARCH($E$1,input!$A431)+11,1))=""),TRUE,""),"X"),"")</f>
        <v>1</v>
      </c>
      <c r="F431" s="14" t="b">
        <f>IFERROR(IF(ISNUMBER(SEARCH($F$1,input!$A431)),VLOOKUP(TRIM(MID(input!$A431,SEARCH($F$1,input!$A431)+4,4)),'TRUE LIST'!$A$2:$B$8,2,0),"X"),"")</f>
        <v>1</v>
      </c>
      <c r="G431" s="14" t="str">
        <f>IFERROR(IF(ISNUMBER(SEARCH($G$1,input!$A431)),IF(LEN(TRIM(MID(input!$A431,SEARCH($G$1,input!$A431)+4,10)))=9,TRUE,""),"X"),"")</f>
        <v>X</v>
      </c>
      <c r="H431" s="14" t="str">
        <f t="shared" ca="1" si="12"/>
        <v/>
      </c>
      <c r="I431" s="13" t="str">
        <f>IF(ISBLANK(input!A431),"x","")</f>
        <v/>
      </c>
      <c r="J431" s="13" t="str">
        <f>IFERROR(IF(I431="x",MATCH("x",I432:I959,0),N/A),"")</f>
        <v/>
      </c>
      <c r="K431" s="14" t="str">
        <f t="shared" ca="1" si="13"/>
        <v/>
      </c>
    </row>
    <row r="432" spans="1:11" s="1" customFormat="1" x14ac:dyDescent="0.35">
      <c r="A432" s="14" t="b">
        <f>IFERROR(IF(ISNUMBER(SEARCH($A$1,input!$A432)),AND(1920&lt;=VALUE(TRIM(MID(input!$A432,SEARCH($A$1,input!$A432)+4,5))),VALUE(TRIM(MID(input!$A432,SEARCH($A$1,input!$A432)+4,5)))&lt;=2002),"X"),"")</f>
        <v>1</v>
      </c>
      <c r="B432" s="14" t="str">
        <f>IFERROR(IF(ISNUMBER(SEARCH($B$1,input!$A432)),AND(2010&lt;=VALUE(TRIM(MID(input!$A432,SEARCH($B$1,input!$A432)+4,5))),VALUE(TRIM(MID(input!$A432,SEARCH($B$1,input!$A432)+4,5)))&lt;=2020),"X"),"")</f>
        <v>X</v>
      </c>
      <c r="C432" s="14" t="str">
        <f>IFERROR(IF(ISNUMBER(SEARCH($C$1,input!$A432)),AND(2020&lt;=VALUE(TRIM(MID(input!$A432,SEARCH($C$1,input!$A432)+4,5))),VALUE(TRIM(MID(input!$A432,SEARCH($C$1,input!$A432)+4,5)))&lt;=2030),"X"),"")</f>
        <v>X</v>
      </c>
      <c r="D432" s="14" t="str">
        <f>IFERROR(IF(ISNUMBER(SEARCH($D$1,input!$A432)),IF(MID(input!$A432,SEARCH($D$1,input!$A432)+7,2)="cm",AND(150&lt;=VALUE(MID(input!$A432,SEARCH($D$1,input!$A432)+4,3)),VALUE(MID(input!$A432,SEARCH($D$1,input!$A432)+4,3))&lt;=193),IF(MID(input!$A432,SEARCH($D$1,input!$A432)+6,2)="in",AND(59&lt;=VALUE(MID(input!$A432,SEARCH($D$1,input!$A432)+4,2)),VALUE(MID(input!$A432,SEARCH($D$1,input!$A432)+4,2))&lt;=76),"")),"X"),"")</f>
        <v>X</v>
      </c>
      <c r="E432" s="14" t="str">
        <f>IFERROR(IF(ISNUMBER(SEARCH($E$1,input!$A432)),IF(AND(MID(input!$A432,SEARCH($E$1,input!$A432)+4,1)="#",
VLOOKUP(MID(input!$A432,SEARCH($E$1,input!$A432)+5,1),'TRUE LIST'!$C$2:$D$17,2,0),
VLOOKUP(MID(input!$A432,SEARCH($E$1,input!$A432)+6,1),'TRUE LIST'!$C$2:$D$17,2,0),
VLOOKUP(MID(input!$A432,SEARCH($E$1,input!$A432)+7,1),'TRUE LIST'!$C$2:$D$17,2,0),
VLOOKUP(MID(input!$A432,SEARCH($E$1,input!$A432)+8,1),'TRUE LIST'!$C$2:$D$17,2,0),
VLOOKUP(MID(input!$A432,SEARCH($E$1,input!$A432)+9,1),'TRUE LIST'!$C$2:$D$17,2,0),
VLOOKUP(MID(input!$A432,SEARCH($E$1,input!$A432)+10,1),'TRUE LIST'!$C$2:$D$17,2,0),
TRIM(MID(input!$A432,SEARCH($E$1,input!$A432)+11,1))=""),TRUE,""),"X"),"")</f>
        <v>X</v>
      </c>
      <c r="F432" s="14" t="str">
        <f>IFERROR(IF(ISNUMBER(SEARCH($F$1,input!$A432)),VLOOKUP(TRIM(MID(input!$A432,SEARCH($F$1,input!$A432)+4,4)),'TRUE LIST'!$A$2:$B$8,2,0),"X"),"")</f>
        <v>X</v>
      </c>
      <c r="G432" s="14" t="b">
        <f>IFERROR(IF(ISNUMBER(SEARCH($G$1,input!$A432)),IF(LEN(TRIM(MID(input!$A432,SEARCH($G$1,input!$A432)+4,10)))=9,TRUE,""),"X"),"")</f>
        <v>1</v>
      </c>
      <c r="H432" s="14" t="str">
        <f t="shared" ca="1" si="12"/>
        <v/>
      </c>
      <c r="I432" s="13" t="str">
        <f>IF(ISBLANK(input!A432),"x","")</f>
        <v/>
      </c>
      <c r="J432" s="13" t="str">
        <f>IFERROR(IF(I432="x",MATCH("x",I433:I959,0),N/A),"")</f>
        <v/>
      </c>
      <c r="K432" s="14" t="str">
        <f t="shared" ca="1" si="13"/>
        <v/>
      </c>
    </row>
    <row r="433" spans="1:11" s="1" customFormat="1" x14ac:dyDescent="0.35">
      <c r="A433" s="14" t="str">
        <f>IFERROR(IF(ISNUMBER(SEARCH($A$1,input!$A433)),AND(1920&lt;=VALUE(TRIM(MID(input!$A433,SEARCH($A$1,input!$A433)+4,5))),VALUE(TRIM(MID(input!$A433,SEARCH($A$1,input!$A433)+4,5)))&lt;=2002),"X"),"")</f>
        <v>X</v>
      </c>
      <c r="B433" s="14" t="str">
        <f>IFERROR(IF(ISNUMBER(SEARCH($B$1,input!$A433)),AND(2010&lt;=VALUE(TRIM(MID(input!$A433,SEARCH($B$1,input!$A433)+4,5))),VALUE(TRIM(MID(input!$A433,SEARCH($B$1,input!$A433)+4,5)))&lt;=2020),"X"),"")</f>
        <v>X</v>
      </c>
      <c r="C433" s="14" t="str">
        <f>IFERROR(IF(ISNUMBER(SEARCH($C$1,input!$A433)),AND(2020&lt;=VALUE(TRIM(MID(input!$A433,SEARCH($C$1,input!$A433)+4,5))),VALUE(TRIM(MID(input!$A433,SEARCH($C$1,input!$A433)+4,5)))&lt;=2030),"X"),"")</f>
        <v>X</v>
      </c>
      <c r="D433" s="14" t="str">
        <f>IFERROR(IF(ISNUMBER(SEARCH($D$1,input!$A433)),IF(MID(input!$A433,SEARCH($D$1,input!$A433)+7,2)="cm",AND(150&lt;=VALUE(MID(input!$A433,SEARCH($D$1,input!$A433)+4,3)),VALUE(MID(input!$A433,SEARCH($D$1,input!$A433)+4,3))&lt;=193),IF(MID(input!$A433,SEARCH($D$1,input!$A433)+6,2)="in",AND(59&lt;=VALUE(MID(input!$A433,SEARCH($D$1,input!$A433)+4,2)),VALUE(MID(input!$A433,SEARCH($D$1,input!$A433)+4,2))&lt;=76),"")),"X"),"")</f>
        <v>X</v>
      </c>
      <c r="E433" s="14" t="str">
        <f>IFERROR(IF(ISNUMBER(SEARCH($E$1,input!$A433)),IF(AND(MID(input!$A433,SEARCH($E$1,input!$A433)+4,1)="#",
VLOOKUP(MID(input!$A433,SEARCH($E$1,input!$A433)+5,1),'TRUE LIST'!$C$2:$D$17,2,0),
VLOOKUP(MID(input!$A433,SEARCH($E$1,input!$A433)+6,1),'TRUE LIST'!$C$2:$D$17,2,0),
VLOOKUP(MID(input!$A433,SEARCH($E$1,input!$A433)+7,1),'TRUE LIST'!$C$2:$D$17,2,0),
VLOOKUP(MID(input!$A433,SEARCH($E$1,input!$A433)+8,1),'TRUE LIST'!$C$2:$D$17,2,0),
VLOOKUP(MID(input!$A433,SEARCH($E$1,input!$A433)+9,1),'TRUE LIST'!$C$2:$D$17,2,0),
VLOOKUP(MID(input!$A433,SEARCH($E$1,input!$A433)+10,1),'TRUE LIST'!$C$2:$D$17,2,0),
TRIM(MID(input!$A433,SEARCH($E$1,input!$A433)+11,1))=""),TRUE,""),"X"),"")</f>
        <v>X</v>
      </c>
      <c r="F433" s="14" t="str">
        <f>IFERROR(IF(ISNUMBER(SEARCH($F$1,input!$A433)),VLOOKUP(TRIM(MID(input!$A433,SEARCH($F$1,input!$A433)+4,4)),'TRUE LIST'!$A$2:$B$8,2,0),"X"),"")</f>
        <v>X</v>
      </c>
      <c r="G433" s="14" t="str">
        <f>IFERROR(IF(ISNUMBER(SEARCH($G$1,input!$A433)),IF(LEN(TRIM(MID(input!$A433,SEARCH($G$1,input!$A433)+4,10)))=9,TRUE,""),"X"),"")</f>
        <v>X</v>
      </c>
      <c r="H433" s="14" t="str">
        <f t="shared" ca="1" si="12"/>
        <v/>
      </c>
      <c r="I433" s="13" t="str">
        <f>IF(ISBLANK(input!A433),"x","")</f>
        <v>x</v>
      </c>
      <c r="J433" s="13">
        <f>IFERROR(IF(I433="x",MATCH("x",I434:I959,0),N/A),"")</f>
        <v>6</v>
      </c>
      <c r="K433" s="14" t="str">
        <f t="shared" ca="1" si="13"/>
        <v/>
      </c>
    </row>
    <row r="434" spans="1:11" s="1" customFormat="1" x14ac:dyDescent="0.35">
      <c r="A434" s="14" t="str">
        <f>IFERROR(IF(ISNUMBER(SEARCH($A$1,input!$A434)),AND(1920&lt;=VALUE(TRIM(MID(input!$A434,SEARCH($A$1,input!$A434)+4,5))),VALUE(TRIM(MID(input!$A434,SEARCH($A$1,input!$A434)+4,5)))&lt;=2002),"X"),"")</f>
        <v>X</v>
      </c>
      <c r="B434" s="14" t="str">
        <f>IFERROR(IF(ISNUMBER(SEARCH($B$1,input!$A434)),AND(2010&lt;=VALUE(TRIM(MID(input!$A434,SEARCH($B$1,input!$A434)+4,5))),VALUE(TRIM(MID(input!$A434,SEARCH($B$1,input!$A434)+4,5)))&lt;=2020),"X"),"")</f>
        <v>X</v>
      </c>
      <c r="C434" s="14" t="b">
        <f>IFERROR(IF(ISNUMBER(SEARCH($C$1,input!$A434)),AND(2020&lt;=VALUE(TRIM(MID(input!$A434,SEARCH($C$1,input!$A434)+4,5))),VALUE(TRIM(MID(input!$A434,SEARCH($C$1,input!$A434)+4,5)))&lt;=2030),"X"),"")</f>
        <v>0</v>
      </c>
      <c r="D434" s="14" t="str">
        <f>IFERROR(IF(ISNUMBER(SEARCH($D$1,input!$A434)),IF(MID(input!$A434,SEARCH($D$1,input!$A434)+7,2)="cm",AND(150&lt;=VALUE(MID(input!$A434,SEARCH($D$1,input!$A434)+4,3)),VALUE(MID(input!$A434,SEARCH($D$1,input!$A434)+4,3))&lt;=193),IF(MID(input!$A434,SEARCH($D$1,input!$A434)+6,2)="in",AND(59&lt;=VALUE(MID(input!$A434,SEARCH($D$1,input!$A434)+4,2)),VALUE(MID(input!$A434,SEARCH($D$1,input!$A434)+4,2))&lt;=76),"")),"X"),"")</f>
        <v>X</v>
      </c>
      <c r="E434" s="14" t="str">
        <f>IFERROR(IF(ISNUMBER(SEARCH($E$1,input!$A434)),IF(AND(MID(input!$A434,SEARCH($E$1,input!$A434)+4,1)="#",
VLOOKUP(MID(input!$A434,SEARCH($E$1,input!$A434)+5,1),'TRUE LIST'!$C$2:$D$17,2,0),
VLOOKUP(MID(input!$A434,SEARCH($E$1,input!$A434)+6,1),'TRUE LIST'!$C$2:$D$17,2,0),
VLOOKUP(MID(input!$A434,SEARCH($E$1,input!$A434)+7,1),'TRUE LIST'!$C$2:$D$17,2,0),
VLOOKUP(MID(input!$A434,SEARCH($E$1,input!$A434)+8,1),'TRUE LIST'!$C$2:$D$17,2,0),
VLOOKUP(MID(input!$A434,SEARCH($E$1,input!$A434)+9,1),'TRUE LIST'!$C$2:$D$17,2,0),
VLOOKUP(MID(input!$A434,SEARCH($E$1,input!$A434)+10,1),'TRUE LIST'!$C$2:$D$17,2,0),
TRIM(MID(input!$A434,SEARCH($E$1,input!$A434)+11,1))=""),TRUE,""),"X"),"")</f>
        <v/>
      </c>
      <c r="F434" s="14" t="str">
        <f>IFERROR(IF(ISNUMBER(SEARCH($F$1,input!$A434)),VLOOKUP(TRIM(MID(input!$A434,SEARCH($F$1,input!$A434)+4,4)),'TRUE LIST'!$A$2:$B$8,2,0),"X"),"")</f>
        <v>X</v>
      </c>
      <c r="G434" s="14" t="str">
        <f>IFERROR(IF(ISNUMBER(SEARCH($G$1,input!$A434)),IF(LEN(TRIM(MID(input!$A434,SEARCH($G$1,input!$A434)+4,10)))=9,TRUE,""),"X"),"")</f>
        <v/>
      </c>
      <c r="H434" s="14">
        <f t="shared" ca="1" si="12"/>
        <v>6</v>
      </c>
      <c r="I434" s="13" t="str">
        <f>IF(ISBLANK(input!A434),"x","")</f>
        <v/>
      </c>
      <c r="J434" s="13" t="str">
        <f>IFERROR(IF(I434="x",MATCH("x",I435:I959,0),N/A),"")</f>
        <v/>
      </c>
      <c r="K434" s="14">
        <f t="shared" ca="1" si="13"/>
        <v>6</v>
      </c>
    </row>
    <row r="435" spans="1:11" s="1" customFormat="1" x14ac:dyDescent="0.35">
      <c r="A435" s="14" t="b">
        <f>IFERROR(IF(ISNUMBER(SEARCH($A$1,input!$A435)),AND(1920&lt;=VALUE(TRIM(MID(input!$A435,SEARCH($A$1,input!$A435)+4,5))),VALUE(TRIM(MID(input!$A435,SEARCH($A$1,input!$A435)+4,5)))&lt;=2002),"X"),"")</f>
        <v>0</v>
      </c>
      <c r="B435" s="14" t="str">
        <f>IFERROR(IF(ISNUMBER(SEARCH($B$1,input!$A435)),AND(2010&lt;=VALUE(TRIM(MID(input!$A435,SEARCH($B$1,input!$A435)+4,5))),VALUE(TRIM(MID(input!$A435,SEARCH($B$1,input!$A435)+4,5)))&lt;=2020),"X"),"")</f>
        <v>X</v>
      </c>
      <c r="C435" s="14" t="str">
        <f>IFERROR(IF(ISNUMBER(SEARCH($C$1,input!$A435)),AND(2020&lt;=VALUE(TRIM(MID(input!$A435,SEARCH($C$1,input!$A435)+4,5))),VALUE(TRIM(MID(input!$A435,SEARCH($C$1,input!$A435)+4,5)))&lt;=2030),"X"),"")</f>
        <v>X</v>
      </c>
      <c r="D435" s="14" t="str">
        <f>IFERROR(IF(ISNUMBER(SEARCH($D$1,input!$A435)),IF(MID(input!$A435,SEARCH($D$1,input!$A435)+7,2)="cm",AND(150&lt;=VALUE(MID(input!$A435,SEARCH($D$1,input!$A435)+4,3)),VALUE(MID(input!$A435,SEARCH($D$1,input!$A435)+4,3))&lt;=193),IF(MID(input!$A435,SEARCH($D$1,input!$A435)+6,2)="in",AND(59&lt;=VALUE(MID(input!$A435,SEARCH($D$1,input!$A435)+4,2)),VALUE(MID(input!$A435,SEARCH($D$1,input!$A435)+4,2))&lt;=76),"")),"X"),"")</f>
        <v>X</v>
      </c>
      <c r="E435" s="14" t="str">
        <f>IFERROR(IF(ISNUMBER(SEARCH($E$1,input!$A435)),IF(AND(MID(input!$A435,SEARCH($E$1,input!$A435)+4,1)="#",
VLOOKUP(MID(input!$A435,SEARCH($E$1,input!$A435)+5,1),'TRUE LIST'!$C$2:$D$17,2,0),
VLOOKUP(MID(input!$A435,SEARCH($E$1,input!$A435)+6,1),'TRUE LIST'!$C$2:$D$17,2,0),
VLOOKUP(MID(input!$A435,SEARCH($E$1,input!$A435)+7,1),'TRUE LIST'!$C$2:$D$17,2,0),
VLOOKUP(MID(input!$A435,SEARCH($E$1,input!$A435)+8,1),'TRUE LIST'!$C$2:$D$17,2,0),
VLOOKUP(MID(input!$A435,SEARCH($E$1,input!$A435)+9,1),'TRUE LIST'!$C$2:$D$17,2,0),
VLOOKUP(MID(input!$A435,SEARCH($E$1,input!$A435)+10,1),'TRUE LIST'!$C$2:$D$17,2,0),
TRIM(MID(input!$A435,SEARCH($E$1,input!$A435)+11,1))=""),TRUE,""),"X"),"")</f>
        <v>X</v>
      </c>
      <c r="F435" s="14" t="str">
        <f>IFERROR(IF(ISNUMBER(SEARCH($F$1,input!$A435)),VLOOKUP(TRIM(MID(input!$A435,SEARCH($F$1,input!$A435)+4,4)),'TRUE LIST'!$A$2:$B$8,2,0),"X"),"")</f>
        <v>X</v>
      </c>
      <c r="G435" s="14" t="str">
        <f>IFERROR(IF(ISNUMBER(SEARCH($G$1,input!$A435)),IF(LEN(TRIM(MID(input!$A435,SEARCH($G$1,input!$A435)+4,10)))=9,TRUE,""),"X"),"")</f>
        <v>X</v>
      </c>
      <c r="H435" s="14" t="str">
        <f t="shared" ca="1" si="12"/>
        <v/>
      </c>
      <c r="I435" s="13" t="str">
        <f>IF(ISBLANK(input!A435),"x","")</f>
        <v/>
      </c>
      <c r="J435" s="13" t="str">
        <f>IFERROR(IF(I435="x",MATCH("x",I436:I959,0),N/A),"")</f>
        <v/>
      </c>
      <c r="K435" s="14" t="str">
        <f t="shared" ca="1" si="13"/>
        <v/>
      </c>
    </row>
    <row r="436" spans="1:11" s="1" customFormat="1" x14ac:dyDescent="0.35">
      <c r="A436" s="14" t="str">
        <f>IFERROR(IF(ISNUMBER(SEARCH($A$1,input!$A436)),AND(1920&lt;=VALUE(TRIM(MID(input!$A436,SEARCH($A$1,input!$A436)+4,5))),VALUE(TRIM(MID(input!$A436,SEARCH($A$1,input!$A436)+4,5)))&lt;=2002),"X"),"")</f>
        <v>X</v>
      </c>
      <c r="B436" s="14" t="str">
        <f>IFERROR(IF(ISNUMBER(SEARCH($B$1,input!$A436)),AND(2010&lt;=VALUE(TRIM(MID(input!$A436,SEARCH($B$1,input!$A436)+4,5))),VALUE(TRIM(MID(input!$A436,SEARCH($B$1,input!$A436)+4,5)))&lt;=2020),"X"),"")</f>
        <v>X</v>
      </c>
      <c r="C436" s="14" t="str">
        <f>IFERROR(IF(ISNUMBER(SEARCH($C$1,input!$A436)),AND(2020&lt;=VALUE(TRIM(MID(input!$A436,SEARCH($C$1,input!$A436)+4,5))),VALUE(TRIM(MID(input!$A436,SEARCH($C$1,input!$A436)+4,5)))&lt;=2030),"X"),"")</f>
        <v>X</v>
      </c>
      <c r="D436" s="14" t="str">
        <f>IFERROR(IF(ISNUMBER(SEARCH($D$1,input!$A436)),IF(MID(input!$A436,SEARCH($D$1,input!$A436)+7,2)="cm",AND(150&lt;=VALUE(MID(input!$A436,SEARCH($D$1,input!$A436)+4,3)),VALUE(MID(input!$A436,SEARCH($D$1,input!$A436)+4,3))&lt;=193),IF(MID(input!$A436,SEARCH($D$1,input!$A436)+6,2)="in",AND(59&lt;=VALUE(MID(input!$A436,SEARCH($D$1,input!$A436)+4,2)),VALUE(MID(input!$A436,SEARCH($D$1,input!$A436)+4,2))&lt;=76),"")),"X"),"")</f>
        <v/>
      </c>
      <c r="E436" s="14" t="str">
        <f>IFERROR(IF(ISNUMBER(SEARCH($E$1,input!$A436)),IF(AND(MID(input!$A436,SEARCH($E$1,input!$A436)+4,1)="#",
VLOOKUP(MID(input!$A436,SEARCH($E$1,input!$A436)+5,1),'TRUE LIST'!$C$2:$D$17,2,0),
VLOOKUP(MID(input!$A436,SEARCH($E$1,input!$A436)+6,1),'TRUE LIST'!$C$2:$D$17,2,0),
VLOOKUP(MID(input!$A436,SEARCH($E$1,input!$A436)+7,1),'TRUE LIST'!$C$2:$D$17,2,0),
VLOOKUP(MID(input!$A436,SEARCH($E$1,input!$A436)+8,1),'TRUE LIST'!$C$2:$D$17,2,0),
VLOOKUP(MID(input!$A436,SEARCH($E$1,input!$A436)+9,1),'TRUE LIST'!$C$2:$D$17,2,0),
VLOOKUP(MID(input!$A436,SEARCH($E$1,input!$A436)+10,1),'TRUE LIST'!$C$2:$D$17,2,0),
TRIM(MID(input!$A436,SEARCH($E$1,input!$A436)+11,1))=""),TRUE,""),"X"),"")</f>
        <v>X</v>
      </c>
      <c r="F436" s="14" t="str">
        <f>IFERROR(IF(ISNUMBER(SEARCH($F$1,input!$A436)),VLOOKUP(TRIM(MID(input!$A436,SEARCH($F$1,input!$A436)+4,4)),'TRUE LIST'!$A$2:$B$8,2,0),"X"),"")</f>
        <v/>
      </c>
      <c r="G436" s="14" t="str">
        <f>IFERROR(IF(ISNUMBER(SEARCH($G$1,input!$A436)),IF(LEN(TRIM(MID(input!$A436,SEARCH($G$1,input!$A436)+4,10)))=9,TRUE,""),"X"),"")</f>
        <v>X</v>
      </c>
      <c r="H436" s="14" t="str">
        <f t="shared" ca="1" si="12"/>
        <v/>
      </c>
      <c r="I436" s="13" t="str">
        <f>IF(ISBLANK(input!A436),"x","")</f>
        <v/>
      </c>
      <c r="J436" s="13" t="str">
        <f>IFERROR(IF(I436="x",MATCH("x",I437:I959,0),N/A),"")</f>
        <v/>
      </c>
      <c r="K436" s="14" t="str">
        <f t="shared" ca="1" si="13"/>
        <v/>
      </c>
    </row>
    <row r="437" spans="1:11" s="1" customFormat="1" x14ac:dyDescent="0.35">
      <c r="A437" s="14" t="str">
        <f>IFERROR(IF(ISNUMBER(SEARCH($A$1,input!$A437)),AND(1920&lt;=VALUE(TRIM(MID(input!$A437,SEARCH($A$1,input!$A437)+4,5))),VALUE(TRIM(MID(input!$A437,SEARCH($A$1,input!$A437)+4,5)))&lt;=2002),"X"),"")</f>
        <v>X</v>
      </c>
      <c r="B437" s="14" t="b">
        <f>IFERROR(IF(ISNUMBER(SEARCH($B$1,input!$A437)),AND(2010&lt;=VALUE(TRIM(MID(input!$A437,SEARCH($B$1,input!$A437)+4,5))),VALUE(TRIM(MID(input!$A437,SEARCH($B$1,input!$A437)+4,5)))&lt;=2020),"X"),"")</f>
        <v>0</v>
      </c>
      <c r="C437" s="14" t="str">
        <f>IFERROR(IF(ISNUMBER(SEARCH($C$1,input!$A437)),AND(2020&lt;=VALUE(TRIM(MID(input!$A437,SEARCH($C$1,input!$A437)+4,5))),VALUE(TRIM(MID(input!$A437,SEARCH($C$1,input!$A437)+4,5)))&lt;=2030),"X"),"")</f>
        <v>X</v>
      </c>
      <c r="D437" s="14" t="str">
        <f>IFERROR(IF(ISNUMBER(SEARCH($D$1,input!$A437)),IF(MID(input!$A437,SEARCH($D$1,input!$A437)+7,2)="cm",AND(150&lt;=VALUE(MID(input!$A437,SEARCH($D$1,input!$A437)+4,3)),VALUE(MID(input!$A437,SEARCH($D$1,input!$A437)+4,3))&lt;=193),IF(MID(input!$A437,SEARCH($D$1,input!$A437)+6,2)="in",AND(59&lt;=VALUE(MID(input!$A437,SEARCH($D$1,input!$A437)+4,2)),VALUE(MID(input!$A437,SEARCH($D$1,input!$A437)+4,2))&lt;=76),"")),"X"),"")</f>
        <v>X</v>
      </c>
      <c r="E437" s="14" t="str">
        <f>IFERROR(IF(ISNUMBER(SEARCH($E$1,input!$A437)),IF(AND(MID(input!$A437,SEARCH($E$1,input!$A437)+4,1)="#",
VLOOKUP(MID(input!$A437,SEARCH($E$1,input!$A437)+5,1),'TRUE LIST'!$C$2:$D$17,2,0),
VLOOKUP(MID(input!$A437,SEARCH($E$1,input!$A437)+6,1),'TRUE LIST'!$C$2:$D$17,2,0),
VLOOKUP(MID(input!$A437,SEARCH($E$1,input!$A437)+7,1),'TRUE LIST'!$C$2:$D$17,2,0),
VLOOKUP(MID(input!$A437,SEARCH($E$1,input!$A437)+8,1),'TRUE LIST'!$C$2:$D$17,2,0),
VLOOKUP(MID(input!$A437,SEARCH($E$1,input!$A437)+9,1),'TRUE LIST'!$C$2:$D$17,2,0),
VLOOKUP(MID(input!$A437,SEARCH($E$1,input!$A437)+10,1),'TRUE LIST'!$C$2:$D$17,2,0),
TRIM(MID(input!$A437,SEARCH($E$1,input!$A437)+11,1))=""),TRUE,""),"X"),"")</f>
        <v>X</v>
      </c>
      <c r="F437" s="14" t="str">
        <f>IFERROR(IF(ISNUMBER(SEARCH($F$1,input!$A437)),VLOOKUP(TRIM(MID(input!$A437,SEARCH($F$1,input!$A437)+4,4)),'TRUE LIST'!$A$2:$B$8,2,0),"X"),"")</f>
        <v>X</v>
      </c>
      <c r="G437" s="14" t="str">
        <f>IFERROR(IF(ISNUMBER(SEARCH($G$1,input!$A437)),IF(LEN(TRIM(MID(input!$A437,SEARCH($G$1,input!$A437)+4,10)))=9,TRUE,""),"X"),"")</f>
        <v>X</v>
      </c>
      <c r="H437" s="14" t="str">
        <f t="shared" ca="1" si="12"/>
        <v/>
      </c>
      <c r="I437" s="13" t="str">
        <f>IF(ISBLANK(input!A437),"x","")</f>
        <v/>
      </c>
      <c r="J437" s="13" t="str">
        <f>IFERROR(IF(I437="x",MATCH("x",I438:I959,0),N/A),"")</f>
        <v/>
      </c>
      <c r="K437" s="14" t="str">
        <f t="shared" ca="1" si="13"/>
        <v/>
      </c>
    </row>
    <row r="438" spans="1:11" s="1" customFormat="1" x14ac:dyDescent="0.35">
      <c r="A438" s="14" t="str">
        <f>IFERROR(IF(ISNUMBER(SEARCH($A$1,input!$A438)),AND(1920&lt;=VALUE(TRIM(MID(input!$A438,SEARCH($A$1,input!$A438)+4,5))),VALUE(TRIM(MID(input!$A438,SEARCH($A$1,input!$A438)+4,5)))&lt;=2002),"X"),"")</f>
        <v>X</v>
      </c>
      <c r="B438" s="14" t="str">
        <f>IFERROR(IF(ISNUMBER(SEARCH($B$1,input!$A438)),AND(2010&lt;=VALUE(TRIM(MID(input!$A438,SEARCH($B$1,input!$A438)+4,5))),VALUE(TRIM(MID(input!$A438,SEARCH($B$1,input!$A438)+4,5)))&lt;=2020),"X"),"")</f>
        <v>X</v>
      </c>
      <c r="C438" s="14" t="str">
        <f>IFERROR(IF(ISNUMBER(SEARCH($C$1,input!$A438)),AND(2020&lt;=VALUE(TRIM(MID(input!$A438,SEARCH($C$1,input!$A438)+4,5))),VALUE(TRIM(MID(input!$A438,SEARCH($C$1,input!$A438)+4,5)))&lt;=2030),"X"),"")</f>
        <v>X</v>
      </c>
      <c r="D438" s="14" t="str">
        <f>IFERROR(IF(ISNUMBER(SEARCH($D$1,input!$A438)),IF(MID(input!$A438,SEARCH($D$1,input!$A438)+7,2)="cm",AND(150&lt;=VALUE(MID(input!$A438,SEARCH($D$1,input!$A438)+4,3)),VALUE(MID(input!$A438,SEARCH($D$1,input!$A438)+4,3))&lt;=193),IF(MID(input!$A438,SEARCH($D$1,input!$A438)+6,2)="in",AND(59&lt;=VALUE(MID(input!$A438,SEARCH($D$1,input!$A438)+4,2)),VALUE(MID(input!$A438,SEARCH($D$1,input!$A438)+4,2))&lt;=76),"")),"X"),"")</f>
        <v>X</v>
      </c>
      <c r="E438" s="14" t="str">
        <f>IFERROR(IF(ISNUMBER(SEARCH($E$1,input!$A438)),IF(AND(MID(input!$A438,SEARCH($E$1,input!$A438)+4,1)="#",
VLOOKUP(MID(input!$A438,SEARCH($E$1,input!$A438)+5,1),'TRUE LIST'!$C$2:$D$17,2,0),
VLOOKUP(MID(input!$A438,SEARCH($E$1,input!$A438)+6,1),'TRUE LIST'!$C$2:$D$17,2,0),
VLOOKUP(MID(input!$A438,SEARCH($E$1,input!$A438)+7,1),'TRUE LIST'!$C$2:$D$17,2,0),
VLOOKUP(MID(input!$A438,SEARCH($E$1,input!$A438)+8,1),'TRUE LIST'!$C$2:$D$17,2,0),
VLOOKUP(MID(input!$A438,SEARCH($E$1,input!$A438)+9,1),'TRUE LIST'!$C$2:$D$17,2,0),
VLOOKUP(MID(input!$A438,SEARCH($E$1,input!$A438)+10,1),'TRUE LIST'!$C$2:$D$17,2,0),
TRIM(MID(input!$A438,SEARCH($E$1,input!$A438)+11,1))=""),TRUE,""),"X"),"")</f>
        <v>X</v>
      </c>
      <c r="F438" s="14" t="str">
        <f>IFERROR(IF(ISNUMBER(SEARCH($F$1,input!$A438)),VLOOKUP(TRIM(MID(input!$A438,SEARCH($F$1,input!$A438)+4,4)),'TRUE LIST'!$A$2:$B$8,2,0),"X"),"")</f>
        <v>X</v>
      </c>
      <c r="G438" s="14" t="str">
        <f>IFERROR(IF(ISNUMBER(SEARCH($G$1,input!$A438)),IF(LEN(TRIM(MID(input!$A438,SEARCH($G$1,input!$A438)+4,10)))=9,TRUE,""),"X"),"")</f>
        <v>X</v>
      </c>
      <c r="H438" s="14" t="str">
        <f t="shared" ca="1" si="12"/>
        <v/>
      </c>
      <c r="I438" s="13" t="str">
        <f>IF(ISBLANK(input!A438),"x","")</f>
        <v/>
      </c>
      <c r="J438" s="13" t="str">
        <f>IFERROR(IF(I438="x",MATCH("x",I439:I959,0),N/A),"")</f>
        <v/>
      </c>
      <c r="K438" s="14" t="str">
        <f t="shared" ca="1" si="13"/>
        <v/>
      </c>
    </row>
    <row r="439" spans="1:11" s="1" customFormat="1" x14ac:dyDescent="0.35">
      <c r="A439" s="14" t="str">
        <f>IFERROR(IF(ISNUMBER(SEARCH($A$1,input!$A439)),AND(1920&lt;=VALUE(TRIM(MID(input!$A439,SEARCH($A$1,input!$A439)+4,5))),VALUE(TRIM(MID(input!$A439,SEARCH($A$1,input!$A439)+4,5)))&lt;=2002),"X"),"")</f>
        <v>X</v>
      </c>
      <c r="B439" s="14" t="str">
        <f>IFERROR(IF(ISNUMBER(SEARCH($B$1,input!$A439)),AND(2010&lt;=VALUE(TRIM(MID(input!$A439,SEARCH($B$1,input!$A439)+4,5))),VALUE(TRIM(MID(input!$A439,SEARCH($B$1,input!$A439)+4,5)))&lt;=2020),"X"),"")</f>
        <v>X</v>
      </c>
      <c r="C439" s="14" t="str">
        <f>IFERROR(IF(ISNUMBER(SEARCH($C$1,input!$A439)),AND(2020&lt;=VALUE(TRIM(MID(input!$A439,SEARCH($C$1,input!$A439)+4,5))),VALUE(TRIM(MID(input!$A439,SEARCH($C$1,input!$A439)+4,5)))&lt;=2030),"X"),"")</f>
        <v>X</v>
      </c>
      <c r="D439" s="14" t="str">
        <f>IFERROR(IF(ISNUMBER(SEARCH($D$1,input!$A439)),IF(MID(input!$A439,SEARCH($D$1,input!$A439)+7,2)="cm",AND(150&lt;=VALUE(MID(input!$A439,SEARCH($D$1,input!$A439)+4,3)),VALUE(MID(input!$A439,SEARCH($D$1,input!$A439)+4,3))&lt;=193),IF(MID(input!$A439,SEARCH($D$1,input!$A439)+6,2)="in",AND(59&lt;=VALUE(MID(input!$A439,SEARCH($D$1,input!$A439)+4,2)),VALUE(MID(input!$A439,SEARCH($D$1,input!$A439)+4,2))&lt;=76),"")),"X"),"")</f>
        <v>X</v>
      </c>
      <c r="E439" s="14" t="str">
        <f>IFERROR(IF(ISNUMBER(SEARCH($E$1,input!$A439)),IF(AND(MID(input!$A439,SEARCH($E$1,input!$A439)+4,1)="#",
VLOOKUP(MID(input!$A439,SEARCH($E$1,input!$A439)+5,1),'TRUE LIST'!$C$2:$D$17,2,0),
VLOOKUP(MID(input!$A439,SEARCH($E$1,input!$A439)+6,1),'TRUE LIST'!$C$2:$D$17,2,0),
VLOOKUP(MID(input!$A439,SEARCH($E$1,input!$A439)+7,1),'TRUE LIST'!$C$2:$D$17,2,0),
VLOOKUP(MID(input!$A439,SEARCH($E$1,input!$A439)+8,1),'TRUE LIST'!$C$2:$D$17,2,0),
VLOOKUP(MID(input!$A439,SEARCH($E$1,input!$A439)+9,1),'TRUE LIST'!$C$2:$D$17,2,0),
VLOOKUP(MID(input!$A439,SEARCH($E$1,input!$A439)+10,1),'TRUE LIST'!$C$2:$D$17,2,0),
TRIM(MID(input!$A439,SEARCH($E$1,input!$A439)+11,1))=""),TRUE,""),"X"),"")</f>
        <v>X</v>
      </c>
      <c r="F439" s="14" t="str">
        <f>IFERROR(IF(ISNUMBER(SEARCH($F$1,input!$A439)),VLOOKUP(TRIM(MID(input!$A439,SEARCH($F$1,input!$A439)+4,4)),'TRUE LIST'!$A$2:$B$8,2,0),"X"),"")</f>
        <v>X</v>
      </c>
      <c r="G439" s="14" t="str">
        <f>IFERROR(IF(ISNUMBER(SEARCH($G$1,input!$A439)),IF(LEN(TRIM(MID(input!$A439,SEARCH($G$1,input!$A439)+4,10)))=9,TRUE,""),"X"),"")</f>
        <v>X</v>
      </c>
      <c r="H439" s="14" t="str">
        <f t="shared" ca="1" si="12"/>
        <v/>
      </c>
      <c r="I439" s="13" t="str">
        <f>IF(ISBLANK(input!A439),"x","")</f>
        <v>x</v>
      </c>
      <c r="J439" s="13">
        <f>IFERROR(IF(I439="x",MATCH("x",I440:I959,0),N/A),"")</f>
        <v>5</v>
      </c>
      <c r="K439" s="14" t="str">
        <f t="shared" ca="1" si="13"/>
        <v/>
      </c>
    </row>
    <row r="440" spans="1:11" s="1" customFormat="1" x14ac:dyDescent="0.35">
      <c r="A440" s="14" t="str">
        <f>IFERROR(IF(ISNUMBER(SEARCH($A$1,input!$A440)),AND(1920&lt;=VALUE(TRIM(MID(input!$A440,SEARCH($A$1,input!$A440)+4,5))),VALUE(TRIM(MID(input!$A440,SEARCH($A$1,input!$A440)+4,5)))&lt;=2002),"X"),"")</f>
        <v>X</v>
      </c>
      <c r="B440" s="14" t="str">
        <f>IFERROR(IF(ISNUMBER(SEARCH($B$1,input!$A440)),AND(2010&lt;=VALUE(TRIM(MID(input!$A440,SEARCH($B$1,input!$A440)+4,5))),VALUE(TRIM(MID(input!$A440,SEARCH($B$1,input!$A440)+4,5)))&lt;=2020),"X"),"")</f>
        <v>X</v>
      </c>
      <c r="C440" s="14" t="b">
        <f>IFERROR(IF(ISNUMBER(SEARCH($C$1,input!$A440)),AND(2020&lt;=VALUE(TRIM(MID(input!$A440,SEARCH($C$1,input!$A440)+4,5))),VALUE(TRIM(MID(input!$A440,SEARCH($C$1,input!$A440)+4,5)))&lt;=2030),"X"),"")</f>
        <v>1</v>
      </c>
      <c r="D440" s="14" t="str">
        <f>IFERROR(IF(ISNUMBER(SEARCH($D$1,input!$A440)),IF(MID(input!$A440,SEARCH($D$1,input!$A440)+7,2)="cm",AND(150&lt;=VALUE(MID(input!$A440,SEARCH($D$1,input!$A440)+4,3)),VALUE(MID(input!$A440,SEARCH($D$1,input!$A440)+4,3))&lt;=193),IF(MID(input!$A440,SEARCH($D$1,input!$A440)+6,2)="in",AND(59&lt;=VALUE(MID(input!$A440,SEARCH($D$1,input!$A440)+4,2)),VALUE(MID(input!$A440,SEARCH($D$1,input!$A440)+4,2))&lt;=76),"")),"X"),"")</f>
        <v>X</v>
      </c>
      <c r="E440" s="14" t="str">
        <f>IFERROR(IF(ISNUMBER(SEARCH($E$1,input!$A440)),IF(AND(MID(input!$A440,SEARCH($E$1,input!$A440)+4,1)="#",
VLOOKUP(MID(input!$A440,SEARCH($E$1,input!$A440)+5,1),'TRUE LIST'!$C$2:$D$17,2,0),
VLOOKUP(MID(input!$A440,SEARCH($E$1,input!$A440)+6,1),'TRUE LIST'!$C$2:$D$17,2,0),
VLOOKUP(MID(input!$A440,SEARCH($E$1,input!$A440)+7,1),'TRUE LIST'!$C$2:$D$17,2,0),
VLOOKUP(MID(input!$A440,SEARCH($E$1,input!$A440)+8,1),'TRUE LIST'!$C$2:$D$17,2,0),
VLOOKUP(MID(input!$A440,SEARCH($E$1,input!$A440)+9,1),'TRUE LIST'!$C$2:$D$17,2,0),
VLOOKUP(MID(input!$A440,SEARCH($E$1,input!$A440)+10,1),'TRUE LIST'!$C$2:$D$17,2,0),
TRIM(MID(input!$A440,SEARCH($E$1,input!$A440)+11,1))=""),TRUE,""),"X"),"")</f>
        <v>X</v>
      </c>
      <c r="F440" s="14" t="str">
        <f>IFERROR(IF(ISNUMBER(SEARCH($F$1,input!$A440)),VLOOKUP(TRIM(MID(input!$A440,SEARCH($F$1,input!$A440)+4,4)),'TRUE LIST'!$A$2:$B$8,2,0),"X"),"")</f>
        <v>X</v>
      </c>
      <c r="G440" s="14" t="str">
        <f>IFERROR(IF(ISNUMBER(SEARCH($G$1,input!$A440)),IF(LEN(TRIM(MID(input!$A440,SEARCH($G$1,input!$A440)+4,10)))=9,TRUE,""),"X"),"")</f>
        <v>X</v>
      </c>
      <c r="H440" s="14">
        <f t="shared" ca="1" si="12"/>
        <v>6</v>
      </c>
      <c r="I440" s="13" t="str">
        <f>IF(ISBLANK(input!A440),"x","")</f>
        <v/>
      </c>
      <c r="J440" s="13" t="str">
        <f>IFERROR(IF(I440="x",MATCH("x",I441:I959,0),N/A),"")</f>
        <v/>
      </c>
      <c r="K440" s="14">
        <f t="shared" ca="1" si="13"/>
        <v>6</v>
      </c>
    </row>
    <row r="441" spans="1:11" s="1" customFormat="1" x14ac:dyDescent="0.35">
      <c r="A441" s="14" t="b">
        <f>IFERROR(IF(ISNUMBER(SEARCH($A$1,input!$A441)),AND(1920&lt;=VALUE(TRIM(MID(input!$A441,SEARCH($A$1,input!$A441)+4,5))),VALUE(TRIM(MID(input!$A441,SEARCH($A$1,input!$A441)+4,5)))&lt;=2002),"X"),"")</f>
        <v>1</v>
      </c>
      <c r="B441" s="14" t="b">
        <f>IFERROR(IF(ISNUMBER(SEARCH($B$1,input!$A441)),AND(2010&lt;=VALUE(TRIM(MID(input!$A441,SEARCH($B$1,input!$A441)+4,5))),VALUE(TRIM(MID(input!$A441,SEARCH($B$1,input!$A441)+4,5)))&lt;=2020),"X"),"")</f>
        <v>1</v>
      </c>
      <c r="C441" s="14" t="str">
        <f>IFERROR(IF(ISNUMBER(SEARCH($C$1,input!$A441)),AND(2020&lt;=VALUE(TRIM(MID(input!$A441,SEARCH($C$1,input!$A441)+4,5))),VALUE(TRIM(MID(input!$A441,SEARCH($C$1,input!$A441)+4,5)))&lt;=2030),"X"),"")</f>
        <v>X</v>
      </c>
      <c r="D441" s="14" t="str">
        <f>IFERROR(IF(ISNUMBER(SEARCH($D$1,input!$A441)),IF(MID(input!$A441,SEARCH($D$1,input!$A441)+7,2)="cm",AND(150&lt;=VALUE(MID(input!$A441,SEARCH($D$1,input!$A441)+4,3)),VALUE(MID(input!$A441,SEARCH($D$1,input!$A441)+4,3))&lt;=193),IF(MID(input!$A441,SEARCH($D$1,input!$A441)+6,2)="in",AND(59&lt;=VALUE(MID(input!$A441,SEARCH($D$1,input!$A441)+4,2)),VALUE(MID(input!$A441,SEARCH($D$1,input!$A441)+4,2))&lt;=76),"")),"X"),"")</f>
        <v>X</v>
      </c>
      <c r="E441" s="14" t="str">
        <f>IFERROR(IF(ISNUMBER(SEARCH($E$1,input!$A441)),IF(AND(MID(input!$A441,SEARCH($E$1,input!$A441)+4,1)="#",
VLOOKUP(MID(input!$A441,SEARCH($E$1,input!$A441)+5,1),'TRUE LIST'!$C$2:$D$17,2,0),
VLOOKUP(MID(input!$A441,SEARCH($E$1,input!$A441)+6,1),'TRUE LIST'!$C$2:$D$17,2,0),
VLOOKUP(MID(input!$A441,SEARCH($E$1,input!$A441)+7,1),'TRUE LIST'!$C$2:$D$17,2,0),
VLOOKUP(MID(input!$A441,SEARCH($E$1,input!$A441)+8,1),'TRUE LIST'!$C$2:$D$17,2,0),
VLOOKUP(MID(input!$A441,SEARCH($E$1,input!$A441)+9,1),'TRUE LIST'!$C$2:$D$17,2,0),
VLOOKUP(MID(input!$A441,SEARCH($E$1,input!$A441)+10,1),'TRUE LIST'!$C$2:$D$17,2,0),
TRIM(MID(input!$A441,SEARCH($E$1,input!$A441)+11,1))=""),TRUE,""),"X"),"")</f>
        <v>X</v>
      </c>
      <c r="F441" s="14" t="b">
        <f>IFERROR(IF(ISNUMBER(SEARCH($F$1,input!$A441)),VLOOKUP(TRIM(MID(input!$A441,SEARCH($F$1,input!$A441)+4,4)),'TRUE LIST'!$A$2:$B$8,2,0),"X"),"")</f>
        <v>1</v>
      </c>
      <c r="G441" s="14" t="str">
        <f>IFERROR(IF(ISNUMBER(SEARCH($G$1,input!$A441)),IF(LEN(TRIM(MID(input!$A441,SEARCH($G$1,input!$A441)+4,10)))=9,TRUE,""),"X"),"")</f>
        <v>X</v>
      </c>
      <c r="H441" s="14" t="str">
        <f t="shared" ca="1" si="12"/>
        <v/>
      </c>
      <c r="I441" s="13" t="str">
        <f>IF(ISBLANK(input!A441),"x","")</f>
        <v/>
      </c>
      <c r="J441" s="13" t="str">
        <f>IFERROR(IF(I441="x",MATCH("x",I442:I959,0),N/A),"")</f>
        <v/>
      </c>
      <c r="K441" s="14" t="str">
        <f t="shared" ca="1" si="13"/>
        <v/>
      </c>
    </row>
    <row r="442" spans="1:11" s="1" customFormat="1" x14ac:dyDescent="0.35">
      <c r="A442" s="14" t="str">
        <f>IFERROR(IF(ISNUMBER(SEARCH($A$1,input!$A442)),AND(1920&lt;=VALUE(TRIM(MID(input!$A442,SEARCH($A$1,input!$A442)+4,5))),VALUE(TRIM(MID(input!$A442,SEARCH($A$1,input!$A442)+4,5)))&lt;=2002),"X"),"")</f>
        <v>X</v>
      </c>
      <c r="B442" s="14" t="str">
        <f>IFERROR(IF(ISNUMBER(SEARCH($B$1,input!$A442)),AND(2010&lt;=VALUE(TRIM(MID(input!$A442,SEARCH($B$1,input!$A442)+4,5))),VALUE(TRIM(MID(input!$A442,SEARCH($B$1,input!$A442)+4,5)))&lt;=2020),"X"),"")</f>
        <v>X</v>
      </c>
      <c r="C442" s="14" t="str">
        <f>IFERROR(IF(ISNUMBER(SEARCH($C$1,input!$A442)),AND(2020&lt;=VALUE(TRIM(MID(input!$A442,SEARCH($C$1,input!$A442)+4,5))),VALUE(TRIM(MID(input!$A442,SEARCH($C$1,input!$A442)+4,5)))&lt;=2030),"X"),"")</f>
        <v>X</v>
      </c>
      <c r="D442" s="14" t="str">
        <f>IFERROR(IF(ISNUMBER(SEARCH($D$1,input!$A442)),IF(MID(input!$A442,SEARCH($D$1,input!$A442)+7,2)="cm",AND(150&lt;=VALUE(MID(input!$A442,SEARCH($D$1,input!$A442)+4,3)),VALUE(MID(input!$A442,SEARCH($D$1,input!$A442)+4,3))&lt;=193),IF(MID(input!$A442,SEARCH($D$1,input!$A442)+6,2)="in",AND(59&lt;=VALUE(MID(input!$A442,SEARCH($D$1,input!$A442)+4,2)),VALUE(MID(input!$A442,SEARCH($D$1,input!$A442)+4,2))&lt;=76),"")),"X"),"")</f>
        <v>X</v>
      </c>
      <c r="E442" s="14" t="b">
        <f>IFERROR(IF(ISNUMBER(SEARCH($E$1,input!$A442)),IF(AND(MID(input!$A442,SEARCH($E$1,input!$A442)+4,1)="#",
VLOOKUP(MID(input!$A442,SEARCH($E$1,input!$A442)+5,1),'TRUE LIST'!$C$2:$D$17,2,0),
VLOOKUP(MID(input!$A442,SEARCH($E$1,input!$A442)+6,1),'TRUE LIST'!$C$2:$D$17,2,0),
VLOOKUP(MID(input!$A442,SEARCH($E$1,input!$A442)+7,1),'TRUE LIST'!$C$2:$D$17,2,0),
VLOOKUP(MID(input!$A442,SEARCH($E$1,input!$A442)+8,1),'TRUE LIST'!$C$2:$D$17,2,0),
VLOOKUP(MID(input!$A442,SEARCH($E$1,input!$A442)+9,1),'TRUE LIST'!$C$2:$D$17,2,0),
VLOOKUP(MID(input!$A442,SEARCH($E$1,input!$A442)+10,1),'TRUE LIST'!$C$2:$D$17,2,0),
TRIM(MID(input!$A442,SEARCH($E$1,input!$A442)+11,1))=""),TRUE,""),"X"),"")</f>
        <v>1</v>
      </c>
      <c r="F442" s="14" t="str">
        <f>IFERROR(IF(ISNUMBER(SEARCH($F$1,input!$A442)),VLOOKUP(TRIM(MID(input!$A442,SEARCH($F$1,input!$A442)+4,4)),'TRUE LIST'!$A$2:$B$8,2,0),"X"),"")</f>
        <v>X</v>
      </c>
      <c r="G442" s="14" t="str">
        <f>IFERROR(IF(ISNUMBER(SEARCH($G$1,input!$A442)),IF(LEN(TRIM(MID(input!$A442,SEARCH($G$1,input!$A442)+4,10)))=9,TRUE,""),"X"),"")</f>
        <v>X</v>
      </c>
      <c r="H442" s="14" t="str">
        <f t="shared" ca="1" si="12"/>
        <v/>
      </c>
      <c r="I442" s="13" t="str">
        <f>IF(ISBLANK(input!A442),"x","")</f>
        <v/>
      </c>
      <c r="J442" s="13" t="str">
        <f>IFERROR(IF(I442="x",MATCH("x",I443:I959,0),N/A),"")</f>
        <v/>
      </c>
      <c r="K442" s="14" t="str">
        <f t="shared" ca="1" si="13"/>
        <v/>
      </c>
    </row>
    <row r="443" spans="1:11" s="1" customFormat="1" x14ac:dyDescent="0.35">
      <c r="A443" s="14" t="str">
        <f>IFERROR(IF(ISNUMBER(SEARCH($A$1,input!$A443)),AND(1920&lt;=VALUE(TRIM(MID(input!$A443,SEARCH($A$1,input!$A443)+4,5))),VALUE(TRIM(MID(input!$A443,SEARCH($A$1,input!$A443)+4,5)))&lt;=2002),"X"),"")</f>
        <v>X</v>
      </c>
      <c r="B443" s="14" t="str">
        <f>IFERROR(IF(ISNUMBER(SEARCH($B$1,input!$A443)),AND(2010&lt;=VALUE(TRIM(MID(input!$A443,SEARCH($B$1,input!$A443)+4,5))),VALUE(TRIM(MID(input!$A443,SEARCH($B$1,input!$A443)+4,5)))&lt;=2020),"X"),"")</f>
        <v>X</v>
      </c>
      <c r="C443" s="14" t="str">
        <f>IFERROR(IF(ISNUMBER(SEARCH($C$1,input!$A443)),AND(2020&lt;=VALUE(TRIM(MID(input!$A443,SEARCH($C$1,input!$A443)+4,5))),VALUE(TRIM(MID(input!$A443,SEARCH($C$1,input!$A443)+4,5)))&lt;=2030),"X"),"")</f>
        <v>X</v>
      </c>
      <c r="D443" s="14" t="b">
        <f>IFERROR(IF(ISNUMBER(SEARCH($D$1,input!$A443)),IF(MID(input!$A443,SEARCH($D$1,input!$A443)+7,2)="cm",AND(150&lt;=VALUE(MID(input!$A443,SEARCH($D$1,input!$A443)+4,3)),VALUE(MID(input!$A443,SEARCH($D$1,input!$A443)+4,3))&lt;=193),IF(MID(input!$A443,SEARCH($D$1,input!$A443)+6,2)="in",AND(59&lt;=VALUE(MID(input!$A443,SEARCH($D$1,input!$A443)+4,2)),VALUE(MID(input!$A443,SEARCH($D$1,input!$A443)+4,2))&lt;=76),"")),"X"),"")</f>
        <v>1</v>
      </c>
      <c r="E443" s="14" t="str">
        <f>IFERROR(IF(ISNUMBER(SEARCH($E$1,input!$A443)),IF(AND(MID(input!$A443,SEARCH($E$1,input!$A443)+4,1)="#",
VLOOKUP(MID(input!$A443,SEARCH($E$1,input!$A443)+5,1),'TRUE LIST'!$C$2:$D$17,2,0),
VLOOKUP(MID(input!$A443,SEARCH($E$1,input!$A443)+6,1),'TRUE LIST'!$C$2:$D$17,2,0),
VLOOKUP(MID(input!$A443,SEARCH($E$1,input!$A443)+7,1),'TRUE LIST'!$C$2:$D$17,2,0),
VLOOKUP(MID(input!$A443,SEARCH($E$1,input!$A443)+8,1),'TRUE LIST'!$C$2:$D$17,2,0),
VLOOKUP(MID(input!$A443,SEARCH($E$1,input!$A443)+9,1),'TRUE LIST'!$C$2:$D$17,2,0),
VLOOKUP(MID(input!$A443,SEARCH($E$1,input!$A443)+10,1),'TRUE LIST'!$C$2:$D$17,2,0),
TRIM(MID(input!$A443,SEARCH($E$1,input!$A443)+11,1))=""),TRUE,""),"X"),"")</f>
        <v>X</v>
      </c>
      <c r="F443" s="14" t="str">
        <f>IFERROR(IF(ISNUMBER(SEARCH($F$1,input!$A443)),VLOOKUP(TRIM(MID(input!$A443,SEARCH($F$1,input!$A443)+4,4)),'TRUE LIST'!$A$2:$B$8,2,0),"X"),"")</f>
        <v>X</v>
      </c>
      <c r="G443" s="14" t="b">
        <f>IFERROR(IF(ISNUMBER(SEARCH($G$1,input!$A443)),IF(LEN(TRIM(MID(input!$A443,SEARCH($G$1,input!$A443)+4,10)))=9,TRUE,""),"X"),"")</f>
        <v>1</v>
      </c>
      <c r="H443" s="14" t="str">
        <f t="shared" ca="1" si="12"/>
        <v/>
      </c>
      <c r="I443" s="13" t="str">
        <f>IF(ISBLANK(input!A443),"x","")</f>
        <v/>
      </c>
      <c r="J443" s="13" t="str">
        <f>IFERROR(IF(I443="x",MATCH("x",I444:I959,0),N/A),"")</f>
        <v/>
      </c>
      <c r="K443" s="14" t="str">
        <f t="shared" ca="1" si="13"/>
        <v/>
      </c>
    </row>
    <row r="444" spans="1:11" s="1" customFormat="1" x14ac:dyDescent="0.35">
      <c r="A444" s="14" t="str">
        <f>IFERROR(IF(ISNUMBER(SEARCH($A$1,input!$A444)),AND(1920&lt;=VALUE(TRIM(MID(input!$A444,SEARCH($A$1,input!$A444)+4,5))),VALUE(TRIM(MID(input!$A444,SEARCH($A$1,input!$A444)+4,5)))&lt;=2002),"X"),"")</f>
        <v>X</v>
      </c>
      <c r="B444" s="14" t="str">
        <f>IFERROR(IF(ISNUMBER(SEARCH($B$1,input!$A444)),AND(2010&lt;=VALUE(TRIM(MID(input!$A444,SEARCH($B$1,input!$A444)+4,5))),VALUE(TRIM(MID(input!$A444,SEARCH($B$1,input!$A444)+4,5)))&lt;=2020),"X"),"")</f>
        <v>X</v>
      </c>
      <c r="C444" s="14" t="str">
        <f>IFERROR(IF(ISNUMBER(SEARCH($C$1,input!$A444)),AND(2020&lt;=VALUE(TRIM(MID(input!$A444,SEARCH($C$1,input!$A444)+4,5))),VALUE(TRIM(MID(input!$A444,SEARCH($C$1,input!$A444)+4,5)))&lt;=2030),"X"),"")</f>
        <v>X</v>
      </c>
      <c r="D444" s="14" t="str">
        <f>IFERROR(IF(ISNUMBER(SEARCH($D$1,input!$A444)),IF(MID(input!$A444,SEARCH($D$1,input!$A444)+7,2)="cm",AND(150&lt;=VALUE(MID(input!$A444,SEARCH($D$1,input!$A444)+4,3)),VALUE(MID(input!$A444,SEARCH($D$1,input!$A444)+4,3))&lt;=193),IF(MID(input!$A444,SEARCH($D$1,input!$A444)+6,2)="in",AND(59&lt;=VALUE(MID(input!$A444,SEARCH($D$1,input!$A444)+4,2)),VALUE(MID(input!$A444,SEARCH($D$1,input!$A444)+4,2))&lt;=76),"")),"X"),"")</f>
        <v>X</v>
      </c>
      <c r="E444" s="14" t="str">
        <f>IFERROR(IF(ISNUMBER(SEARCH($E$1,input!$A444)),IF(AND(MID(input!$A444,SEARCH($E$1,input!$A444)+4,1)="#",
VLOOKUP(MID(input!$A444,SEARCH($E$1,input!$A444)+5,1),'TRUE LIST'!$C$2:$D$17,2,0),
VLOOKUP(MID(input!$A444,SEARCH($E$1,input!$A444)+6,1),'TRUE LIST'!$C$2:$D$17,2,0),
VLOOKUP(MID(input!$A444,SEARCH($E$1,input!$A444)+7,1),'TRUE LIST'!$C$2:$D$17,2,0),
VLOOKUP(MID(input!$A444,SEARCH($E$1,input!$A444)+8,1),'TRUE LIST'!$C$2:$D$17,2,0),
VLOOKUP(MID(input!$A444,SEARCH($E$1,input!$A444)+9,1),'TRUE LIST'!$C$2:$D$17,2,0),
VLOOKUP(MID(input!$A444,SEARCH($E$1,input!$A444)+10,1),'TRUE LIST'!$C$2:$D$17,2,0),
TRIM(MID(input!$A444,SEARCH($E$1,input!$A444)+11,1))=""),TRUE,""),"X"),"")</f>
        <v>X</v>
      </c>
      <c r="F444" s="14" t="str">
        <f>IFERROR(IF(ISNUMBER(SEARCH($F$1,input!$A444)),VLOOKUP(TRIM(MID(input!$A444,SEARCH($F$1,input!$A444)+4,4)),'TRUE LIST'!$A$2:$B$8,2,0),"X"),"")</f>
        <v>X</v>
      </c>
      <c r="G444" s="14" t="str">
        <f>IFERROR(IF(ISNUMBER(SEARCH($G$1,input!$A444)),IF(LEN(TRIM(MID(input!$A444,SEARCH($G$1,input!$A444)+4,10)))=9,TRUE,""),"X"),"")</f>
        <v>X</v>
      </c>
      <c r="H444" s="14" t="str">
        <f t="shared" ca="1" si="12"/>
        <v/>
      </c>
      <c r="I444" s="13" t="str">
        <f>IF(ISBLANK(input!A444),"x","")</f>
        <v>x</v>
      </c>
      <c r="J444" s="13">
        <f>IFERROR(IF(I444="x",MATCH("x",I445:I959,0),N/A),"")</f>
        <v>4</v>
      </c>
      <c r="K444" s="14" t="str">
        <f t="shared" ca="1" si="13"/>
        <v/>
      </c>
    </row>
    <row r="445" spans="1:11" s="1" customFormat="1" x14ac:dyDescent="0.35">
      <c r="A445" s="14" t="str">
        <f>IFERROR(IF(ISNUMBER(SEARCH($A$1,input!$A445)),AND(1920&lt;=VALUE(TRIM(MID(input!$A445,SEARCH($A$1,input!$A445)+4,5))),VALUE(TRIM(MID(input!$A445,SEARCH($A$1,input!$A445)+4,5)))&lt;=2002),"X"),"")</f>
        <v>X</v>
      </c>
      <c r="B445" s="14" t="b">
        <f>IFERROR(IF(ISNUMBER(SEARCH($B$1,input!$A445)),AND(2010&lt;=VALUE(TRIM(MID(input!$A445,SEARCH($B$1,input!$A445)+4,5))),VALUE(TRIM(MID(input!$A445,SEARCH($B$1,input!$A445)+4,5)))&lt;=2020),"X"),"")</f>
        <v>1</v>
      </c>
      <c r="C445" s="14" t="str">
        <f>IFERROR(IF(ISNUMBER(SEARCH($C$1,input!$A445)),AND(2020&lt;=VALUE(TRIM(MID(input!$A445,SEARCH($C$1,input!$A445)+4,5))),VALUE(TRIM(MID(input!$A445,SEARCH($C$1,input!$A445)+4,5)))&lt;=2030),"X"),"")</f>
        <v>X</v>
      </c>
      <c r="D445" s="14" t="b">
        <f>IFERROR(IF(ISNUMBER(SEARCH($D$1,input!$A445)),IF(MID(input!$A445,SEARCH($D$1,input!$A445)+7,2)="cm",AND(150&lt;=VALUE(MID(input!$A445,SEARCH($D$1,input!$A445)+4,3)),VALUE(MID(input!$A445,SEARCH($D$1,input!$A445)+4,3))&lt;=193),IF(MID(input!$A445,SEARCH($D$1,input!$A445)+6,2)="in",AND(59&lt;=VALUE(MID(input!$A445,SEARCH($D$1,input!$A445)+4,2)),VALUE(MID(input!$A445,SEARCH($D$1,input!$A445)+4,2))&lt;=76),"")),"X"),"")</f>
        <v>1</v>
      </c>
      <c r="E445" s="14" t="str">
        <f>IFERROR(IF(ISNUMBER(SEARCH($E$1,input!$A445)),IF(AND(MID(input!$A445,SEARCH($E$1,input!$A445)+4,1)="#",
VLOOKUP(MID(input!$A445,SEARCH($E$1,input!$A445)+5,1),'TRUE LIST'!$C$2:$D$17,2,0),
VLOOKUP(MID(input!$A445,SEARCH($E$1,input!$A445)+6,1),'TRUE LIST'!$C$2:$D$17,2,0),
VLOOKUP(MID(input!$A445,SEARCH($E$1,input!$A445)+7,1),'TRUE LIST'!$C$2:$D$17,2,0),
VLOOKUP(MID(input!$A445,SEARCH($E$1,input!$A445)+8,1),'TRUE LIST'!$C$2:$D$17,2,0),
VLOOKUP(MID(input!$A445,SEARCH($E$1,input!$A445)+9,1),'TRUE LIST'!$C$2:$D$17,2,0),
VLOOKUP(MID(input!$A445,SEARCH($E$1,input!$A445)+10,1),'TRUE LIST'!$C$2:$D$17,2,0),
TRIM(MID(input!$A445,SEARCH($E$1,input!$A445)+11,1))=""),TRUE,""),"X"),"")</f>
        <v>X</v>
      </c>
      <c r="F445" s="14" t="str">
        <f>IFERROR(IF(ISNUMBER(SEARCH($F$1,input!$A445)),VLOOKUP(TRIM(MID(input!$A445,SEARCH($F$1,input!$A445)+4,4)),'TRUE LIST'!$A$2:$B$8,2,0),"X"),"")</f>
        <v>X</v>
      </c>
      <c r="G445" s="14" t="b">
        <f>IFERROR(IF(ISNUMBER(SEARCH($G$1,input!$A445)),IF(LEN(TRIM(MID(input!$A445,SEARCH($G$1,input!$A445)+4,10)))=9,TRUE,""),"X"),"")</f>
        <v>1</v>
      </c>
      <c r="H445" s="14">
        <f t="shared" ca="1" si="12"/>
        <v>6</v>
      </c>
      <c r="I445" s="13" t="str">
        <f>IF(ISBLANK(input!A445),"x","")</f>
        <v/>
      </c>
      <c r="J445" s="13" t="str">
        <f>IFERROR(IF(I445="x",MATCH("x",I446:I959,0),N/A),"")</f>
        <v/>
      </c>
      <c r="K445" s="14">
        <f t="shared" ca="1" si="13"/>
        <v>6</v>
      </c>
    </row>
    <row r="446" spans="1:11" s="1" customFormat="1" x14ac:dyDescent="0.35">
      <c r="A446" s="14" t="str">
        <f>IFERROR(IF(ISNUMBER(SEARCH($A$1,input!$A446)),AND(1920&lt;=VALUE(TRIM(MID(input!$A446,SEARCH($A$1,input!$A446)+4,5))),VALUE(TRIM(MID(input!$A446,SEARCH($A$1,input!$A446)+4,5)))&lt;=2002),"X"),"")</f>
        <v>X</v>
      </c>
      <c r="B446" s="14" t="str">
        <f>IFERROR(IF(ISNUMBER(SEARCH($B$1,input!$A446)),AND(2010&lt;=VALUE(TRIM(MID(input!$A446,SEARCH($B$1,input!$A446)+4,5))),VALUE(TRIM(MID(input!$A446,SEARCH($B$1,input!$A446)+4,5)))&lt;=2020),"X"),"")</f>
        <v>X</v>
      </c>
      <c r="C446" s="14" t="str">
        <f>IFERROR(IF(ISNUMBER(SEARCH($C$1,input!$A446)),AND(2020&lt;=VALUE(TRIM(MID(input!$A446,SEARCH($C$1,input!$A446)+4,5))),VALUE(TRIM(MID(input!$A446,SEARCH($C$1,input!$A446)+4,5)))&lt;=2030),"X"),"")</f>
        <v>X</v>
      </c>
      <c r="D446" s="14" t="str">
        <f>IFERROR(IF(ISNUMBER(SEARCH($D$1,input!$A446)),IF(MID(input!$A446,SEARCH($D$1,input!$A446)+7,2)="cm",AND(150&lt;=VALUE(MID(input!$A446,SEARCH($D$1,input!$A446)+4,3)),VALUE(MID(input!$A446,SEARCH($D$1,input!$A446)+4,3))&lt;=193),IF(MID(input!$A446,SEARCH($D$1,input!$A446)+6,2)="in",AND(59&lt;=VALUE(MID(input!$A446,SEARCH($D$1,input!$A446)+4,2)),VALUE(MID(input!$A446,SEARCH($D$1,input!$A446)+4,2))&lt;=76),"")),"X"),"")</f>
        <v>X</v>
      </c>
      <c r="E446" s="14" t="b">
        <f>IFERROR(IF(ISNUMBER(SEARCH($E$1,input!$A446)),IF(AND(MID(input!$A446,SEARCH($E$1,input!$A446)+4,1)="#",
VLOOKUP(MID(input!$A446,SEARCH($E$1,input!$A446)+5,1),'TRUE LIST'!$C$2:$D$17,2,0),
VLOOKUP(MID(input!$A446,SEARCH($E$1,input!$A446)+6,1),'TRUE LIST'!$C$2:$D$17,2,0),
VLOOKUP(MID(input!$A446,SEARCH($E$1,input!$A446)+7,1),'TRUE LIST'!$C$2:$D$17,2,0),
VLOOKUP(MID(input!$A446,SEARCH($E$1,input!$A446)+8,1),'TRUE LIST'!$C$2:$D$17,2,0),
VLOOKUP(MID(input!$A446,SEARCH($E$1,input!$A446)+9,1),'TRUE LIST'!$C$2:$D$17,2,0),
VLOOKUP(MID(input!$A446,SEARCH($E$1,input!$A446)+10,1),'TRUE LIST'!$C$2:$D$17,2,0),
TRIM(MID(input!$A446,SEARCH($E$1,input!$A446)+11,1))=""),TRUE,""),"X"),"")</f>
        <v>1</v>
      </c>
      <c r="F446" s="14" t="str">
        <f>IFERROR(IF(ISNUMBER(SEARCH($F$1,input!$A446)),VLOOKUP(TRIM(MID(input!$A446,SEARCH($F$1,input!$A446)+4,4)),'TRUE LIST'!$A$2:$B$8,2,0),"X"),"")</f>
        <v>X</v>
      </c>
      <c r="G446" s="14" t="str">
        <f>IFERROR(IF(ISNUMBER(SEARCH($G$1,input!$A446)),IF(LEN(TRIM(MID(input!$A446,SEARCH($G$1,input!$A446)+4,10)))=9,TRUE,""),"X"),"")</f>
        <v>X</v>
      </c>
      <c r="H446" s="14" t="str">
        <f t="shared" ca="1" si="12"/>
        <v/>
      </c>
      <c r="I446" s="13" t="str">
        <f>IF(ISBLANK(input!A446),"x","")</f>
        <v/>
      </c>
      <c r="J446" s="13" t="str">
        <f>IFERROR(IF(I446="x",MATCH("x",I447:I959,0),N/A),"")</f>
        <v/>
      </c>
      <c r="K446" s="14" t="str">
        <f t="shared" ca="1" si="13"/>
        <v/>
      </c>
    </row>
    <row r="447" spans="1:11" s="1" customFormat="1" x14ac:dyDescent="0.35">
      <c r="A447" s="14" t="b">
        <f>IFERROR(IF(ISNUMBER(SEARCH($A$1,input!$A447)),AND(1920&lt;=VALUE(TRIM(MID(input!$A447,SEARCH($A$1,input!$A447)+4,5))),VALUE(TRIM(MID(input!$A447,SEARCH($A$1,input!$A447)+4,5)))&lt;=2002),"X"),"")</f>
        <v>1</v>
      </c>
      <c r="B447" s="14" t="str">
        <f>IFERROR(IF(ISNUMBER(SEARCH($B$1,input!$A447)),AND(2010&lt;=VALUE(TRIM(MID(input!$A447,SEARCH($B$1,input!$A447)+4,5))),VALUE(TRIM(MID(input!$A447,SEARCH($B$1,input!$A447)+4,5)))&lt;=2020),"X"),"")</f>
        <v>X</v>
      </c>
      <c r="C447" s="14" t="b">
        <f>IFERROR(IF(ISNUMBER(SEARCH($C$1,input!$A447)),AND(2020&lt;=VALUE(TRIM(MID(input!$A447,SEARCH($C$1,input!$A447)+4,5))),VALUE(TRIM(MID(input!$A447,SEARCH($C$1,input!$A447)+4,5)))&lt;=2030),"X"),"")</f>
        <v>1</v>
      </c>
      <c r="D447" s="14" t="str">
        <f>IFERROR(IF(ISNUMBER(SEARCH($D$1,input!$A447)),IF(MID(input!$A447,SEARCH($D$1,input!$A447)+7,2)="cm",AND(150&lt;=VALUE(MID(input!$A447,SEARCH($D$1,input!$A447)+4,3)),VALUE(MID(input!$A447,SEARCH($D$1,input!$A447)+4,3))&lt;=193),IF(MID(input!$A447,SEARCH($D$1,input!$A447)+6,2)="in",AND(59&lt;=VALUE(MID(input!$A447,SEARCH($D$1,input!$A447)+4,2)),VALUE(MID(input!$A447,SEARCH($D$1,input!$A447)+4,2))&lt;=76),"")),"X"),"")</f>
        <v>X</v>
      </c>
      <c r="E447" s="14" t="str">
        <f>IFERROR(IF(ISNUMBER(SEARCH($E$1,input!$A447)),IF(AND(MID(input!$A447,SEARCH($E$1,input!$A447)+4,1)="#",
VLOOKUP(MID(input!$A447,SEARCH($E$1,input!$A447)+5,1),'TRUE LIST'!$C$2:$D$17,2,0),
VLOOKUP(MID(input!$A447,SEARCH($E$1,input!$A447)+6,1),'TRUE LIST'!$C$2:$D$17,2,0),
VLOOKUP(MID(input!$A447,SEARCH($E$1,input!$A447)+7,1),'TRUE LIST'!$C$2:$D$17,2,0),
VLOOKUP(MID(input!$A447,SEARCH($E$1,input!$A447)+8,1),'TRUE LIST'!$C$2:$D$17,2,0),
VLOOKUP(MID(input!$A447,SEARCH($E$1,input!$A447)+9,1),'TRUE LIST'!$C$2:$D$17,2,0),
VLOOKUP(MID(input!$A447,SEARCH($E$1,input!$A447)+10,1),'TRUE LIST'!$C$2:$D$17,2,0),
TRIM(MID(input!$A447,SEARCH($E$1,input!$A447)+11,1))=""),TRUE,""),"X"),"")</f>
        <v>X</v>
      </c>
      <c r="F447" s="14" t="b">
        <f>IFERROR(IF(ISNUMBER(SEARCH($F$1,input!$A447)),VLOOKUP(TRIM(MID(input!$A447,SEARCH($F$1,input!$A447)+4,4)),'TRUE LIST'!$A$2:$B$8,2,0),"X"),"")</f>
        <v>1</v>
      </c>
      <c r="G447" s="14" t="str">
        <f>IFERROR(IF(ISNUMBER(SEARCH($G$1,input!$A447)),IF(LEN(TRIM(MID(input!$A447,SEARCH($G$1,input!$A447)+4,10)))=9,TRUE,""),"X"),"")</f>
        <v>X</v>
      </c>
      <c r="H447" s="14" t="str">
        <f t="shared" ca="1" si="12"/>
        <v/>
      </c>
      <c r="I447" s="13" t="str">
        <f>IF(ISBLANK(input!A447),"x","")</f>
        <v/>
      </c>
      <c r="J447" s="13" t="str">
        <f>IFERROR(IF(I447="x",MATCH("x",I448:I959,0),N/A),"")</f>
        <v/>
      </c>
      <c r="K447" s="14" t="str">
        <f t="shared" ca="1" si="13"/>
        <v/>
      </c>
    </row>
    <row r="448" spans="1:11" s="1" customFormat="1" x14ac:dyDescent="0.35">
      <c r="A448" s="14" t="str">
        <f>IFERROR(IF(ISNUMBER(SEARCH($A$1,input!$A448)),AND(1920&lt;=VALUE(TRIM(MID(input!$A448,SEARCH($A$1,input!$A448)+4,5))),VALUE(TRIM(MID(input!$A448,SEARCH($A$1,input!$A448)+4,5)))&lt;=2002),"X"),"")</f>
        <v>X</v>
      </c>
      <c r="B448" s="14" t="str">
        <f>IFERROR(IF(ISNUMBER(SEARCH($B$1,input!$A448)),AND(2010&lt;=VALUE(TRIM(MID(input!$A448,SEARCH($B$1,input!$A448)+4,5))),VALUE(TRIM(MID(input!$A448,SEARCH($B$1,input!$A448)+4,5)))&lt;=2020),"X"),"")</f>
        <v>X</v>
      </c>
      <c r="C448" s="14" t="str">
        <f>IFERROR(IF(ISNUMBER(SEARCH($C$1,input!$A448)),AND(2020&lt;=VALUE(TRIM(MID(input!$A448,SEARCH($C$1,input!$A448)+4,5))),VALUE(TRIM(MID(input!$A448,SEARCH($C$1,input!$A448)+4,5)))&lt;=2030),"X"),"")</f>
        <v>X</v>
      </c>
      <c r="D448" s="14" t="str">
        <f>IFERROR(IF(ISNUMBER(SEARCH($D$1,input!$A448)),IF(MID(input!$A448,SEARCH($D$1,input!$A448)+7,2)="cm",AND(150&lt;=VALUE(MID(input!$A448,SEARCH($D$1,input!$A448)+4,3)),VALUE(MID(input!$A448,SEARCH($D$1,input!$A448)+4,3))&lt;=193),IF(MID(input!$A448,SEARCH($D$1,input!$A448)+6,2)="in",AND(59&lt;=VALUE(MID(input!$A448,SEARCH($D$1,input!$A448)+4,2)),VALUE(MID(input!$A448,SEARCH($D$1,input!$A448)+4,2))&lt;=76),"")),"X"),"")</f>
        <v>X</v>
      </c>
      <c r="E448" s="14" t="str">
        <f>IFERROR(IF(ISNUMBER(SEARCH($E$1,input!$A448)),IF(AND(MID(input!$A448,SEARCH($E$1,input!$A448)+4,1)="#",
VLOOKUP(MID(input!$A448,SEARCH($E$1,input!$A448)+5,1),'TRUE LIST'!$C$2:$D$17,2,0),
VLOOKUP(MID(input!$A448,SEARCH($E$1,input!$A448)+6,1),'TRUE LIST'!$C$2:$D$17,2,0),
VLOOKUP(MID(input!$A448,SEARCH($E$1,input!$A448)+7,1),'TRUE LIST'!$C$2:$D$17,2,0),
VLOOKUP(MID(input!$A448,SEARCH($E$1,input!$A448)+8,1),'TRUE LIST'!$C$2:$D$17,2,0),
VLOOKUP(MID(input!$A448,SEARCH($E$1,input!$A448)+9,1),'TRUE LIST'!$C$2:$D$17,2,0),
VLOOKUP(MID(input!$A448,SEARCH($E$1,input!$A448)+10,1),'TRUE LIST'!$C$2:$D$17,2,0),
TRIM(MID(input!$A448,SEARCH($E$1,input!$A448)+11,1))=""),TRUE,""),"X"),"")</f>
        <v>X</v>
      </c>
      <c r="F448" s="14" t="str">
        <f>IFERROR(IF(ISNUMBER(SEARCH($F$1,input!$A448)),VLOOKUP(TRIM(MID(input!$A448,SEARCH($F$1,input!$A448)+4,4)),'TRUE LIST'!$A$2:$B$8,2,0),"X"),"")</f>
        <v>X</v>
      </c>
      <c r="G448" s="14" t="str">
        <f>IFERROR(IF(ISNUMBER(SEARCH($G$1,input!$A448)),IF(LEN(TRIM(MID(input!$A448,SEARCH($G$1,input!$A448)+4,10)))=9,TRUE,""),"X"),"")</f>
        <v>X</v>
      </c>
      <c r="H448" s="14" t="str">
        <f t="shared" ca="1" si="12"/>
        <v/>
      </c>
      <c r="I448" s="13" t="str">
        <f>IF(ISBLANK(input!A448),"x","")</f>
        <v>x</v>
      </c>
      <c r="J448" s="13">
        <f>IFERROR(IF(I448="x",MATCH("x",I449:I959,0),N/A),"")</f>
        <v>5</v>
      </c>
      <c r="K448" s="14" t="str">
        <f t="shared" ca="1" si="13"/>
        <v/>
      </c>
    </row>
    <row r="449" spans="1:11" s="1" customFormat="1" x14ac:dyDescent="0.35">
      <c r="A449" s="14" t="b">
        <f>IFERROR(IF(ISNUMBER(SEARCH($A$1,input!$A449)),AND(1920&lt;=VALUE(TRIM(MID(input!$A449,SEARCH($A$1,input!$A449)+4,5))),VALUE(TRIM(MID(input!$A449,SEARCH($A$1,input!$A449)+4,5)))&lt;=2002),"X"),"")</f>
        <v>1</v>
      </c>
      <c r="B449" s="14" t="str">
        <f>IFERROR(IF(ISNUMBER(SEARCH($B$1,input!$A449)),AND(2010&lt;=VALUE(TRIM(MID(input!$A449,SEARCH($B$1,input!$A449)+4,5))),VALUE(TRIM(MID(input!$A449,SEARCH($B$1,input!$A449)+4,5)))&lt;=2020),"X"),"")</f>
        <v>X</v>
      </c>
      <c r="C449" s="14" t="str">
        <f>IFERROR(IF(ISNUMBER(SEARCH($C$1,input!$A449)),AND(2020&lt;=VALUE(TRIM(MID(input!$A449,SEARCH($C$1,input!$A449)+4,5))),VALUE(TRIM(MID(input!$A449,SEARCH($C$1,input!$A449)+4,5)))&lt;=2030),"X"),"")</f>
        <v>X</v>
      </c>
      <c r="D449" s="14" t="str">
        <f>IFERROR(IF(ISNUMBER(SEARCH($D$1,input!$A449)),IF(MID(input!$A449,SEARCH($D$1,input!$A449)+7,2)="cm",AND(150&lt;=VALUE(MID(input!$A449,SEARCH($D$1,input!$A449)+4,3)),VALUE(MID(input!$A449,SEARCH($D$1,input!$A449)+4,3))&lt;=193),IF(MID(input!$A449,SEARCH($D$1,input!$A449)+6,2)="in",AND(59&lt;=VALUE(MID(input!$A449,SEARCH($D$1,input!$A449)+4,2)),VALUE(MID(input!$A449,SEARCH($D$1,input!$A449)+4,2))&lt;=76),"")),"X"),"")</f>
        <v>X</v>
      </c>
      <c r="E449" s="14" t="str">
        <f>IFERROR(IF(ISNUMBER(SEARCH($E$1,input!$A449)),IF(AND(MID(input!$A449,SEARCH($E$1,input!$A449)+4,1)="#",
VLOOKUP(MID(input!$A449,SEARCH($E$1,input!$A449)+5,1),'TRUE LIST'!$C$2:$D$17,2,0),
VLOOKUP(MID(input!$A449,SEARCH($E$1,input!$A449)+6,1),'TRUE LIST'!$C$2:$D$17,2,0),
VLOOKUP(MID(input!$A449,SEARCH($E$1,input!$A449)+7,1),'TRUE LIST'!$C$2:$D$17,2,0),
VLOOKUP(MID(input!$A449,SEARCH($E$1,input!$A449)+8,1),'TRUE LIST'!$C$2:$D$17,2,0),
VLOOKUP(MID(input!$A449,SEARCH($E$1,input!$A449)+9,1),'TRUE LIST'!$C$2:$D$17,2,0),
VLOOKUP(MID(input!$A449,SEARCH($E$1,input!$A449)+10,1),'TRUE LIST'!$C$2:$D$17,2,0),
TRIM(MID(input!$A449,SEARCH($E$1,input!$A449)+11,1))=""),TRUE,""),"X"),"")</f>
        <v>X</v>
      </c>
      <c r="F449" s="14" t="str">
        <f>IFERROR(IF(ISNUMBER(SEARCH($F$1,input!$A449)),VLOOKUP(TRIM(MID(input!$A449,SEARCH($F$1,input!$A449)+4,4)),'TRUE LIST'!$A$2:$B$8,2,0),"X"),"")</f>
        <v>X</v>
      </c>
      <c r="G449" s="14" t="str">
        <f>IFERROR(IF(ISNUMBER(SEARCH($G$1,input!$A449)),IF(LEN(TRIM(MID(input!$A449,SEARCH($G$1,input!$A449)+4,10)))=9,TRUE,""),"X"),"")</f>
        <v>X</v>
      </c>
      <c r="H449" s="14">
        <f t="shared" ca="1" si="12"/>
        <v>6</v>
      </c>
      <c r="I449" s="13" t="str">
        <f>IF(ISBLANK(input!A449),"x","")</f>
        <v/>
      </c>
      <c r="J449" s="13" t="str">
        <f>IFERROR(IF(I449="x",MATCH("x",I450:I959,0),N/A),"")</f>
        <v/>
      </c>
      <c r="K449" s="14">
        <f t="shared" ca="1" si="13"/>
        <v>6</v>
      </c>
    </row>
    <row r="450" spans="1:11" s="1" customFormat="1" x14ac:dyDescent="0.35">
      <c r="A450" s="14" t="str">
        <f>IFERROR(IF(ISNUMBER(SEARCH($A$1,input!$A450)),AND(1920&lt;=VALUE(TRIM(MID(input!$A450,SEARCH($A$1,input!$A450)+4,5))),VALUE(TRIM(MID(input!$A450,SEARCH($A$1,input!$A450)+4,5)))&lt;=2002),"X"),"")</f>
        <v>X</v>
      </c>
      <c r="B450" s="14" t="b">
        <f>IFERROR(IF(ISNUMBER(SEARCH($B$1,input!$A450)),AND(2010&lt;=VALUE(TRIM(MID(input!$A450,SEARCH($B$1,input!$A450)+4,5))),VALUE(TRIM(MID(input!$A450,SEARCH($B$1,input!$A450)+4,5)))&lt;=2020),"X"),"")</f>
        <v>1</v>
      </c>
      <c r="C450" s="14" t="str">
        <f>IFERROR(IF(ISNUMBER(SEARCH($C$1,input!$A450)),AND(2020&lt;=VALUE(TRIM(MID(input!$A450,SEARCH($C$1,input!$A450)+4,5))),VALUE(TRIM(MID(input!$A450,SEARCH($C$1,input!$A450)+4,5)))&lt;=2030),"X"),"")</f>
        <v>X</v>
      </c>
      <c r="D450" s="14" t="b">
        <f>IFERROR(IF(ISNUMBER(SEARCH($D$1,input!$A450)),IF(MID(input!$A450,SEARCH($D$1,input!$A450)+7,2)="cm",AND(150&lt;=VALUE(MID(input!$A450,SEARCH($D$1,input!$A450)+4,3)),VALUE(MID(input!$A450,SEARCH($D$1,input!$A450)+4,3))&lt;=193),IF(MID(input!$A450,SEARCH($D$1,input!$A450)+6,2)="in",AND(59&lt;=VALUE(MID(input!$A450,SEARCH($D$1,input!$A450)+4,2)),VALUE(MID(input!$A450,SEARCH($D$1,input!$A450)+4,2))&lt;=76),"")),"X"),"")</f>
        <v>1</v>
      </c>
      <c r="E450" s="14" t="str">
        <f>IFERROR(IF(ISNUMBER(SEARCH($E$1,input!$A450)),IF(AND(MID(input!$A450,SEARCH($E$1,input!$A450)+4,1)="#",
VLOOKUP(MID(input!$A450,SEARCH($E$1,input!$A450)+5,1),'TRUE LIST'!$C$2:$D$17,2,0),
VLOOKUP(MID(input!$A450,SEARCH($E$1,input!$A450)+6,1),'TRUE LIST'!$C$2:$D$17,2,0),
VLOOKUP(MID(input!$A450,SEARCH($E$1,input!$A450)+7,1),'TRUE LIST'!$C$2:$D$17,2,0),
VLOOKUP(MID(input!$A450,SEARCH($E$1,input!$A450)+8,1),'TRUE LIST'!$C$2:$D$17,2,0),
VLOOKUP(MID(input!$A450,SEARCH($E$1,input!$A450)+9,1),'TRUE LIST'!$C$2:$D$17,2,0),
VLOOKUP(MID(input!$A450,SEARCH($E$1,input!$A450)+10,1),'TRUE LIST'!$C$2:$D$17,2,0),
TRIM(MID(input!$A450,SEARCH($E$1,input!$A450)+11,1))=""),TRUE,""),"X"),"")</f>
        <v>X</v>
      </c>
      <c r="F450" s="14" t="str">
        <f>IFERROR(IF(ISNUMBER(SEARCH($F$1,input!$A450)),VLOOKUP(TRIM(MID(input!$A450,SEARCH($F$1,input!$A450)+4,4)),'TRUE LIST'!$A$2:$B$8,2,0),"X"),"")</f>
        <v>X</v>
      </c>
      <c r="G450" s="14" t="str">
        <f>IFERROR(IF(ISNUMBER(SEARCH($G$1,input!$A450)),IF(LEN(TRIM(MID(input!$A450,SEARCH($G$1,input!$A450)+4,10)))=9,TRUE,""),"X"),"")</f>
        <v>X</v>
      </c>
      <c r="H450" s="14" t="str">
        <f t="shared" ca="1" si="12"/>
        <v/>
      </c>
      <c r="I450" s="13" t="str">
        <f>IF(ISBLANK(input!A450),"x","")</f>
        <v/>
      </c>
      <c r="J450" s="13" t="str">
        <f>IFERROR(IF(I450="x",MATCH("x",I451:I959,0),N/A),"")</f>
        <v/>
      </c>
      <c r="K450" s="14" t="str">
        <f t="shared" ca="1" si="13"/>
        <v/>
      </c>
    </row>
    <row r="451" spans="1:11" s="1" customFormat="1" x14ac:dyDescent="0.35">
      <c r="A451" s="14" t="str">
        <f>IFERROR(IF(ISNUMBER(SEARCH($A$1,input!$A451)),AND(1920&lt;=VALUE(TRIM(MID(input!$A451,SEARCH($A$1,input!$A451)+4,5))),VALUE(TRIM(MID(input!$A451,SEARCH($A$1,input!$A451)+4,5)))&lt;=2002),"X"),"")</f>
        <v>X</v>
      </c>
      <c r="B451" s="14" t="str">
        <f>IFERROR(IF(ISNUMBER(SEARCH($B$1,input!$A451)),AND(2010&lt;=VALUE(TRIM(MID(input!$A451,SEARCH($B$1,input!$A451)+4,5))),VALUE(TRIM(MID(input!$A451,SEARCH($B$1,input!$A451)+4,5)))&lt;=2020),"X"),"")</f>
        <v>X</v>
      </c>
      <c r="C451" s="14" t="b">
        <f>IFERROR(IF(ISNUMBER(SEARCH($C$1,input!$A451)),AND(2020&lt;=VALUE(TRIM(MID(input!$A451,SEARCH($C$1,input!$A451)+4,5))),VALUE(TRIM(MID(input!$A451,SEARCH($C$1,input!$A451)+4,5)))&lt;=2030),"X"),"")</f>
        <v>1</v>
      </c>
      <c r="D451" s="14" t="str">
        <f>IFERROR(IF(ISNUMBER(SEARCH($D$1,input!$A451)),IF(MID(input!$A451,SEARCH($D$1,input!$A451)+7,2)="cm",AND(150&lt;=VALUE(MID(input!$A451,SEARCH($D$1,input!$A451)+4,3)),VALUE(MID(input!$A451,SEARCH($D$1,input!$A451)+4,3))&lt;=193),IF(MID(input!$A451,SEARCH($D$1,input!$A451)+6,2)="in",AND(59&lt;=VALUE(MID(input!$A451,SEARCH($D$1,input!$A451)+4,2)),VALUE(MID(input!$A451,SEARCH($D$1,input!$A451)+4,2))&lt;=76),"")),"X"),"")</f>
        <v>X</v>
      </c>
      <c r="E451" s="14" t="b">
        <f>IFERROR(IF(ISNUMBER(SEARCH($E$1,input!$A451)),IF(AND(MID(input!$A451,SEARCH($E$1,input!$A451)+4,1)="#",
VLOOKUP(MID(input!$A451,SEARCH($E$1,input!$A451)+5,1),'TRUE LIST'!$C$2:$D$17,2,0),
VLOOKUP(MID(input!$A451,SEARCH($E$1,input!$A451)+6,1),'TRUE LIST'!$C$2:$D$17,2,0),
VLOOKUP(MID(input!$A451,SEARCH($E$1,input!$A451)+7,1),'TRUE LIST'!$C$2:$D$17,2,0),
VLOOKUP(MID(input!$A451,SEARCH($E$1,input!$A451)+8,1),'TRUE LIST'!$C$2:$D$17,2,0),
VLOOKUP(MID(input!$A451,SEARCH($E$1,input!$A451)+9,1),'TRUE LIST'!$C$2:$D$17,2,0),
VLOOKUP(MID(input!$A451,SEARCH($E$1,input!$A451)+10,1),'TRUE LIST'!$C$2:$D$17,2,0),
TRIM(MID(input!$A451,SEARCH($E$1,input!$A451)+11,1))=""),TRUE,""),"X"),"")</f>
        <v>1</v>
      </c>
      <c r="F451" s="14" t="str">
        <f>IFERROR(IF(ISNUMBER(SEARCH($F$1,input!$A451)),VLOOKUP(TRIM(MID(input!$A451,SEARCH($F$1,input!$A451)+4,4)),'TRUE LIST'!$A$2:$B$8,2,0),"X"),"")</f>
        <v>X</v>
      </c>
      <c r="G451" s="14" t="str">
        <f>IFERROR(IF(ISNUMBER(SEARCH($G$1,input!$A451)),IF(LEN(TRIM(MID(input!$A451,SEARCH($G$1,input!$A451)+4,10)))=9,TRUE,""),"X"),"")</f>
        <v>X</v>
      </c>
      <c r="H451" s="14" t="str">
        <f t="shared" ref="H451:H514" ca="1" si="14">IFERROR(COUNTIF(INDIRECT("RC2:R["&amp;J450-1&amp;"]C8",FALSE),"TRUE"),"")</f>
        <v/>
      </c>
      <c r="I451" s="13" t="str">
        <f>IF(ISBLANK(input!A451),"x","")</f>
        <v/>
      </c>
      <c r="J451" s="13" t="str">
        <f>IFERROR(IF(I451="x",MATCH("x",I452:I959,0),N/A),"")</f>
        <v/>
      </c>
      <c r="K451" s="14" t="str">
        <f t="shared" ref="K451:K514" ca="1" si="15">IFERROR((J450-1)*7-COUNTIF(INDIRECT("RC2:R["&amp;J450-2&amp;"]C8",FALSE),"*X*"),"")</f>
        <v/>
      </c>
    </row>
    <row r="452" spans="1:11" s="1" customFormat="1" x14ac:dyDescent="0.35">
      <c r="A452" s="14" t="str">
        <f>IFERROR(IF(ISNUMBER(SEARCH($A$1,input!$A452)),AND(1920&lt;=VALUE(TRIM(MID(input!$A452,SEARCH($A$1,input!$A452)+4,5))),VALUE(TRIM(MID(input!$A452,SEARCH($A$1,input!$A452)+4,5)))&lt;=2002),"X"),"")</f>
        <v>X</v>
      </c>
      <c r="B452" s="14" t="str">
        <f>IFERROR(IF(ISNUMBER(SEARCH($B$1,input!$A452)),AND(2010&lt;=VALUE(TRIM(MID(input!$A452,SEARCH($B$1,input!$A452)+4,5))),VALUE(TRIM(MID(input!$A452,SEARCH($B$1,input!$A452)+4,5)))&lt;=2020),"X"),"")</f>
        <v>X</v>
      </c>
      <c r="C452" s="14" t="str">
        <f>IFERROR(IF(ISNUMBER(SEARCH($C$1,input!$A452)),AND(2020&lt;=VALUE(TRIM(MID(input!$A452,SEARCH($C$1,input!$A452)+4,5))),VALUE(TRIM(MID(input!$A452,SEARCH($C$1,input!$A452)+4,5)))&lt;=2030),"X"),"")</f>
        <v>X</v>
      </c>
      <c r="D452" s="14" t="str">
        <f>IFERROR(IF(ISNUMBER(SEARCH($D$1,input!$A452)),IF(MID(input!$A452,SEARCH($D$1,input!$A452)+7,2)="cm",AND(150&lt;=VALUE(MID(input!$A452,SEARCH($D$1,input!$A452)+4,3)),VALUE(MID(input!$A452,SEARCH($D$1,input!$A452)+4,3))&lt;=193),IF(MID(input!$A452,SEARCH($D$1,input!$A452)+6,2)="in",AND(59&lt;=VALUE(MID(input!$A452,SEARCH($D$1,input!$A452)+4,2)),VALUE(MID(input!$A452,SEARCH($D$1,input!$A452)+4,2))&lt;=76),"")),"X"),"")</f>
        <v>X</v>
      </c>
      <c r="E452" s="14" t="str">
        <f>IFERROR(IF(ISNUMBER(SEARCH($E$1,input!$A452)),IF(AND(MID(input!$A452,SEARCH($E$1,input!$A452)+4,1)="#",
VLOOKUP(MID(input!$A452,SEARCH($E$1,input!$A452)+5,1),'TRUE LIST'!$C$2:$D$17,2,0),
VLOOKUP(MID(input!$A452,SEARCH($E$1,input!$A452)+6,1),'TRUE LIST'!$C$2:$D$17,2,0),
VLOOKUP(MID(input!$A452,SEARCH($E$1,input!$A452)+7,1),'TRUE LIST'!$C$2:$D$17,2,0),
VLOOKUP(MID(input!$A452,SEARCH($E$1,input!$A452)+8,1),'TRUE LIST'!$C$2:$D$17,2,0),
VLOOKUP(MID(input!$A452,SEARCH($E$1,input!$A452)+9,1),'TRUE LIST'!$C$2:$D$17,2,0),
VLOOKUP(MID(input!$A452,SEARCH($E$1,input!$A452)+10,1),'TRUE LIST'!$C$2:$D$17,2,0),
TRIM(MID(input!$A452,SEARCH($E$1,input!$A452)+11,1))=""),TRUE,""),"X"),"")</f>
        <v>X</v>
      </c>
      <c r="F452" s="14" t="b">
        <f>IFERROR(IF(ISNUMBER(SEARCH($F$1,input!$A452)),VLOOKUP(TRIM(MID(input!$A452,SEARCH($F$1,input!$A452)+4,4)),'TRUE LIST'!$A$2:$B$8,2,0),"X"),"")</f>
        <v>1</v>
      </c>
      <c r="G452" s="14" t="str">
        <f>IFERROR(IF(ISNUMBER(SEARCH($G$1,input!$A452)),IF(LEN(TRIM(MID(input!$A452,SEARCH($G$1,input!$A452)+4,10)))=9,TRUE,""),"X"),"")</f>
        <v>X</v>
      </c>
      <c r="H452" s="14" t="str">
        <f t="shared" ca="1" si="14"/>
        <v/>
      </c>
      <c r="I452" s="13" t="str">
        <f>IF(ISBLANK(input!A452),"x","")</f>
        <v/>
      </c>
      <c r="J452" s="13" t="str">
        <f>IFERROR(IF(I452="x",MATCH("x",I453:I959,0),N/A),"")</f>
        <v/>
      </c>
      <c r="K452" s="14" t="str">
        <f t="shared" ca="1" si="15"/>
        <v/>
      </c>
    </row>
    <row r="453" spans="1:11" s="1" customFormat="1" x14ac:dyDescent="0.35">
      <c r="A453" s="14" t="str">
        <f>IFERROR(IF(ISNUMBER(SEARCH($A$1,input!$A453)),AND(1920&lt;=VALUE(TRIM(MID(input!$A453,SEARCH($A$1,input!$A453)+4,5))),VALUE(TRIM(MID(input!$A453,SEARCH($A$1,input!$A453)+4,5)))&lt;=2002),"X"),"")</f>
        <v>X</v>
      </c>
      <c r="B453" s="14" t="str">
        <f>IFERROR(IF(ISNUMBER(SEARCH($B$1,input!$A453)),AND(2010&lt;=VALUE(TRIM(MID(input!$A453,SEARCH($B$1,input!$A453)+4,5))),VALUE(TRIM(MID(input!$A453,SEARCH($B$1,input!$A453)+4,5)))&lt;=2020),"X"),"")</f>
        <v>X</v>
      </c>
      <c r="C453" s="14" t="str">
        <f>IFERROR(IF(ISNUMBER(SEARCH($C$1,input!$A453)),AND(2020&lt;=VALUE(TRIM(MID(input!$A453,SEARCH($C$1,input!$A453)+4,5))),VALUE(TRIM(MID(input!$A453,SEARCH($C$1,input!$A453)+4,5)))&lt;=2030),"X"),"")</f>
        <v>X</v>
      </c>
      <c r="D453" s="14" t="str">
        <f>IFERROR(IF(ISNUMBER(SEARCH($D$1,input!$A453)),IF(MID(input!$A453,SEARCH($D$1,input!$A453)+7,2)="cm",AND(150&lt;=VALUE(MID(input!$A453,SEARCH($D$1,input!$A453)+4,3)),VALUE(MID(input!$A453,SEARCH($D$1,input!$A453)+4,3))&lt;=193),IF(MID(input!$A453,SEARCH($D$1,input!$A453)+6,2)="in",AND(59&lt;=VALUE(MID(input!$A453,SEARCH($D$1,input!$A453)+4,2)),VALUE(MID(input!$A453,SEARCH($D$1,input!$A453)+4,2))&lt;=76),"")),"X"),"")</f>
        <v>X</v>
      </c>
      <c r="E453" s="14" t="str">
        <f>IFERROR(IF(ISNUMBER(SEARCH($E$1,input!$A453)),IF(AND(MID(input!$A453,SEARCH($E$1,input!$A453)+4,1)="#",
VLOOKUP(MID(input!$A453,SEARCH($E$1,input!$A453)+5,1),'TRUE LIST'!$C$2:$D$17,2,0),
VLOOKUP(MID(input!$A453,SEARCH($E$1,input!$A453)+6,1),'TRUE LIST'!$C$2:$D$17,2,0),
VLOOKUP(MID(input!$A453,SEARCH($E$1,input!$A453)+7,1),'TRUE LIST'!$C$2:$D$17,2,0),
VLOOKUP(MID(input!$A453,SEARCH($E$1,input!$A453)+8,1),'TRUE LIST'!$C$2:$D$17,2,0),
VLOOKUP(MID(input!$A453,SEARCH($E$1,input!$A453)+9,1),'TRUE LIST'!$C$2:$D$17,2,0),
VLOOKUP(MID(input!$A453,SEARCH($E$1,input!$A453)+10,1),'TRUE LIST'!$C$2:$D$17,2,0),
TRIM(MID(input!$A453,SEARCH($E$1,input!$A453)+11,1))=""),TRUE,""),"X"),"")</f>
        <v>X</v>
      </c>
      <c r="F453" s="14" t="str">
        <f>IFERROR(IF(ISNUMBER(SEARCH($F$1,input!$A453)),VLOOKUP(TRIM(MID(input!$A453,SEARCH($F$1,input!$A453)+4,4)),'TRUE LIST'!$A$2:$B$8,2,0),"X"),"")</f>
        <v>X</v>
      </c>
      <c r="G453" s="14" t="str">
        <f>IFERROR(IF(ISNUMBER(SEARCH($G$1,input!$A453)),IF(LEN(TRIM(MID(input!$A453,SEARCH($G$1,input!$A453)+4,10)))=9,TRUE,""),"X"),"")</f>
        <v>X</v>
      </c>
      <c r="H453" s="14" t="str">
        <f t="shared" ca="1" si="14"/>
        <v/>
      </c>
      <c r="I453" s="13" t="str">
        <f>IF(ISBLANK(input!A453),"x","")</f>
        <v>x</v>
      </c>
      <c r="J453" s="13">
        <f>IFERROR(IF(I453="x",MATCH("x",I454:I959,0),N/A),"")</f>
        <v>4</v>
      </c>
      <c r="K453" s="14" t="str">
        <f t="shared" ca="1" si="15"/>
        <v/>
      </c>
    </row>
    <row r="454" spans="1:11" s="1" customFormat="1" x14ac:dyDescent="0.35">
      <c r="A454" s="14" t="b">
        <f>IFERROR(IF(ISNUMBER(SEARCH($A$1,input!$A454)),AND(1920&lt;=VALUE(TRIM(MID(input!$A454,SEARCH($A$1,input!$A454)+4,5))),VALUE(TRIM(MID(input!$A454,SEARCH($A$1,input!$A454)+4,5)))&lt;=2002),"X"),"")</f>
        <v>1</v>
      </c>
      <c r="B454" s="14" t="str">
        <f>IFERROR(IF(ISNUMBER(SEARCH($B$1,input!$A454)),AND(2010&lt;=VALUE(TRIM(MID(input!$A454,SEARCH($B$1,input!$A454)+4,5))),VALUE(TRIM(MID(input!$A454,SEARCH($B$1,input!$A454)+4,5)))&lt;=2020),"X"),"")</f>
        <v>X</v>
      </c>
      <c r="C454" s="14" t="str">
        <f>IFERROR(IF(ISNUMBER(SEARCH($C$1,input!$A454)),AND(2020&lt;=VALUE(TRIM(MID(input!$A454,SEARCH($C$1,input!$A454)+4,5))),VALUE(TRIM(MID(input!$A454,SEARCH($C$1,input!$A454)+4,5)))&lt;=2030),"X"),"")</f>
        <v>X</v>
      </c>
      <c r="D454" s="14" t="str">
        <f>IFERROR(IF(ISNUMBER(SEARCH($D$1,input!$A454)),IF(MID(input!$A454,SEARCH($D$1,input!$A454)+7,2)="cm",AND(150&lt;=VALUE(MID(input!$A454,SEARCH($D$1,input!$A454)+4,3)),VALUE(MID(input!$A454,SEARCH($D$1,input!$A454)+4,3))&lt;=193),IF(MID(input!$A454,SEARCH($D$1,input!$A454)+6,2)="in",AND(59&lt;=VALUE(MID(input!$A454,SEARCH($D$1,input!$A454)+4,2)),VALUE(MID(input!$A454,SEARCH($D$1,input!$A454)+4,2))&lt;=76),"")),"X"),"")</f>
        <v>X</v>
      </c>
      <c r="E454" s="14" t="str">
        <f>IFERROR(IF(ISNUMBER(SEARCH($E$1,input!$A454)),IF(AND(MID(input!$A454,SEARCH($E$1,input!$A454)+4,1)="#",
VLOOKUP(MID(input!$A454,SEARCH($E$1,input!$A454)+5,1),'TRUE LIST'!$C$2:$D$17,2,0),
VLOOKUP(MID(input!$A454,SEARCH($E$1,input!$A454)+6,1),'TRUE LIST'!$C$2:$D$17,2,0),
VLOOKUP(MID(input!$A454,SEARCH($E$1,input!$A454)+7,1),'TRUE LIST'!$C$2:$D$17,2,0),
VLOOKUP(MID(input!$A454,SEARCH($E$1,input!$A454)+8,1),'TRUE LIST'!$C$2:$D$17,2,0),
VLOOKUP(MID(input!$A454,SEARCH($E$1,input!$A454)+9,1),'TRUE LIST'!$C$2:$D$17,2,0),
VLOOKUP(MID(input!$A454,SEARCH($E$1,input!$A454)+10,1),'TRUE LIST'!$C$2:$D$17,2,0),
TRIM(MID(input!$A454,SEARCH($E$1,input!$A454)+11,1))=""),TRUE,""),"X"),"")</f>
        <v>X</v>
      </c>
      <c r="F454" s="14" t="str">
        <f>IFERROR(IF(ISNUMBER(SEARCH($F$1,input!$A454)),VLOOKUP(TRIM(MID(input!$A454,SEARCH($F$1,input!$A454)+4,4)),'TRUE LIST'!$A$2:$B$8,2,0),"X"),"")</f>
        <v>X</v>
      </c>
      <c r="G454" s="14" t="str">
        <f>IFERROR(IF(ISNUMBER(SEARCH($G$1,input!$A454)),IF(LEN(TRIM(MID(input!$A454,SEARCH($G$1,input!$A454)+4,10)))=9,TRUE,""),"X"),"")</f>
        <v>X</v>
      </c>
      <c r="H454" s="14">
        <f t="shared" ca="1" si="14"/>
        <v>6</v>
      </c>
      <c r="I454" s="13" t="str">
        <f>IF(ISBLANK(input!A454),"x","")</f>
        <v/>
      </c>
      <c r="J454" s="13" t="str">
        <f>IFERROR(IF(I454="x",MATCH("x",I455:I959,0),N/A),"")</f>
        <v/>
      </c>
      <c r="K454" s="14">
        <f t="shared" ca="1" si="15"/>
        <v>6</v>
      </c>
    </row>
    <row r="455" spans="1:11" s="1" customFormat="1" x14ac:dyDescent="0.35">
      <c r="A455" s="14" t="str">
        <f>IFERROR(IF(ISNUMBER(SEARCH($A$1,input!$A455)),AND(1920&lt;=VALUE(TRIM(MID(input!$A455,SEARCH($A$1,input!$A455)+4,5))),VALUE(TRIM(MID(input!$A455,SEARCH($A$1,input!$A455)+4,5)))&lt;=2002),"X"),"")</f>
        <v>X</v>
      </c>
      <c r="B455" s="14" t="b">
        <f>IFERROR(IF(ISNUMBER(SEARCH($B$1,input!$A455)),AND(2010&lt;=VALUE(TRIM(MID(input!$A455,SEARCH($B$1,input!$A455)+4,5))),VALUE(TRIM(MID(input!$A455,SEARCH($B$1,input!$A455)+4,5)))&lt;=2020),"X"),"")</f>
        <v>1</v>
      </c>
      <c r="C455" s="14" t="str">
        <f>IFERROR(IF(ISNUMBER(SEARCH($C$1,input!$A455)),AND(2020&lt;=VALUE(TRIM(MID(input!$A455,SEARCH($C$1,input!$A455)+4,5))),VALUE(TRIM(MID(input!$A455,SEARCH($C$1,input!$A455)+4,5)))&lt;=2030),"X"),"")</f>
        <v>X</v>
      </c>
      <c r="D455" s="14" t="str">
        <f>IFERROR(IF(ISNUMBER(SEARCH($D$1,input!$A455)),IF(MID(input!$A455,SEARCH($D$1,input!$A455)+7,2)="cm",AND(150&lt;=VALUE(MID(input!$A455,SEARCH($D$1,input!$A455)+4,3)),VALUE(MID(input!$A455,SEARCH($D$1,input!$A455)+4,3))&lt;=193),IF(MID(input!$A455,SEARCH($D$1,input!$A455)+6,2)="in",AND(59&lt;=VALUE(MID(input!$A455,SEARCH($D$1,input!$A455)+4,2)),VALUE(MID(input!$A455,SEARCH($D$1,input!$A455)+4,2))&lt;=76),"")),"X"),"")</f>
        <v>X</v>
      </c>
      <c r="E455" s="14" t="str">
        <f>IFERROR(IF(ISNUMBER(SEARCH($E$1,input!$A455)),IF(AND(MID(input!$A455,SEARCH($E$1,input!$A455)+4,1)="#",
VLOOKUP(MID(input!$A455,SEARCH($E$1,input!$A455)+5,1),'TRUE LIST'!$C$2:$D$17,2,0),
VLOOKUP(MID(input!$A455,SEARCH($E$1,input!$A455)+6,1),'TRUE LIST'!$C$2:$D$17,2,0),
VLOOKUP(MID(input!$A455,SEARCH($E$1,input!$A455)+7,1),'TRUE LIST'!$C$2:$D$17,2,0),
VLOOKUP(MID(input!$A455,SEARCH($E$1,input!$A455)+8,1),'TRUE LIST'!$C$2:$D$17,2,0),
VLOOKUP(MID(input!$A455,SEARCH($E$1,input!$A455)+9,1),'TRUE LIST'!$C$2:$D$17,2,0),
VLOOKUP(MID(input!$A455,SEARCH($E$1,input!$A455)+10,1),'TRUE LIST'!$C$2:$D$17,2,0),
TRIM(MID(input!$A455,SEARCH($E$1,input!$A455)+11,1))=""),TRUE,""),"X"),"")</f>
        <v>X</v>
      </c>
      <c r="F455" s="14" t="str">
        <f>IFERROR(IF(ISNUMBER(SEARCH($F$1,input!$A455)),VLOOKUP(TRIM(MID(input!$A455,SEARCH($F$1,input!$A455)+4,4)),'TRUE LIST'!$A$2:$B$8,2,0),"X"),"")</f>
        <v>X</v>
      </c>
      <c r="G455" s="14" t="str">
        <f>IFERROR(IF(ISNUMBER(SEARCH($G$1,input!$A455)),IF(LEN(TRIM(MID(input!$A455,SEARCH($G$1,input!$A455)+4,10)))=9,TRUE,""),"X"),"")</f>
        <v>X</v>
      </c>
      <c r="H455" s="14" t="str">
        <f t="shared" ca="1" si="14"/>
        <v/>
      </c>
      <c r="I455" s="13" t="str">
        <f>IF(ISBLANK(input!A455),"x","")</f>
        <v/>
      </c>
      <c r="J455" s="13" t="str">
        <f>IFERROR(IF(I455="x",MATCH("x",I456:I959,0),N/A),"")</f>
        <v/>
      </c>
      <c r="K455" s="14" t="str">
        <f t="shared" ca="1" si="15"/>
        <v/>
      </c>
    </row>
    <row r="456" spans="1:11" s="1" customFormat="1" x14ac:dyDescent="0.35">
      <c r="A456" s="14" t="str">
        <f>IFERROR(IF(ISNUMBER(SEARCH($A$1,input!$A456)),AND(1920&lt;=VALUE(TRIM(MID(input!$A456,SEARCH($A$1,input!$A456)+4,5))),VALUE(TRIM(MID(input!$A456,SEARCH($A$1,input!$A456)+4,5)))&lt;=2002),"X"),"")</f>
        <v>X</v>
      </c>
      <c r="B456" s="14" t="str">
        <f>IFERROR(IF(ISNUMBER(SEARCH($B$1,input!$A456)),AND(2010&lt;=VALUE(TRIM(MID(input!$A456,SEARCH($B$1,input!$A456)+4,5))),VALUE(TRIM(MID(input!$A456,SEARCH($B$1,input!$A456)+4,5)))&lt;=2020),"X"),"")</f>
        <v>X</v>
      </c>
      <c r="C456" s="14" t="str">
        <f>IFERROR(IF(ISNUMBER(SEARCH($C$1,input!$A456)),AND(2020&lt;=VALUE(TRIM(MID(input!$A456,SEARCH($C$1,input!$A456)+4,5))),VALUE(TRIM(MID(input!$A456,SEARCH($C$1,input!$A456)+4,5)))&lt;=2030),"X"),"")</f>
        <v>X</v>
      </c>
      <c r="D456" s="14" t="str">
        <f>IFERROR(IF(ISNUMBER(SEARCH($D$1,input!$A456)),IF(MID(input!$A456,SEARCH($D$1,input!$A456)+7,2)="cm",AND(150&lt;=VALUE(MID(input!$A456,SEARCH($D$1,input!$A456)+4,3)),VALUE(MID(input!$A456,SEARCH($D$1,input!$A456)+4,3))&lt;=193),IF(MID(input!$A456,SEARCH($D$1,input!$A456)+6,2)="in",AND(59&lt;=VALUE(MID(input!$A456,SEARCH($D$1,input!$A456)+4,2)),VALUE(MID(input!$A456,SEARCH($D$1,input!$A456)+4,2))&lt;=76),"")),"X"),"")</f>
        <v>X</v>
      </c>
      <c r="E456" s="14" t="b">
        <f>IFERROR(IF(ISNUMBER(SEARCH($E$1,input!$A456)),IF(AND(MID(input!$A456,SEARCH($E$1,input!$A456)+4,1)="#",
VLOOKUP(MID(input!$A456,SEARCH($E$1,input!$A456)+5,1),'TRUE LIST'!$C$2:$D$17,2,0),
VLOOKUP(MID(input!$A456,SEARCH($E$1,input!$A456)+6,1),'TRUE LIST'!$C$2:$D$17,2,0),
VLOOKUP(MID(input!$A456,SEARCH($E$1,input!$A456)+7,1),'TRUE LIST'!$C$2:$D$17,2,0),
VLOOKUP(MID(input!$A456,SEARCH($E$1,input!$A456)+8,1),'TRUE LIST'!$C$2:$D$17,2,0),
VLOOKUP(MID(input!$A456,SEARCH($E$1,input!$A456)+9,1),'TRUE LIST'!$C$2:$D$17,2,0),
VLOOKUP(MID(input!$A456,SEARCH($E$1,input!$A456)+10,1),'TRUE LIST'!$C$2:$D$17,2,0),
TRIM(MID(input!$A456,SEARCH($E$1,input!$A456)+11,1))=""),TRUE,""),"X"),"")</f>
        <v>1</v>
      </c>
      <c r="F456" s="14" t="b">
        <f>IFERROR(IF(ISNUMBER(SEARCH($F$1,input!$A456)),VLOOKUP(TRIM(MID(input!$A456,SEARCH($F$1,input!$A456)+4,4)),'TRUE LIST'!$A$2:$B$8,2,0),"X"),"")</f>
        <v>1</v>
      </c>
      <c r="G456" s="14" t="b">
        <f>IFERROR(IF(ISNUMBER(SEARCH($G$1,input!$A456)),IF(LEN(TRIM(MID(input!$A456,SEARCH($G$1,input!$A456)+4,10)))=9,TRUE,""),"X"),"")</f>
        <v>1</v>
      </c>
      <c r="H456" s="14" t="str">
        <f t="shared" ca="1" si="14"/>
        <v/>
      </c>
      <c r="I456" s="13" t="str">
        <f>IF(ISBLANK(input!A456),"x","")</f>
        <v/>
      </c>
      <c r="J456" s="13" t="str">
        <f>IFERROR(IF(I456="x",MATCH("x",I457:I959,0),N/A),"")</f>
        <v/>
      </c>
      <c r="K456" s="14" t="str">
        <f t="shared" ca="1" si="15"/>
        <v/>
      </c>
    </row>
    <row r="457" spans="1:11" s="1" customFormat="1" x14ac:dyDescent="0.35">
      <c r="A457" s="14" t="str">
        <f>IFERROR(IF(ISNUMBER(SEARCH($A$1,input!$A457)),AND(1920&lt;=VALUE(TRIM(MID(input!$A457,SEARCH($A$1,input!$A457)+4,5))),VALUE(TRIM(MID(input!$A457,SEARCH($A$1,input!$A457)+4,5)))&lt;=2002),"X"),"")</f>
        <v>X</v>
      </c>
      <c r="B457" s="14" t="str">
        <f>IFERROR(IF(ISNUMBER(SEARCH($B$1,input!$A457)),AND(2010&lt;=VALUE(TRIM(MID(input!$A457,SEARCH($B$1,input!$A457)+4,5))),VALUE(TRIM(MID(input!$A457,SEARCH($B$1,input!$A457)+4,5)))&lt;=2020),"X"),"")</f>
        <v>X</v>
      </c>
      <c r="C457" s="14" t="str">
        <f>IFERROR(IF(ISNUMBER(SEARCH($C$1,input!$A457)),AND(2020&lt;=VALUE(TRIM(MID(input!$A457,SEARCH($C$1,input!$A457)+4,5))),VALUE(TRIM(MID(input!$A457,SEARCH($C$1,input!$A457)+4,5)))&lt;=2030),"X"),"")</f>
        <v>X</v>
      </c>
      <c r="D457" s="14" t="str">
        <f>IFERROR(IF(ISNUMBER(SEARCH($D$1,input!$A457)),IF(MID(input!$A457,SEARCH($D$1,input!$A457)+7,2)="cm",AND(150&lt;=VALUE(MID(input!$A457,SEARCH($D$1,input!$A457)+4,3)),VALUE(MID(input!$A457,SEARCH($D$1,input!$A457)+4,3))&lt;=193),IF(MID(input!$A457,SEARCH($D$1,input!$A457)+6,2)="in",AND(59&lt;=VALUE(MID(input!$A457,SEARCH($D$1,input!$A457)+4,2)),VALUE(MID(input!$A457,SEARCH($D$1,input!$A457)+4,2))&lt;=76),"")),"X"),"")</f>
        <v>X</v>
      </c>
      <c r="E457" s="14" t="str">
        <f>IFERROR(IF(ISNUMBER(SEARCH($E$1,input!$A457)),IF(AND(MID(input!$A457,SEARCH($E$1,input!$A457)+4,1)="#",
VLOOKUP(MID(input!$A457,SEARCH($E$1,input!$A457)+5,1),'TRUE LIST'!$C$2:$D$17,2,0),
VLOOKUP(MID(input!$A457,SEARCH($E$1,input!$A457)+6,1),'TRUE LIST'!$C$2:$D$17,2,0),
VLOOKUP(MID(input!$A457,SEARCH($E$1,input!$A457)+7,1),'TRUE LIST'!$C$2:$D$17,2,0),
VLOOKUP(MID(input!$A457,SEARCH($E$1,input!$A457)+8,1),'TRUE LIST'!$C$2:$D$17,2,0),
VLOOKUP(MID(input!$A457,SEARCH($E$1,input!$A457)+9,1),'TRUE LIST'!$C$2:$D$17,2,0),
VLOOKUP(MID(input!$A457,SEARCH($E$1,input!$A457)+10,1),'TRUE LIST'!$C$2:$D$17,2,0),
TRIM(MID(input!$A457,SEARCH($E$1,input!$A457)+11,1))=""),TRUE,""),"X"),"")</f>
        <v>X</v>
      </c>
      <c r="F457" s="14" t="str">
        <f>IFERROR(IF(ISNUMBER(SEARCH($F$1,input!$A457)),VLOOKUP(TRIM(MID(input!$A457,SEARCH($F$1,input!$A457)+4,4)),'TRUE LIST'!$A$2:$B$8,2,0),"X"),"")</f>
        <v>X</v>
      </c>
      <c r="G457" s="14" t="str">
        <f>IFERROR(IF(ISNUMBER(SEARCH($G$1,input!$A457)),IF(LEN(TRIM(MID(input!$A457,SEARCH($G$1,input!$A457)+4,10)))=9,TRUE,""),"X"),"")</f>
        <v>X</v>
      </c>
      <c r="H457" s="14" t="str">
        <f t="shared" ca="1" si="14"/>
        <v/>
      </c>
      <c r="I457" s="13" t="str">
        <f>IF(ISBLANK(input!A457),"x","")</f>
        <v>x</v>
      </c>
      <c r="J457" s="13">
        <f>IFERROR(IF(I457="x",MATCH("x",I458:I959,0),N/A),"")</f>
        <v>4</v>
      </c>
      <c r="K457" s="14" t="str">
        <f t="shared" ca="1" si="15"/>
        <v/>
      </c>
    </row>
    <row r="458" spans="1:11" s="1" customFormat="1" x14ac:dyDescent="0.35">
      <c r="A458" s="14" t="str">
        <f>IFERROR(IF(ISNUMBER(SEARCH($A$1,input!$A458)),AND(1920&lt;=VALUE(TRIM(MID(input!$A458,SEARCH($A$1,input!$A458)+4,5))),VALUE(TRIM(MID(input!$A458,SEARCH($A$1,input!$A458)+4,5)))&lt;=2002),"X"),"")</f>
        <v>X</v>
      </c>
      <c r="B458" s="14" t="b">
        <f>IFERROR(IF(ISNUMBER(SEARCH($B$1,input!$A458)),AND(2010&lt;=VALUE(TRIM(MID(input!$A458,SEARCH($B$1,input!$A458)+4,5))),VALUE(TRIM(MID(input!$A458,SEARCH($B$1,input!$A458)+4,5)))&lt;=2020),"X"),"")</f>
        <v>1</v>
      </c>
      <c r="C458" s="14" t="str">
        <f>IFERROR(IF(ISNUMBER(SEARCH($C$1,input!$A458)),AND(2020&lt;=VALUE(TRIM(MID(input!$A458,SEARCH($C$1,input!$A458)+4,5))),VALUE(TRIM(MID(input!$A458,SEARCH($C$1,input!$A458)+4,5)))&lt;=2030),"X"),"")</f>
        <v>X</v>
      </c>
      <c r="D458" s="14" t="str">
        <f>IFERROR(IF(ISNUMBER(SEARCH($D$1,input!$A458)),IF(MID(input!$A458,SEARCH($D$1,input!$A458)+7,2)="cm",AND(150&lt;=VALUE(MID(input!$A458,SEARCH($D$1,input!$A458)+4,3)),VALUE(MID(input!$A458,SEARCH($D$1,input!$A458)+4,3))&lt;=193),IF(MID(input!$A458,SEARCH($D$1,input!$A458)+6,2)="in",AND(59&lt;=VALUE(MID(input!$A458,SEARCH($D$1,input!$A458)+4,2)),VALUE(MID(input!$A458,SEARCH($D$1,input!$A458)+4,2))&lt;=76),"")),"X"),"")</f>
        <v>X</v>
      </c>
      <c r="E458" s="14" t="str">
        <f>IFERROR(IF(ISNUMBER(SEARCH($E$1,input!$A458)),IF(AND(MID(input!$A458,SEARCH($E$1,input!$A458)+4,1)="#",
VLOOKUP(MID(input!$A458,SEARCH($E$1,input!$A458)+5,1),'TRUE LIST'!$C$2:$D$17,2,0),
VLOOKUP(MID(input!$A458,SEARCH($E$1,input!$A458)+6,1),'TRUE LIST'!$C$2:$D$17,2,0),
VLOOKUP(MID(input!$A458,SEARCH($E$1,input!$A458)+7,1),'TRUE LIST'!$C$2:$D$17,2,0),
VLOOKUP(MID(input!$A458,SEARCH($E$1,input!$A458)+8,1),'TRUE LIST'!$C$2:$D$17,2,0),
VLOOKUP(MID(input!$A458,SEARCH($E$1,input!$A458)+9,1),'TRUE LIST'!$C$2:$D$17,2,0),
VLOOKUP(MID(input!$A458,SEARCH($E$1,input!$A458)+10,1),'TRUE LIST'!$C$2:$D$17,2,0),
TRIM(MID(input!$A458,SEARCH($E$1,input!$A458)+11,1))=""),TRUE,""),"X"),"")</f>
        <v>X</v>
      </c>
      <c r="F458" s="14" t="str">
        <f>IFERROR(IF(ISNUMBER(SEARCH($F$1,input!$A458)),VLOOKUP(TRIM(MID(input!$A458,SEARCH($F$1,input!$A458)+4,4)),'TRUE LIST'!$A$2:$B$8,2,0),"X"),"")</f>
        <v>X</v>
      </c>
      <c r="G458" s="14" t="str">
        <f>IFERROR(IF(ISNUMBER(SEARCH($G$1,input!$A458)),IF(LEN(TRIM(MID(input!$A458,SEARCH($G$1,input!$A458)+4,10)))=9,TRUE,""),"X"),"")</f>
        <v>X</v>
      </c>
      <c r="H458" s="14">
        <f t="shared" ca="1" si="14"/>
        <v>6</v>
      </c>
      <c r="I458" s="13" t="str">
        <f>IF(ISBLANK(input!A458),"x","")</f>
        <v/>
      </c>
      <c r="J458" s="13" t="str">
        <f>IFERROR(IF(I458="x",MATCH("x",I459:I959,0),N/A),"")</f>
        <v/>
      </c>
      <c r="K458" s="14">
        <f t="shared" ca="1" si="15"/>
        <v>6</v>
      </c>
    </row>
    <row r="459" spans="1:11" s="1" customFormat="1" x14ac:dyDescent="0.35">
      <c r="A459" s="14" t="str">
        <f>IFERROR(IF(ISNUMBER(SEARCH($A$1,input!$A459)),AND(1920&lt;=VALUE(TRIM(MID(input!$A459,SEARCH($A$1,input!$A459)+4,5))),VALUE(TRIM(MID(input!$A459,SEARCH($A$1,input!$A459)+4,5)))&lt;=2002),"X"),"")</f>
        <v>X</v>
      </c>
      <c r="B459" s="14" t="str">
        <f>IFERROR(IF(ISNUMBER(SEARCH($B$1,input!$A459)),AND(2010&lt;=VALUE(TRIM(MID(input!$A459,SEARCH($B$1,input!$A459)+4,5))),VALUE(TRIM(MID(input!$A459,SEARCH($B$1,input!$A459)+4,5)))&lt;=2020),"X"),"")</f>
        <v>X</v>
      </c>
      <c r="C459" s="14" t="b">
        <f>IFERROR(IF(ISNUMBER(SEARCH($C$1,input!$A459)),AND(2020&lt;=VALUE(TRIM(MID(input!$A459,SEARCH($C$1,input!$A459)+4,5))),VALUE(TRIM(MID(input!$A459,SEARCH($C$1,input!$A459)+4,5)))&lt;=2030),"X"),"")</f>
        <v>1</v>
      </c>
      <c r="D459" s="14" t="b">
        <f>IFERROR(IF(ISNUMBER(SEARCH($D$1,input!$A459)),IF(MID(input!$A459,SEARCH($D$1,input!$A459)+7,2)="cm",AND(150&lt;=VALUE(MID(input!$A459,SEARCH($D$1,input!$A459)+4,3)),VALUE(MID(input!$A459,SEARCH($D$1,input!$A459)+4,3))&lt;=193),IF(MID(input!$A459,SEARCH($D$1,input!$A459)+6,2)="in",AND(59&lt;=VALUE(MID(input!$A459,SEARCH($D$1,input!$A459)+4,2)),VALUE(MID(input!$A459,SEARCH($D$1,input!$A459)+4,2))&lt;=76),"")),"X"),"")</f>
        <v>1</v>
      </c>
      <c r="E459" s="14" t="str">
        <f>IFERROR(IF(ISNUMBER(SEARCH($E$1,input!$A459)),IF(AND(MID(input!$A459,SEARCH($E$1,input!$A459)+4,1)="#",
VLOOKUP(MID(input!$A459,SEARCH($E$1,input!$A459)+5,1),'TRUE LIST'!$C$2:$D$17,2,0),
VLOOKUP(MID(input!$A459,SEARCH($E$1,input!$A459)+6,1),'TRUE LIST'!$C$2:$D$17,2,0),
VLOOKUP(MID(input!$A459,SEARCH($E$1,input!$A459)+7,1),'TRUE LIST'!$C$2:$D$17,2,0),
VLOOKUP(MID(input!$A459,SEARCH($E$1,input!$A459)+8,1),'TRUE LIST'!$C$2:$D$17,2,0),
VLOOKUP(MID(input!$A459,SEARCH($E$1,input!$A459)+9,1),'TRUE LIST'!$C$2:$D$17,2,0),
VLOOKUP(MID(input!$A459,SEARCH($E$1,input!$A459)+10,1),'TRUE LIST'!$C$2:$D$17,2,0),
TRIM(MID(input!$A459,SEARCH($E$1,input!$A459)+11,1))=""),TRUE,""),"X"),"")</f>
        <v>X</v>
      </c>
      <c r="F459" s="14" t="str">
        <f>IFERROR(IF(ISNUMBER(SEARCH($F$1,input!$A459)),VLOOKUP(TRIM(MID(input!$A459,SEARCH($F$1,input!$A459)+4,4)),'TRUE LIST'!$A$2:$B$8,2,0),"X"),"")</f>
        <v>X</v>
      </c>
      <c r="G459" s="14" t="b">
        <f>IFERROR(IF(ISNUMBER(SEARCH($G$1,input!$A459)),IF(LEN(TRIM(MID(input!$A459,SEARCH($G$1,input!$A459)+4,10)))=9,TRUE,""),"X"),"")</f>
        <v>1</v>
      </c>
      <c r="H459" s="14" t="str">
        <f t="shared" ca="1" si="14"/>
        <v/>
      </c>
      <c r="I459" s="13" t="str">
        <f>IF(ISBLANK(input!A459),"x","")</f>
        <v/>
      </c>
      <c r="J459" s="13" t="str">
        <f>IFERROR(IF(I459="x",MATCH("x",I460:I959,0),N/A),"")</f>
        <v/>
      </c>
      <c r="K459" s="14" t="str">
        <f t="shared" ca="1" si="15"/>
        <v/>
      </c>
    </row>
    <row r="460" spans="1:11" s="1" customFormat="1" x14ac:dyDescent="0.35">
      <c r="A460" s="14" t="b">
        <f>IFERROR(IF(ISNUMBER(SEARCH($A$1,input!$A460)),AND(1920&lt;=VALUE(TRIM(MID(input!$A460,SEARCH($A$1,input!$A460)+4,5))),VALUE(TRIM(MID(input!$A460,SEARCH($A$1,input!$A460)+4,5)))&lt;=2002),"X"),"")</f>
        <v>1</v>
      </c>
      <c r="B460" s="14" t="str">
        <f>IFERROR(IF(ISNUMBER(SEARCH($B$1,input!$A460)),AND(2010&lt;=VALUE(TRIM(MID(input!$A460,SEARCH($B$1,input!$A460)+4,5))),VALUE(TRIM(MID(input!$A460,SEARCH($B$1,input!$A460)+4,5)))&lt;=2020),"X"),"")</f>
        <v>X</v>
      </c>
      <c r="C460" s="14" t="str">
        <f>IFERROR(IF(ISNUMBER(SEARCH($C$1,input!$A460)),AND(2020&lt;=VALUE(TRIM(MID(input!$A460,SEARCH($C$1,input!$A460)+4,5))),VALUE(TRIM(MID(input!$A460,SEARCH($C$1,input!$A460)+4,5)))&lt;=2030),"X"),"")</f>
        <v>X</v>
      </c>
      <c r="D460" s="14" t="str">
        <f>IFERROR(IF(ISNUMBER(SEARCH($D$1,input!$A460)),IF(MID(input!$A460,SEARCH($D$1,input!$A460)+7,2)="cm",AND(150&lt;=VALUE(MID(input!$A460,SEARCH($D$1,input!$A460)+4,3)),VALUE(MID(input!$A460,SEARCH($D$1,input!$A460)+4,3))&lt;=193),IF(MID(input!$A460,SEARCH($D$1,input!$A460)+6,2)="in",AND(59&lt;=VALUE(MID(input!$A460,SEARCH($D$1,input!$A460)+4,2)),VALUE(MID(input!$A460,SEARCH($D$1,input!$A460)+4,2))&lt;=76),"")),"X"),"")</f>
        <v>X</v>
      </c>
      <c r="E460" s="14" t="b">
        <f>IFERROR(IF(ISNUMBER(SEARCH($E$1,input!$A460)),IF(AND(MID(input!$A460,SEARCH($E$1,input!$A460)+4,1)="#",
VLOOKUP(MID(input!$A460,SEARCH($E$1,input!$A460)+5,1),'TRUE LIST'!$C$2:$D$17,2,0),
VLOOKUP(MID(input!$A460,SEARCH($E$1,input!$A460)+6,1),'TRUE LIST'!$C$2:$D$17,2,0),
VLOOKUP(MID(input!$A460,SEARCH($E$1,input!$A460)+7,1),'TRUE LIST'!$C$2:$D$17,2,0),
VLOOKUP(MID(input!$A460,SEARCH($E$1,input!$A460)+8,1),'TRUE LIST'!$C$2:$D$17,2,0),
VLOOKUP(MID(input!$A460,SEARCH($E$1,input!$A460)+9,1),'TRUE LIST'!$C$2:$D$17,2,0),
VLOOKUP(MID(input!$A460,SEARCH($E$1,input!$A460)+10,1),'TRUE LIST'!$C$2:$D$17,2,0),
TRIM(MID(input!$A460,SEARCH($E$1,input!$A460)+11,1))=""),TRUE,""),"X"),"")</f>
        <v>1</v>
      </c>
      <c r="F460" s="14" t="str">
        <f>IFERROR(IF(ISNUMBER(SEARCH($F$1,input!$A460)),VLOOKUP(TRIM(MID(input!$A460,SEARCH($F$1,input!$A460)+4,4)),'TRUE LIST'!$A$2:$B$8,2,0),"X"),"")</f>
        <v/>
      </c>
      <c r="G460" s="14" t="str">
        <f>IFERROR(IF(ISNUMBER(SEARCH($G$1,input!$A460)),IF(LEN(TRIM(MID(input!$A460,SEARCH($G$1,input!$A460)+4,10)))=9,TRUE,""),"X"),"")</f>
        <v>X</v>
      </c>
      <c r="H460" s="14" t="str">
        <f t="shared" ca="1" si="14"/>
        <v/>
      </c>
      <c r="I460" s="13" t="str">
        <f>IF(ISBLANK(input!A460),"x","")</f>
        <v/>
      </c>
      <c r="J460" s="13" t="str">
        <f>IFERROR(IF(I460="x",MATCH("x",I461:I959,0),N/A),"")</f>
        <v/>
      </c>
      <c r="K460" s="14" t="str">
        <f t="shared" ca="1" si="15"/>
        <v/>
      </c>
    </row>
    <row r="461" spans="1:11" s="1" customFormat="1" x14ac:dyDescent="0.35">
      <c r="A461" s="14" t="str">
        <f>IFERROR(IF(ISNUMBER(SEARCH($A$1,input!$A461)),AND(1920&lt;=VALUE(TRIM(MID(input!$A461,SEARCH($A$1,input!$A461)+4,5))),VALUE(TRIM(MID(input!$A461,SEARCH($A$1,input!$A461)+4,5)))&lt;=2002),"X"),"")</f>
        <v>X</v>
      </c>
      <c r="B461" s="14" t="str">
        <f>IFERROR(IF(ISNUMBER(SEARCH($B$1,input!$A461)),AND(2010&lt;=VALUE(TRIM(MID(input!$A461,SEARCH($B$1,input!$A461)+4,5))),VALUE(TRIM(MID(input!$A461,SEARCH($B$1,input!$A461)+4,5)))&lt;=2020),"X"),"")</f>
        <v>X</v>
      </c>
      <c r="C461" s="14" t="str">
        <f>IFERROR(IF(ISNUMBER(SEARCH($C$1,input!$A461)),AND(2020&lt;=VALUE(TRIM(MID(input!$A461,SEARCH($C$1,input!$A461)+4,5))),VALUE(TRIM(MID(input!$A461,SEARCH($C$1,input!$A461)+4,5)))&lt;=2030),"X"),"")</f>
        <v>X</v>
      </c>
      <c r="D461" s="14" t="str">
        <f>IFERROR(IF(ISNUMBER(SEARCH($D$1,input!$A461)),IF(MID(input!$A461,SEARCH($D$1,input!$A461)+7,2)="cm",AND(150&lt;=VALUE(MID(input!$A461,SEARCH($D$1,input!$A461)+4,3)),VALUE(MID(input!$A461,SEARCH($D$1,input!$A461)+4,3))&lt;=193),IF(MID(input!$A461,SEARCH($D$1,input!$A461)+6,2)="in",AND(59&lt;=VALUE(MID(input!$A461,SEARCH($D$1,input!$A461)+4,2)),VALUE(MID(input!$A461,SEARCH($D$1,input!$A461)+4,2))&lt;=76),"")),"X"),"")</f>
        <v>X</v>
      </c>
      <c r="E461" s="14" t="str">
        <f>IFERROR(IF(ISNUMBER(SEARCH($E$1,input!$A461)),IF(AND(MID(input!$A461,SEARCH($E$1,input!$A461)+4,1)="#",
VLOOKUP(MID(input!$A461,SEARCH($E$1,input!$A461)+5,1),'TRUE LIST'!$C$2:$D$17,2,0),
VLOOKUP(MID(input!$A461,SEARCH($E$1,input!$A461)+6,1),'TRUE LIST'!$C$2:$D$17,2,0),
VLOOKUP(MID(input!$A461,SEARCH($E$1,input!$A461)+7,1),'TRUE LIST'!$C$2:$D$17,2,0),
VLOOKUP(MID(input!$A461,SEARCH($E$1,input!$A461)+8,1),'TRUE LIST'!$C$2:$D$17,2,0),
VLOOKUP(MID(input!$A461,SEARCH($E$1,input!$A461)+9,1),'TRUE LIST'!$C$2:$D$17,2,0),
VLOOKUP(MID(input!$A461,SEARCH($E$1,input!$A461)+10,1),'TRUE LIST'!$C$2:$D$17,2,0),
TRIM(MID(input!$A461,SEARCH($E$1,input!$A461)+11,1))=""),TRUE,""),"X"),"")</f>
        <v>X</v>
      </c>
      <c r="F461" s="14" t="str">
        <f>IFERROR(IF(ISNUMBER(SEARCH($F$1,input!$A461)),VLOOKUP(TRIM(MID(input!$A461,SEARCH($F$1,input!$A461)+4,4)),'TRUE LIST'!$A$2:$B$8,2,0),"X"),"")</f>
        <v>X</v>
      </c>
      <c r="G461" s="14" t="str">
        <f>IFERROR(IF(ISNUMBER(SEARCH($G$1,input!$A461)),IF(LEN(TRIM(MID(input!$A461,SEARCH($G$1,input!$A461)+4,10)))=9,TRUE,""),"X"),"")</f>
        <v>X</v>
      </c>
      <c r="H461" s="14" t="str">
        <f t="shared" ca="1" si="14"/>
        <v/>
      </c>
      <c r="I461" s="13" t="str">
        <f>IF(ISBLANK(input!A461),"x","")</f>
        <v>x</v>
      </c>
      <c r="J461" s="13">
        <f>IFERROR(IF(I461="x",MATCH("x",I462:I959,0),N/A),"")</f>
        <v>3</v>
      </c>
      <c r="K461" s="14" t="str">
        <f t="shared" ca="1" si="15"/>
        <v/>
      </c>
    </row>
    <row r="462" spans="1:11" s="1" customFormat="1" x14ac:dyDescent="0.35">
      <c r="A462" s="14" t="b">
        <f>IFERROR(IF(ISNUMBER(SEARCH($A$1,input!$A462)),AND(1920&lt;=VALUE(TRIM(MID(input!$A462,SEARCH($A$1,input!$A462)+4,5))),VALUE(TRIM(MID(input!$A462,SEARCH($A$1,input!$A462)+4,5)))&lt;=2002),"X"),"")</f>
        <v>0</v>
      </c>
      <c r="B462" s="14" t="str">
        <f>IFERROR(IF(ISNUMBER(SEARCH($B$1,input!$A462)),AND(2010&lt;=VALUE(TRIM(MID(input!$A462,SEARCH($B$1,input!$A462)+4,5))),VALUE(TRIM(MID(input!$A462,SEARCH($B$1,input!$A462)+4,5)))&lt;=2020),"X"),"")</f>
        <v>X</v>
      </c>
      <c r="C462" s="14" t="str">
        <f>IFERROR(IF(ISNUMBER(SEARCH($C$1,input!$A462)),AND(2020&lt;=VALUE(TRIM(MID(input!$A462,SEARCH($C$1,input!$A462)+4,5))),VALUE(TRIM(MID(input!$A462,SEARCH($C$1,input!$A462)+4,5)))&lt;=2030),"X"),"")</f>
        <v>X</v>
      </c>
      <c r="D462" s="14" t="str">
        <f>IFERROR(IF(ISNUMBER(SEARCH($D$1,input!$A462)),IF(MID(input!$A462,SEARCH($D$1,input!$A462)+7,2)="cm",AND(150&lt;=VALUE(MID(input!$A462,SEARCH($D$1,input!$A462)+4,3)),VALUE(MID(input!$A462,SEARCH($D$1,input!$A462)+4,3))&lt;=193),IF(MID(input!$A462,SEARCH($D$1,input!$A462)+6,2)="in",AND(59&lt;=VALUE(MID(input!$A462,SEARCH($D$1,input!$A462)+4,2)),VALUE(MID(input!$A462,SEARCH($D$1,input!$A462)+4,2))&lt;=76),"")),"X"),"")</f>
        <v>X</v>
      </c>
      <c r="E462" s="14" t="str">
        <f>IFERROR(IF(ISNUMBER(SEARCH($E$1,input!$A462)),IF(AND(MID(input!$A462,SEARCH($E$1,input!$A462)+4,1)="#",
VLOOKUP(MID(input!$A462,SEARCH($E$1,input!$A462)+5,1),'TRUE LIST'!$C$2:$D$17,2,0),
VLOOKUP(MID(input!$A462,SEARCH($E$1,input!$A462)+6,1),'TRUE LIST'!$C$2:$D$17,2,0),
VLOOKUP(MID(input!$A462,SEARCH($E$1,input!$A462)+7,1),'TRUE LIST'!$C$2:$D$17,2,0),
VLOOKUP(MID(input!$A462,SEARCH($E$1,input!$A462)+8,1),'TRUE LIST'!$C$2:$D$17,2,0),
VLOOKUP(MID(input!$A462,SEARCH($E$1,input!$A462)+9,1),'TRUE LIST'!$C$2:$D$17,2,0),
VLOOKUP(MID(input!$A462,SEARCH($E$1,input!$A462)+10,1),'TRUE LIST'!$C$2:$D$17,2,0),
TRIM(MID(input!$A462,SEARCH($E$1,input!$A462)+11,1))=""),TRUE,""),"X"),"")</f>
        <v>X</v>
      </c>
      <c r="F462" s="14" t="str">
        <f>IFERROR(IF(ISNUMBER(SEARCH($F$1,input!$A462)),VLOOKUP(TRIM(MID(input!$A462,SEARCH($F$1,input!$A462)+4,4)),'TRUE LIST'!$A$2:$B$8,2,0),"X"),"")</f>
        <v>X</v>
      </c>
      <c r="G462" s="14" t="str">
        <f>IFERROR(IF(ISNUMBER(SEARCH($G$1,input!$A462)),IF(LEN(TRIM(MID(input!$A462,SEARCH($G$1,input!$A462)+4,10)))=9,TRUE,""),"X"),"")</f>
        <v>X</v>
      </c>
      <c r="H462" s="14">
        <f t="shared" ca="1" si="14"/>
        <v>6</v>
      </c>
      <c r="I462" s="13" t="str">
        <f>IF(ISBLANK(input!A462),"x","")</f>
        <v/>
      </c>
      <c r="J462" s="13" t="str">
        <f>IFERROR(IF(I462="x",MATCH("x",I463:I959,0),N/A),"")</f>
        <v/>
      </c>
      <c r="K462" s="14">
        <f t="shared" ca="1" si="15"/>
        <v>6</v>
      </c>
    </row>
    <row r="463" spans="1:11" s="1" customFormat="1" x14ac:dyDescent="0.35">
      <c r="A463" s="14" t="str">
        <f>IFERROR(IF(ISNUMBER(SEARCH($A$1,input!$A463)),AND(1920&lt;=VALUE(TRIM(MID(input!$A463,SEARCH($A$1,input!$A463)+4,5))),VALUE(TRIM(MID(input!$A463,SEARCH($A$1,input!$A463)+4,5)))&lt;=2002),"X"),"")</f>
        <v>X</v>
      </c>
      <c r="B463" s="14" t="b">
        <f>IFERROR(IF(ISNUMBER(SEARCH($B$1,input!$A463)),AND(2010&lt;=VALUE(TRIM(MID(input!$A463,SEARCH($B$1,input!$A463)+4,5))),VALUE(TRIM(MID(input!$A463,SEARCH($B$1,input!$A463)+4,5)))&lt;=2020),"X"),"")</f>
        <v>0</v>
      </c>
      <c r="C463" s="14" t="str">
        <f>IFERROR(IF(ISNUMBER(SEARCH($C$1,input!$A463)),AND(2020&lt;=VALUE(TRIM(MID(input!$A463,SEARCH($C$1,input!$A463)+4,5))),VALUE(TRIM(MID(input!$A463,SEARCH($C$1,input!$A463)+4,5)))&lt;=2030),"X"),"")</f>
        <v>X</v>
      </c>
      <c r="D463" s="14" t="b">
        <f>IFERROR(IF(ISNUMBER(SEARCH($D$1,input!$A463)),IF(MID(input!$A463,SEARCH($D$1,input!$A463)+7,2)="cm",AND(150&lt;=VALUE(MID(input!$A463,SEARCH($D$1,input!$A463)+4,3)),VALUE(MID(input!$A463,SEARCH($D$1,input!$A463)+4,3))&lt;=193),IF(MID(input!$A463,SEARCH($D$1,input!$A463)+6,2)="in",AND(59&lt;=VALUE(MID(input!$A463,SEARCH($D$1,input!$A463)+4,2)),VALUE(MID(input!$A463,SEARCH($D$1,input!$A463)+4,2))&lt;=76),"")),"X"),"")</f>
        <v>1</v>
      </c>
      <c r="E463" s="14" t="b">
        <f>IFERROR(IF(ISNUMBER(SEARCH($E$1,input!$A463)),IF(AND(MID(input!$A463,SEARCH($E$1,input!$A463)+4,1)="#",
VLOOKUP(MID(input!$A463,SEARCH($E$1,input!$A463)+5,1),'TRUE LIST'!$C$2:$D$17,2,0),
VLOOKUP(MID(input!$A463,SEARCH($E$1,input!$A463)+6,1),'TRUE LIST'!$C$2:$D$17,2,0),
VLOOKUP(MID(input!$A463,SEARCH($E$1,input!$A463)+7,1),'TRUE LIST'!$C$2:$D$17,2,0),
VLOOKUP(MID(input!$A463,SEARCH($E$1,input!$A463)+8,1),'TRUE LIST'!$C$2:$D$17,2,0),
VLOOKUP(MID(input!$A463,SEARCH($E$1,input!$A463)+9,1),'TRUE LIST'!$C$2:$D$17,2,0),
VLOOKUP(MID(input!$A463,SEARCH($E$1,input!$A463)+10,1),'TRUE LIST'!$C$2:$D$17,2,0),
TRIM(MID(input!$A463,SEARCH($E$1,input!$A463)+11,1))=""),TRUE,""),"X"),"")</f>
        <v>1</v>
      </c>
      <c r="F463" s="14" t="str">
        <f>IFERROR(IF(ISNUMBER(SEARCH($F$1,input!$A463)),VLOOKUP(TRIM(MID(input!$A463,SEARCH($F$1,input!$A463)+4,4)),'TRUE LIST'!$A$2:$B$8,2,0),"X"),"")</f>
        <v/>
      </c>
      <c r="G463" s="14" t="b">
        <f>IFERROR(IF(ISNUMBER(SEARCH($G$1,input!$A463)),IF(LEN(TRIM(MID(input!$A463,SEARCH($G$1,input!$A463)+4,10)))=9,TRUE,""),"X"),"")</f>
        <v>1</v>
      </c>
      <c r="H463" s="14" t="str">
        <f t="shared" ca="1" si="14"/>
        <v/>
      </c>
      <c r="I463" s="13" t="str">
        <f>IF(ISBLANK(input!A463),"x","")</f>
        <v/>
      </c>
      <c r="J463" s="13" t="str">
        <f>IFERROR(IF(I463="x",MATCH("x",I464:I959,0),N/A),"")</f>
        <v/>
      </c>
      <c r="K463" s="14" t="str">
        <f t="shared" ca="1" si="15"/>
        <v/>
      </c>
    </row>
    <row r="464" spans="1:11" s="1" customFormat="1" x14ac:dyDescent="0.35">
      <c r="A464" s="14" t="str">
        <f>IFERROR(IF(ISNUMBER(SEARCH($A$1,input!$A464)),AND(1920&lt;=VALUE(TRIM(MID(input!$A464,SEARCH($A$1,input!$A464)+4,5))),VALUE(TRIM(MID(input!$A464,SEARCH($A$1,input!$A464)+4,5)))&lt;=2002),"X"),"")</f>
        <v>X</v>
      </c>
      <c r="B464" s="14" t="str">
        <f>IFERROR(IF(ISNUMBER(SEARCH($B$1,input!$A464)),AND(2010&lt;=VALUE(TRIM(MID(input!$A464,SEARCH($B$1,input!$A464)+4,5))),VALUE(TRIM(MID(input!$A464,SEARCH($B$1,input!$A464)+4,5)))&lt;=2020),"X"),"")</f>
        <v>X</v>
      </c>
      <c r="C464" s="14" t="str">
        <f>IFERROR(IF(ISNUMBER(SEARCH($C$1,input!$A464)),AND(2020&lt;=VALUE(TRIM(MID(input!$A464,SEARCH($C$1,input!$A464)+4,5))),VALUE(TRIM(MID(input!$A464,SEARCH($C$1,input!$A464)+4,5)))&lt;=2030),"X"),"")</f>
        <v>X</v>
      </c>
      <c r="D464" s="14" t="str">
        <f>IFERROR(IF(ISNUMBER(SEARCH($D$1,input!$A464)),IF(MID(input!$A464,SEARCH($D$1,input!$A464)+7,2)="cm",AND(150&lt;=VALUE(MID(input!$A464,SEARCH($D$1,input!$A464)+4,3)),VALUE(MID(input!$A464,SEARCH($D$1,input!$A464)+4,3))&lt;=193),IF(MID(input!$A464,SEARCH($D$1,input!$A464)+6,2)="in",AND(59&lt;=VALUE(MID(input!$A464,SEARCH($D$1,input!$A464)+4,2)),VALUE(MID(input!$A464,SEARCH($D$1,input!$A464)+4,2))&lt;=76),"")),"X"),"")</f>
        <v>X</v>
      </c>
      <c r="E464" s="14" t="str">
        <f>IFERROR(IF(ISNUMBER(SEARCH($E$1,input!$A464)),IF(AND(MID(input!$A464,SEARCH($E$1,input!$A464)+4,1)="#",
VLOOKUP(MID(input!$A464,SEARCH($E$1,input!$A464)+5,1),'TRUE LIST'!$C$2:$D$17,2,0),
VLOOKUP(MID(input!$A464,SEARCH($E$1,input!$A464)+6,1),'TRUE LIST'!$C$2:$D$17,2,0),
VLOOKUP(MID(input!$A464,SEARCH($E$1,input!$A464)+7,1),'TRUE LIST'!$C$2:$D$17,2,0),
VLOOKUP(MID(input!$A464,SEARCH($E$1,input!$A464)+8,1),'TRUE LIST'!$C$2:$D$17,2,0),
VLOOKUP(MID(input!$A464,SEARCH($E$1,input!$A464)+9,1),'TRUE LIST'!$C$2:$D$17,2,0),
VLOOKUP(MID(input!$A464,SEARCH($E$1,input!$A464)+10,1),'TRUE LIST'!$C$2:$D$17,2,0),
TRIM(MID(input!$A464,SEARCH($E$1,input!$A464)+11,1))=""),TRUE,""),"X"),"")</f>
        <v>X</v>
      </c>
      <c r="F464" s="14" t="str">
        <f>IFERROR(IF(ISNUMBER(SEARCH($F$1,input!$A464)),VLOOKUP(TRIM(MID(input!$A464,SEARCH($F$1,input!$A464)+4,4)),'TRUE LIST'!$A$2:$B$8,2,0),"X"),"")</f>
        <v>X</v>
      </c>
      <c r="G464" s="14" t="str">
        <f>IFERROR(IF(ISNUMBER(SEARCH($G$1,input!$A464)),IF(LEN(TRIM(MID(input!$A464,SEARCH($G$1,input!$A464)+4,10)))=9,TRUE,""),"X"),"")</f>
        <v>X</v>
      </c>
      <c r="H464" s="14" t="str">
        <f t="shared" ca="1" si="14"/>
        <v/>
      </c>
      <c r="I464" s="13" t="str">
        <f>IF(ISBLANK(input!A464),"x","")</f>
        <v>x</v>
      </c>
      <c r="J464" s="13">
        <f>IFERROR(IF(I464="x",MATCH("x",I465:I959,0),N/A),"")</f>
        <v>5</v>
      </c>
      <c r="K464" s="14" t="str">
        <f t="shared" ca="1" si="15"/>
        <v/>
      </c>
    </row>
    <row r="465" spans="1:11" s="1" customFormat="1" x14ac:dyDescent="0.35">
      <c r="A465" s="14" t="str">
        <f>IFERROR(IF(ISNUMBER(SEARCH($A$1,input!$A465)),AND(1920&lt;=VALUE(TRIM(MID(input!$A465,SEARCH($A$1,input!$A465)+4,5))),VALUE(TRIM(MID(input!$A465,SEARCH($A$1,input!$A465)+4,5)))&lt;=2002),"X"),"")</f>
        <v>X</v>
      </c>
      <c r="B465" s="14" t="b">
        <f>IFERROR(IF(ISNUMBER(SEARCH($B$1,input!$A465)),AND(2010&lt;=VALUE(TRIM(MID(input!$A465,SEARCH($B$1,input!$A465)+4,5))),VALUE(TRIM(MID(input!$A465,SEARCH($B$1,input!$A465)+4,5)))&lt;=2020),"X"),"")</f>
        <v>1</v>
      </c>
      <c r="C465" s="14" t="str">
        <f>IFERROR(IF(ISNUMBER(SEARCH($C$1,input!$A465)),AND(2020&lt;=VALUE(TRIM(MID(input!$A465,SEARCH($C$1,input!$A465)+4,5))),VALUE(TRIM(MID(input!$A465,SEARCH($C$1,input!$A465)+4,5)))&lt;=2030),"X"),"")</f>
        <v>X</v>
      </c>
      <c r="D465" s="14" t="str">
        <f>IFERROR(IF(ISNUMBER(SEARCH($D$1,input!$A465)),IF(MID(input!$A465,SEARCH($D$1,input!$A465)+7,2)="cm",AND(150&lt;=VALUE(MID(input!$A465,SEARCH($D$1,input!$A465)+4,3)),VALUE(MID(input!$A465,SEARCH($D$1,input!$A465)+4,3))&lt;=193),IF(MID(input!$A465,SEARCH($D$1,input!$A465)+6,2)="in",AND(59&lt;=VALUE(MID(input!$A465,SEARCH($D$1,input!$A465)+4,2)),VALUE(MID(input!$A465,SEARCH($D$1,input!$A465)+4,2))&lt;=76),"")),"X"),"")</f>
        <v>X</v>
      </c>
      <c r="E465" s="14" t="str">
        <f>IFERROR(IF(ISNUMBER(SEARCH($E$1,input!$A465)),IF(AND(MID(input!$A465,SEARCH($E$1,input!$A465)+4,1)="#",
VLOOKUP(MID(input!$A465,SEARCH($E$1,input!$A465)+5,1),'TRUE LIST'!$C$2:$D$17,2,0),
VLOOKUP(MID(input!$A465,SEARCH($E$1,input!$A465)+6,1),'TRUE LIST'!$C$2:$D$17,2,0),
VLOOKUP(MID(input!$A465,SEARCH($E$1,input!$A465)+7,1),'TRUE LIST'!$C$2:$D$17,2,0),
VLOOKUP(MID(input!$A465,SEARCH($E$1,input!$A465)+8,1),'TRUE LIST'!$C$2:$D$17,2,0),
VLOOKUP(MID(input!$A465,SEARCH($E$1,input!$A465)+9,1),'TRUE LIST'!$C$2:$D$17,2,0),
VLOOKUP(MID(input!$A465,SEARCH($E$1,input!$A465)+10,1),'TRUE LIST'!$C$2:$D$17,2,0),
TRIM(MID(input!$A465,SEARCH($E$1,input!$A465)+11,1))=""),TRUE,""),"X"),"")</f>
        <v>X</v>
      </c>
      <c r="F465" s="14" t="str">
        <f>IFERROR(IF(ISNUMBER(SEARCH($F$1,input!$A465)),VLOOKUP(TRIM(MID(input!$A465,SEARCH($F$1,input!$A465)+4,4)),'TRUE LIST'!$A$2:$B$8,2,0),"X"),"")</f>
        <v>X</v>
      </c>
      <c r="G465" s="14" t="str">
        <f>IFERROR(IF(ISNUMBER(SEARCH($G$1,input!$A465)),IF(LEN(TRIM(MID(input!$A465,SEARCH($G$1,input!$A465)+4,10)))=9,TRUE,""),"X"),"")</f>
        <v>X</v>
      </c>
      <c r="H465" s="14">
        <f t="shared" ca="1" si="14"/>
        <v>6</v>
      </c>
      <c r="I465" s="13" t="str">
        <f>IF(ISBLANK(input!A465),"x","")</f>
        <v/>
      </c>
      <c r="J465" s="13" t="str">
        <f>IFERROR(IF(I465="x",MATCH("x",I466:I959,0),N/A),"")</f>
        <v/>
      </c>
      <c r="K465" s="14">
        <f t="shared" ca="1" si="15"/>
        <v>6</v>
      </c>
    </row>
    <row r="466" spans="1:11" s="1" customFormat="1" x14ac:dyDescent="0.35">
      <c r="A466" s="14" t="str">
        <f>IFERROR(IF(ISNUMBER(SEARCH($A$1,input!$A466)),AND(1920&lt;=VALUE(TRIM(MID(input!$A466,SEARCH($A$1,input!$A466)+4,5))),VALUE(TRIM(MID(input!$A466,SEARCH($A$1,input!$A466)+4,5)))&lt;=2002),"X"),"")</f>
        <v>X</v>
      </c>
      <c r="B466" s="14" t="str">
        <f>IFERROR(IF(ISNUMBER(SEARCH($B$1,input!$A466)),AND(2010&lt;=VALUE(TRIM(MID(input!$A466,SEARCH($B$1,input!$A466)+4,5))),VALUE(TRIM(MID(input!$A466,SEARCH($B$1,input!$A466)+4,5)))&lt;=2020),"X"),"")</f>
        <v>X</v>
      </c>
      <c r="C466" s="14" t="str">
        <f>IFERROR(IF(ISNUMBER(SEARCH($C$1,input!$A466)),AND(2020&lt;=VALUE(TRIM(MID(input!$A466,SEARCH($C$1,input!$A466)+4,5))),VALUE(TRIM(MID(input!$A466,SEARCH($C$1,input!$A466)+4,5)))&lt;=2030),"X"),"")</f>
        <v>X</v>
      </c>
      <c r="D466" s="14" t="str">
        <f>IFERROR(IF(ISNUMBER(SEARCH($D$1,input!$A466)),IF(MID(input!$A466,SEARCH($D$1,input!$A466)+7,2)="cm",AND(150&lt;=VALUE(MID(input!$A466,SEARCH($D$1,input!$A466)+4,3)),VALUE(MID(input!$A466,SEARCH($D$1,input!$A466)+4,3))&lt;=193),IF(MID(input!$A466,SEARCH($D$1,input!$A466)+6,2)="in",AND(59&lt;=VALUE(MID(input!$A466,SEARCH($D$1,input!$A466)+4,2)),VALUE(MID(input!$A466,SEARCH($D$1,input!$A466)+4,2))&lt;=76),"")),"X"),"")</f>
        <v>X</v>
      </c>
      <c r="E466" s="14" t="str">
        <f>IFERROR(IF(ISNUMBER(SEARCH($E$1,input!$A466)),IF(AND(MID(input!$A466,SEARCH($E$1,input!$A466)+4,1)="#",
VLOOKUP(MID(input!$A466,SEARCH($E$1,input!$A466)+5,1),'TRUE LIST'!$C$2:$D$17,2,0),
VLOOKUP(MID(input!$A466,SEARCH($E$1,input!$A466)+6,1),'TRUE LIST'!$C$2:$D$17,2,0),
VLOOKUP(MID(input!$A466,SEARCH($E$1,input!$A466)+7,1),'TRUE LIST'!$C$2:$D$17,2,0),
VLOOKUP(MID(input!$A466,SEARCH($E$1,input!$A466)+8,1),'TRUE LIST'!$C$2:$D$17,2,0),
VLOOKUP(MID(input!$A466,SEARCH($E$1,input!$A466)+9,1),'TRUE LIST'!$C$2:$D$17,2,0),
VLOOKUP(MID(input!$A466,SEARCH($E$1,input!$A466)+10,1),'TRUE LIST'!$C$2:$D$17,2,0),
TRIM(MID(input!$A466,SEARCH($E$1,input!$A466)+11,1))=""),TRUE,""),"X"),"")</f>
        <v>X</v>
      </c>
      <c r="F466" s="14" t="str">
        <f>IFERROR(IF(ISNUMBER(SEARCH($F$1,input!$A466)),VLOOKUP(TRIM(MID(input!$A466,SEARCH($F$1,input!$A466)+4,4)),'TRUE LIST'!$A$2:$B$8,2,0),"X"),"")</f>
        <v>X</v>
      </c>
      <c r="G466" s="14" t="str">
        <f>IFERROR(IF(ISNUMBER(SEARCH($G$1,input!$A466)),IF(LEN(TRIM(MID(input!$A466,SEARCH($G$1,input!$A466)+4,10)))=9,TRUE,""),"X"),"")</f>
        <v/>
      </c>
      <c r="H466" s="14" t="str">
        <f t="shared" ca="1" si="14"/>
        <v/>
      </c>
      <c r="I466" s="13" t="str">
        <f>IF(ISBLANK(input!A466),"x","")</f>
        <v/>
      </c>
      <c r="J466" s="13" t="str">
        <f>IFERROR(IF(I466="x",MATCH("x",I467:I959,0),N/A),"")</f>
        <v/>
      </c>
      <c r="K466" s="14" t="str">
        <f t="shared" ca="1" si="15"/>
        <v/>
      </c>
    </row>
    <row r="467" spans="1:11" s="1" customFormat="1" x14ac:dyDescent="0.35">
      <c r="A467" s="14" t="str">
        <f>IFERROR(IF(ISNUMBER(SEARCH($A$1,input!$A467)),AND(1920&lt;=VALUE(TRIM(MID(input!$A467,SEARCH($A$1,input!$A467)+4,5))),VALUE(TRIM(MID(input!$A467,SEARCH($A$1,input!$A467)+4,5)))&lt;=2002),"X"),"")</f>
        <v>X</v>
      </c>
      <c r="B467" s="14" t="str">
        <f>IFERROR(IF(ISNUMBER(SEARCH($B$1,input!$A467)),AND(2010&lt;=VALUE(TRIM(MID(input!$A467,SEARCH($B$1,input!$A467)+4,5))),VALUE(TRIM(MID(input!$A467,SEARCH($B$1,input!$A467)+4,5)))&lt;=2020),"X"),"")</f>
        <v>X</v>
      </c>
      <c r="C467" s="14" t="b">
        <f>IFERROR(IF(ISNUMBER(SEARCH($C$1,input!$A467)),AND(2020&lt;=VALUE(TRIM(MID(input!$A467,SEARCH($C$1,input!$A467)+4,5))),VALUE(TRIM(MID(input!$A467,SEARCH($C$1,input!$A467)+4,5)))&lt;=2030),"X"),"")</f>
        <v>1</v>
      </c>
      <c r="D467" s="14" t="str">
        <f>IFERROR(IF(ISNUMBER(SEARCH($D$1,input!$A467)),IF(MID(input!$A467,SEARCH($D$1,input!$A467)+7,2)="cm",AND(150&lt;=VALUE(MID(input!$A467,SEARCH($D$1,input!$A467)+4,3)),VALUE(MID(input!$A467,SEARCH($D$1,input!$A467)+4,3))&lt;=193),IF(MID(input!$A467,SEARCH($D$1,input!$A467)+6,2)="in",AND(59&lt;=VALUE(MID(input!$A467,SEARCH($D$1,input!$A467)+4,2)),VALUE(MID(input!$A467,SEARCH($D$1,input!$A467)+4,2))&lt;=76),"")),"X"),"")</f>
        <v/>
      </c>
      <c r="E467" s="14" t="str">
        <f>IFERROR(IF(ISNUMBER(SEARCH($E$1,input!$A467)),IF(AND(MID(input!$A467,SEARCH($E$1,input!$A467)+4,1)="#",
VLOOKUP(MID(input!$A467,SEARCH($E$1,input!$A467)+5,1),'TRUE LIST'!$C$2:$D$17,2,0),
VLOOKUP(MID(input!$A467,SEARCH($E$1,input!$A467)+6,1),'TRUE LIST'!$C$2:$D$17,2,0),
VLOOKUP(MID(input!$A467,SEARCH($E$1,input!$A467)+7,1),'TRUE LIST'!$C$2:$D$17,2,0),
VLOOKUP(MID(input!$A467,SEARCH($E$1,input!$A467)+8,1),'TRUE LIST'!$C$2:$D$17,2,0),
VLOOKUP(MID(input!$A467,SEARCH($E$1,input!$A467)+9,1),'TRUE LIST'!$C$2:$D$17,2,0),
VLOOKUP(MID(input!$A467,SEARCH($E$1,input!$A467)+10,1),'TRUE LIST'!$C$2:$D$17,2,0),
TRIM(MID(input!$A467,SEARCH($E$1,input!$A467)+11,1))=""),TRUE,""),"X"),"")</f>
        <v/>
      </c>
      <c r="F467" s="14" t="str">
        <f>IFERROR(IF(ISNUMBER(SEARCH($F$1,input!$A467)),VLOOKUP(TRIM(MID(input!$A467,SEARCH($F$1,input!$A467)+4,4)),'TRUE LIST'!$A$2:$B$8,2,0),"X"),"")</f>
        <v/>
      </c>
      <c r="G467" s="14" t="str">
        <f>IFERROR(IF(ISNUMBER(SEARCH($G$1,input!$A467)),IF(LEN(TRIM(MID(input!$A467,SEARCH($G$1,input!$A467)+4,10)))=9,TRUE,""),"X"),"")</f>
        <v>X</v>
      </c>
      <c r="H467" s="14" t="str">
        <f t="shared" ca="1" si="14"/>
        <v/>
      </c>
      <c r="I467" s="13" t="str">
        <f>IF(ISBLANK(input!A467),"x","")</f>
        <v/>
      </c>
      <c r="J467" s="13" t="str">
        <f>IFERROR(IF(I467="x",MATCH("x",I468:I959,0),N/A),"")</f>
        <v/>
      </c>
      <c r="K467" s="14" t="str">
        <f t="shared" ca="1" si="15"/>
        <v/>
      </c>
    </row>
    <row r="468" spans="1:11" s="1" customFormat="1" x14ac:dyDescent="0.35">
      <c r="A468" s="14" t="b">
        <f>IFERROR(IF(ISNUMBER(SEARCH($A$1,input!$A468)),AND(1920&lt;=VALUE(TRIM(MID(input!$A468,SEARCH($A$1,input!$A468)+4,5))),VALUE(TRIM(MID(input!$A468,SEARCH($A$1,input!$A468)+4,5)))&lt;=2002),"X"),"")</f>
        <v>1</v>
      </c>
      <c r="B468" s="14" t="str">
        <f>IFERROR(IF(ISNUMBER(SEARCH($B$1,input!$A468)),AND(2010&lt;=VALUE(TRIM(MID(input!$A468,SEARCH($B$1,input!$A468)+4,5))),VALUE(TRIM(MID(input!$A468,SEARCH($B$1,input!$A468)+4,5)))&lt;=2020),"X"),"")</f>
        <v>X</v>
      </c>
      <c r="C468" s="14" t="str">
        <f>IFERROR(IF(ISNUMBER(SEARCH($C$1,input!$A468)),AND(2020&lt;=VALUE(TRIM(MID(input!$A468,SEARCH($C$1,input!$A468)+4,5))),VALUE(TRIM(MID(input!$A468,SEARCH($C$1,input!$A468)+4,5)))&lt;=2030),"X"),"")</f>
        <v>X</v>
      </c>
      <c r="D468" s="14" t="str">
        <f>IFERROR(IF(ISNUMBER(SEARCH($D$1,input!$A468)),IF(MID(input!$A468,SEARCH($D$1,input!$A468)+7,2)="cm",AND(150&lt;=VALUE(MID(input!$A468,SEARCH($D$1,input!$A468)+4,3)),VALUE(MID(input!$A468,SEARCH($D$1,input!$A468)+4,3))&lt;=193),IF(MID(input!$A468,SEARCH($D$1,input!$A468)+6,2)="in",AND(59&lt;=VALUE(MID(input!$A468,SEARCH($D$1,input!$A468)+4,2)),VALUE(MID(input!$A468,SEARCH($D$1,input!$A468)+4,2))&lt;=76),"")),"X"),"")</f>
        <v>X</v>
      </c>
      <c r="E468" s="14" t="str">
        <f>IFERROR(IF(ISNUMBER(SEARCH($E$1,input!$A468)),IF(AND(MID(input!$A468,SEARCH($E$1,input!$A468)+4,1)="#",
VLOOKUP(MID(input!$A468,SEARCH($E$1,input!$A468)+5,1),'TRUE LIST'!$C$2:$D$17,2,0),
VLOOKUP(MID(input!$A468,SEARCH($E$1,input!$A468)+6,1),'TRUE LIST'!$C$2:$D$17,2,0),
VLOOKUP(MID(input!$A468,SEARCH($E$1,input!$A468)+7,1),'TRUE LIST'!$C$2:$D$17,2,0),
VLOOKUP(MID(input!$A468,SEARCH($E$1,input!$A468)+8,1),'TRUE LIST'!$C$2:$D$17,2,0),
VLOOKUP(MID(input!$A468,SEARCH($E$1,input!$A468)+9,1),'TRUE LIST'!$C$2:$D$17,2,0),
VLOOKUP(MID(input!$A468,SEARCH($E$1,input!$A468)+10,1),'TRUE LIST'!$C$2:$D$17,2,0),
TRIM(MID(input!$A468,SEARCH($E$1,input!$A468)+11,1))=""),TRUE,""),"X"),"")</f>
        <v>X</v>
      </c>
      <c r="F468" s="14" t="str">
        <f>IFERROR(IF(ISNUMBER(SEARCH($F$1,input!$A468)),VLOOKUP(TRIM(MID(input!$A468,SEARCH($F$1,input!$A468)+4,4)),'TRUE LIST'!$A$2:$B$8,2,0),"X"),"")</f>
        <v>X</v>
      </c>
      <c r="G468" s="14" t="str">
        <f>IFERROR(IF(ISNUMBER(SEARCH($G$1,input!$A468)),IF(LEN(TRIM(MID(input!$A468,SEARCH($G$1,input!$A468)+4,10)))=9,TRUE,""),"X"),"")</f>
        <v>X</v>
      </c>
      <c r="H468" s="14" t="str">
        <f t="shared" ca="1" si="14"/>
        <v/>
      </c>
      <c r="I468" s="13" t="str">
        <f>IF(ISBLANK(input!A468),"x","")</f>
        <v/>
      </c>
      <c r="J468" s="13" t="str">
        <f>IFERROR(IF(I468="x",MATCH("x",I469:I959,0),N/A),"")</f>
        <v/>
      </c>
      <c r="K468" s="14" t="str">
        <f t="shared" ca="1" si="15"/>
        <v/>
      </c>
    </row>
    <row r="469" spans="1:11" s="1" customFormat="1" x14ac:dyDescent="0.35">
      <c r="A469" s="14" t="str">
        <f>IFERROR(IF(ISNUMBER(SEARCH($A$1,input!$A469)),AND(1920&lt;=VALUE(TRIM(MID(input!$A469,SEARCH($A$1,input!$A469)+4,5))),VALUE(TRIM(MID(input!$A469,SEARCH($A$1,input!$A469)+4,5)))&lt;=2002),"X"),"")</f>
        <v>X</v>
      </c>
      <c r="B469" s="14" t="str">
        <f>IFERROR(IF(ISNUMBER(SEARCH($B$1,input!$A469)),AND(2010&lt;=VALUE(TRIM(MID(input!$A469,SEARCH($B$1,input!$A469)+4,5))),VALUE(TRIM(MID(input!$A469,SEARCH($B$1,input!$A469)+4,5)))&lt;=2020),"X"),"")</f>
        <v>X</v>
      </c>
      <c r="C469" s="14" t="str">
        <f>IFERROR(IF(ISNUMBER(SEARCH($C$1,input!$A469)),AND(2020&lt;=VALUE(TRIM(MID(input!$A469,SEARCH($C$1,input!$A469)+4,5))),VALUE(TRIM(MID(input!$A469,SEARCH($C$1,input!$A469)+4,5)))&lt;=2030),"X"),"")</f>
        <v>X</v>
      </c>
      <c r="D469" s="14" t="str">
        <f>IFERROR(IF(ISNUMBER(SEARCH($D$1,input!$A469)),IF(MID(input!$A469,SEARCH($D$1,input!$A469)+7,2)="cm",AND(150&lt;=VALUE(MID(input!$A469,SEARCH($D$1,input!$A469)+4,3)),VALUE(MID(input!$A469,SEARCH($D$1,input!$A469)+4,3))&lt;=193),IF(MID(input!$A469,SEARCH($D$1,input!$A469)+6,2)="in",AND(59&lt;=VALUE(MID(input!$A469,SEARCH($D$1,input!$A469)+4,2)),VALUE(MID(input!$A469,SEARCH($D$1,input!$A469)+4,2))&lt;=76),"")),"X"),"")</f>
        <v>X</v>
      </c>
      <c r="E469" s="14" t="str">
        <f>IFERROR(IF(ISNUMBER(SEARCH($E$1,input!$A469)),IF(AND(MID(input!$A469,SEARCH($E$1,input!$A469)+4,1)="#",
VLOOKUP(MID(input!$A469,SEARCH($E$1,input!$A469)+5,1),'TRUE LIST'!$C$2:$D$17,2,0),
VLOOKUP(MID(input!$A469,SEARCH($E$1,input!$A469)+6,1),'TRUE LIST'!$C$2:$D$17,2,0),
VLOOKUP(MID(input!$A469,SEARCH($E$1,input!$A469)+7,1),'TRUE LIST'!$C$2:$D$17,2,0),
VLOOKUP(MID(input!$A469,SEARCH($E$1,input!$A469)+8,1),'TRUE LIST'!$C$2:$D$17,2,0),
VLOOKUP(MID(input!$A469,SEARCH($E$1,input!$A469)+9,1),'TRUE LIST'!$C$2:$D$17,2,0),
VLOOKUP(MID(input!$A469,SEARCH($E$1,input!$A469)+10,1),'TRUE LIST'!$C$2:$D$17,2,0),
TRIM(MID(input!$A469,SEARCH($E$1,input!$A469)+11,1))=""),TRUE,""),"X"),"")</f>
        <v>X</v>
      </c>
      <c r="F469" s="14" t="str">
        <f>IFERROR(IF(ISNUMBER(SEARCH($F$1,input!$A469)),VLOOKUP(TRIM(MID(input!$A469,SEARCH($F$1,input!$A469)+4,4)),'TRUE LIST'!$A$2:$B$8,2,0),"X"),"")</f>
        <v>X</v>
      </c>
      <c r="G469" s="14" t="str">
        <f>IFERROR(IF(ISNUMBER(SEARCH($G$1,input!$A469)),IF(LEN(TRIM(MID(input!$A469,SEARCH($G$1,input!$A469)+4,10)))=9,TRUE,""),"X"),"")</f>
        <v>X</v>
      </c>
      <c r="H469" s="14" t="str">
        <f t="shared" ca="1" si="14"/>
        <v/>
      </c>
      <c r="I469" s="13" t="str">
        <f>IF(ISBLANK(input!A469),"x","")</f>
        <v>x</v>
      </c>
      <c r="J469" s="13">
        <f>IFERROR(IF(I469="x",MATCH("x",I470:I959,0),N/A),"")</f>
        <v>5</v>
      </c>
      <c r="K469" s="14" t="str">
        <f t="shared" ca="1" si="15"/>
        <v/>
      </c>
    </row>
    <row r="470" spans="1:11" s="1" customFormat="1" x14ac:dyDescent="0.35">
      <c r="A470" s="14" t="str">
        <f>IFERROR(IF(ISNUMBER(SEARCH($A$1,input!$A470)),AND(1920&lt;=VALUE(TRIM(MID(input!$A470,SEARCH($A$1,input!$A470)+4,5))),VALUE(TRIM(MID(input!$A470,SEARCH($A$1,input!$A470)+4,5)))&lt;=2002),"X"),"")</f>
        <v>X</v>
      </c>
      <c r="B470" s="14" t="str">
        <f>IFERROR(IF(ISNUMBER(SEARCH($B$1,input!$A470)),AND(2010&lt;=VALUE(TRIM(MID(input!$A470,SEARCH($B$1,input!$A470)+4,5))),VALUE(TRIM(MID(input!$A470,SEARCH($B$1,input!$A470)+4,5)))&lt;=2020),"X"),"")</f>
        <v>X</v>
      </c>
      <c r="C470" s="14" t="str">
        <f>IFERROR(IF(ISNUMBER(SEARCH($C$1,input!$A470)),AND(2020&lt;=VALUE(TRIM(MID(input!$A470,SEARCH($C$1,input!$A470)+4,5))),VALUE(TRIM(MID(input!$A470,SEARCH($C$1,input!$A470)+4,5)))&lt;=2030),"X"),"")</f>
        <v>X</v>
      </c>
      <c r="D470" s="14" t="b">
        <f>IFERROR(IF(ISNUMBER(SEARCH($D$1,input!$A470)),IF(MID(input!$A470,SEARCH($D$1,input!$A470)+7,2)="cm",AND(150&lt;=VALUE(MID(input!$A470,SEARCH($D$1,input!$A470)+4,3)),VALUE(MID(input!$A470,SEARCH($D$1,input!$A470)+4,3))&lt;=193),IF(MID(input!$A470,SEARCH($D$1,input!$A470)+6,2)="in",AND(59&lt;=VALUE(MID(input!$A470,SEARCH($D$1,input!$A470)+4,2)),VALUE(MID(input!$A470,SEARCH($D$1,input!$A470)+4,2))&lt;=76),"")),"X"),"")</f>
        <v>1</v>
      </c>
      <c r="E470" s="14" t="b">
        <f>IFERROR(IF(ISNUMBER(SEARCH($E$1,input!$A470)),IF(AND(MID(input!$A470,SEARCH($E$1,input!$A470)+4,1)="#",
VLOOKUP(MID(input!$A470,SEARCH($E$1,input!$A470)+5,1),'TRUE LIST'!$C$2:$D$17,2,0),
VLOOKUP(MID(input!$A470,SEARCH($E$1,input!$A470)+6,1),'TRUE LIST'!$C$2:$D$17,2,0),
VLOOKUP(MID(input!$A470,SEARCH($E$1,input!$A470)+7,1),'TRUE LIST'!$C$2:$D$17,2,0),
VLOOKUP(MID(input!$A470,SEARCH($E$1,input!$A470)+8,1),'TRUE LIST'!$C$2:$D$17,2,0),
VLOOKUP(MID(input!$A470,SEARCH($E$1,input!$A470)+9,1),'TRUE LIST'!$C$2:$D$17,2,0),
VLOOKUP(MID(input!$A470,SEARCH($E$1,input!$A470)+10,1),'TRUE LIST'!$C$2:$D$17,2,0),
TRIM(MID(input!$A470,SEARCH($E$1,input!$A470)+11,1))=""),TRUE,""),"X"),"")</f>
        <v>1</v>
      </c>
      <c r="F470" s="14" t="str">
        <f>IFERROR(IF(ISNUMBER(SEARCH($F$1,input!$A470)),VLOOKUP(TRIM(MID(input!$A470,SEARCH($F$1,input!$A470)+4,4)),'TRUE LIST'!$A$2:$B$8,2,0),"X"),"")</f>
        <v>X</v>
      </c>
      <c r="G470" s="14" t="str">
        <f>IFERROR(IF(ISNUMBER(SEARCH($G$1,input!$A470)),IF(LEN(TRIM(MID(input!$A470,SEARCH($G$1,input!$A470)+4,10)))=9,TRUE,""),"X"),"")</f>
        <v>X</v>
      </c>
      <c r="H470" s="14">
        <f t="shared" ca="1" si="14"/>
        <v>6</v>
      </c>
      <c r="I470" s="13" t="str">
        <f>IF(ISBLANK(input!A470),"x","")</f>
        <v/>
      </c>
      <c r="J470" s="13" t="str">
        <f>IFERROR(IF(I470="x",MATCH("x",I471:I959,0),N/A),"")</f>
        <v/>
      </c>
      <c r="K470" s="14">
        <f t="shared" ca="1" si="15"/>
        <v>6</v>
      </c>
    </row>
    <row r="471" spans="1:11" s="1" customFormat="1" x14ac:dyDescent="0.35">
      <c r="A471" s="14" t="str">
        <f>IFERROR(IF(ISNUMBER(SEARCH($A$1,input!$A471)),AND(1920&lt;=VALUE(TRIM(MID(input!$A471,SEARCH($A$1,input!$A471)+4,5))),VALUE(TRIM(MID(input!$A471,SEARCH($A$1,input!$A471)+4,5)))&lt;=2002),"X"),"")</f>
        <v>X</v>
      </c>
      <c r="B471" s="14" t="str">
        <f>IFERROR(IF(ISNUMBER(SEARCH($B$1,input!$A471)),AND(2010&lt;=VALUE(TRIM(MID(input!$A471,SEARCH($B$1,input!$A471)+4,5))),VALUE(TRIM(MID(input!$A471,SEARCH($B$1,input!$A471)+4,5)))&lt;=2020),"X"),"")</f>
        <v>X</v>
      </c>
      <c r="C471" s="14" t="b">
        <f>IFERROR(IF(ISNUMBER(SEARCH($C$1,input!$A471)),AND(2020&lt;=VALUE(TRIM(MID(input!$A471,SEARCH($C$1,input!$A471)+4,5))),VALUE(TRIM(MID(input!$A471,SEARCH($C$1,input!$A471)+4,5)))&lt;=2030),"X"),"")</f>
        <v>1</v>
      </c>
      <c r="D471" s="14" t="str">
        <f>IFERROR(IF(ISNUMBER(SEARCH($D$1,input!$A471)),IF(MID(input!$A471,SEARCH($D$1,input!$A471)+7,2)="cm",AND(150&lt;=VALUE(MID(input!$A471,SEARCH($D$1,input!$A471)+4,3)),VALUE(MID(input!$A471,SEARCH($D$1,input!$A471)+4,3))&lt;=193),IF(MID(input!$A471,SEARCH($D$1,input!$A471)+6,2)="in",AND(59&lt;=VALUE(MID(input!$A471,SEARCH($D$1,input!$A471)+4,2)),VALUE(MID(input!$A471,SEARCH($D$1,input!$A471)+4,2))&lt;=76),"")),"X"),"")</f>
        <v>X</v>
      </c>
      <c r="E471" s="14" t="str">
        <f>IFERROR(IF(ISNUMBER(SEARCH($E$1,input!$A471)),IF(AND(MID(input!$A471,SEARCH($E$1,input!$A471)+4,1)="#",
VLOOKUP(MID(input!$A471,SEARCH($E$1,input!$A471)+5,1),'TRUE LIST'!$C$2:$D$17,2,0),
VLOOKUP(MID(input!$A471,SEARCH($E$1,input!$A471)+6,1),'TRUE LIST'!$C$2:$D$17,2,0),
VLOOKUP(MID(input!$A471,SEARCH($E$1,input!$A471)+7,1),'TRUE LIST'!$C$2:$D$17,2,0),
VLOOKUP(MID(input!$A471,SEARCH($E$1,input!$A471)+8,1),'TRUE LIST'!$C$2:$D$17,2,0),
VLOOKUP(MID(input!$A471,SEARCH($E$1,input!$A471)+9,1),'TRUE LIST'!$C$2:$D$17,2,0),
VLOOKUP(MID(input!$A471,SEARCH($E$1,input!$A471)+10,1),'TRUE LIST'!$C$2:$D$17,2,0),
TRIM(MID(input!$A471,SEARCH($E$1,input!$A471)+11,1))=""),TRUE,""),"X"),"")</f>
        <v>X</v>
      </c>
      <c r="F471" s="14" t="b">
        <f>IFERROR(IF(ISNUMBER(SEARCH($F$1,input!$A471)),VLOOKUP(TRIM(MID(input!$A471,SEARCH($F$1,input!$A471)+4,4)),'TRUE LIST'!$A$2:$B$8,2,0),"X"),"")</f>
        <v>1</v>
      </c>
      <c r="G471" s="14" t="b">
        <f>IFERROR(IF(ISNUMBER(SEARCH($G$1,input!$A471)),IF(LEN(TRIM(MID(input!$A471,SEARCH($G$1,input!$A471)+4,10)))=9,TRUE,""),"X"),"")</f>
        <v>1</v>
      </c>
      <c r="H471" s="14" t="str">
        <f t="shared" ca="1" si="14"/>
        <v/>
      </c>
      <c r="I471" s="13" t="str">
        <f>IF(ISBLANK(input!A471),"x","")</f>
        <v/>
      </c>
      <c r="J471" s="13" t="str">
        <f>IFERROR(IF(I471="x",MATCH("x",I472:I959,0),N/A),"")</f>
        <v/>
      </c>
      <c r="K471" s="14" t="str">
        <f t="shared" ca="1" si="15"/>
        <v/>
      </c>
    </row>
    <row r="472" spans="1:11" s="1" customFormat="1" x14ac:dyDescent="0.35">
      <c r="A472" s="14" t="str">
        <f>IFERROR(IF(ISNUMBER(SEARCH($A$1,input!$A472)),AND(1920&lt;=VALUE(TRIM(MID(input!$A472,SEARCH($A$1,input!$A472)+4,5))),VALUE(TRIM(MID(input!$A472,SEARCH($A$1,input!$A472)+4,5)))&lt;=2002),"X"),"")</f>
        <v>X</v>
      </c>
      <c r="B472" s="14" t="b">
        <f>IFERROR(IF(ISNUMBER(SEARCH($B$1,input!$A472)),AND(2010&lt;=VALUE(TRIM(MID(input!$A472,SEARCH($B$1,input!$A472)+4,5))),VALUE(TRIM(MID(input!$A472,SEARCH($B$1,input!$A472)+4,5)))&lt;=2020),"X"),"")</f>
        <v>1</v>
      </c>
      <c r="C472" s="14" t="str">
        <f>IFERROR(IF(ISNUMBER(SEARCH($C$1,input!$A472)),AND(2020&lt;=VALUE(TRIM(MID(input!$A472,SEARCH($C$1,input!$A472)+4,5))),VALUE(TRIM(MID(input!$A472,SEARCH($C$1,input!$A472)+4,5)))&lt;=2030),"X"),"")</f>
        <v>X</v>
      </c>
      <c r="D472" s="14" t="str">
        <f>IFERROR(IF(ISNUMBER(SEARCH($D$1,input!$A472)),IF(MID(input!$A472,SEARCH($D$1,input!$A472)+7,2)="cm",AND(150&lt;=VALUE(MID(input!$A472,SEARCH($D$1,input!$A472)+4,3)),VALUE(MID(input!$A472,SEARCH($D$1,input!$A472)+4,3))&lt;=193),IF(MID(input!$A472,SEARCH($D$1,input!$A472)+6,2)="in",AND(59&lt;=VALUE(MID(input!$A472,SEARCH($D$1,input!$A472)+4,2)),VALUE(MID(input!$A472,SEARCH($D$1,input!$A472)+4,2))&lt;=76),"")),"X"),"")</f>
        <v>X</v>
      </c>
      <c r="E472" s="14" t="str">
        <f>IFERROR(IF(ISNUMBER(SEARCH($E$1,input!$A472)),IF(AND(MID(input!$A472,SEARCH($E$1,input!$A472)+4,1)="#",
VLOOKUP(MID(input!$A472,SEARCH($E$1,input!$A472)+5,1),'TRUE LIST'!$C$2:$D$17,2,0),
VLOOKUP(MID(input!$A472,SEARCH($E$1,input!$A472)+6,1),'TRUE LIST'!$C$2:$D$17,2,0),
VLOOKUP(MID(input!$A472,SEARCH($E$1,input!$A472)+7,1),'TRUE LIST'!$C$2:$D$17,2,0),
VLOOKUP(MID(input!$A472,SEARCH($E$1,input!$A472)+8,1),'TRUE LIST'!$C$2:$D$17,2,0),
VLOOKUP(MID(input!$A472,SEARCH($E$1,input!$A472)+9,1),'TRUE LIST'!$C$2:$D$17,2,0),
VLOOKUP(MID(input!$A472,SEARCH($E$1,input!$A472)+10,1),'TRUE LIST'!$C$2:$D$17,2,0),
TRIM(MID(input!$A472,SEARCH($E$1,input!$A472)+11,1))=""),TRUE,""),"X"),"")</f>
        <v>X</v>
      </c>
      <c r="F472" s="14" t="str">
        <f>IFERROR(IF(ISNUMBER(SEARCH($F$1,input!$A472)),VLOOKUP(TRIM(MID(input!$A472,SEARCH($F$1,input!$A472)+4,4)),'TRUE LIST'!$A$2:$B$8,2,0),"X"),"")</f>
        <v>X</v>
      </c>
      <c r="G472" s="14" t="str">
        <f>IFERROR(IF(ISNUMBER(SEARCH($G$1,input!$A472)),IF(LEN(TRIM(MID(input!$A472,SEARCH($G$1,input!$A472)+4,10)))=9,TRUE,""),"X"),"")</f>
        <v>X</v>
      </c>
      <c r="H472" s="14" t="str">
        <f t="shared" ca="1" si="14"/>
        <v/>
      </c>
      <c r="I472" s="13" t="str">
        <f>IF(ISBLANK(input!A472),"x","")</f>
        <v/>
      </c>
      <c r="J472" s="13" t="str">
        <f>IFERROR(IF(I472="x",MATCH("x",I473:I959,0),N/A),"")</f>
        <v/>
      </c>
      <c r="K472" s="14" t="str">
        <f t="shared" ca="1" si="15"/>
        <v/>
      </c>
    </row>
    <row r="473" spans="1:11" s="1" customFormat="1" x14ac:dyDescent="0.35">
      <c r="A473" s="14" t="b">
        <f>IFERROR(IF(ISNUMBER(SEARCH($A$1,input!$A473)),AND(1920&lt;=VALUE(TRIM(MID(input!$A473,SEARCH($A$1,input!$A473)+4,5))),VALUE(TRIM(MID(input!$A473,SEARCH($A$1,input!$A473)+4,5)))&lt;=2002),"X"),"")</f>
        <v>1</v>
      </c>
      <c r="B473" s="14" t="str">
        <f>IFERROR(IF(ISNUMBER(SEARCH($B$1,input!$A473)),AND(2010&lt;=VALUE(TRIM(MID(input!$A473,SEARCH($B$1,input!$A473)+4,5))),VALUE(TRIM(MID(input!$A473,SEARCH($B$1,input!$A473)+4,5)))&lt;=2020),"X"),"")</f>
        <v>X</v>
      </c>
      <c r="C473" s="14" t="str">
        <f>IFERROR(IF(ISNUMBER(SEARCH($C$1,input!$A473)),AND(2020&lt;=VALUE(TRIM(MID(input!$A473,SEARCH($C$1,input!$A473)+4,5))),VALUE(TRIM(MID(input!$A473,SEARCH($C$1,input!$A473)+4,5)))&lt;=2030),"X"),"")</f>
        <v>X</v>
      </c>
      <c r="D473" s="14" t="str">
        <f>IFERROR(IF(ISNUMBER(SEARCH($D$1,input!$A473)),IF(MID(input!$A473,SEARCH($D$1,input!$A473)+7,2)="cm",AND(150&lt;=VALUE(MID(input!$A473,SEARCH($D$1,input!$A473)+4,3)),VALUE(MID(input!$A473,SEARCH($D$1,input!$A473)+4,3))&lt;=193),IF(MID(input!$A473,SEARCH($D$1,input!$A473)+6,2)="in",AND(59&lt;=VALUE(MID(input!$A473,SEARCH($D$1,input!$A473)+4,2)),VALUE(MID(input!$A473,SEARCH($D$1,input!$A473)+4,2))&lt;=76),"")),"X"),"")</f>
        <v>X</v>
      </c>
      <c r="E473" s="14" t="str">
        <f>IFERROR(IF(ISNUMBER(SEARCH($E$1,input!$A473)),IF(AND(MID(input!$A473,SEARCH($E$1,input!$A473)+4,1)="#",
VLOOKUP(MID(input!$A473,SEARCH($E$1,input!$A473)+5,1),'TRUE LIST'!$C$2:$D$17,2,0),
VLOOKUP(MID(input!$A473,SEARCH($E$1,input!$A473)+6,1),'TRUE LIST'!$C$2:$D$17,2,0),
VLOOKUP(MID(input!$A473,SEARCH($E$1,input!$A473)+7,1),'TRUE LIST'!$C$2:$D$17,2,0),
VLOOKUP(MID(input!$A473,SEARCH($E$1,input!$A473)+8,1),'TRUE LIST'!$C$2:$D$17,2,0),
VLOOKUP(MID(input!$A473,SEARCH($E$1,input!$A473)+9,1),'TRUE LIST'!$C$2:$D$17,2,0),
VLOOKUP(MID(input!$A473,SEARCH($E$1,input!$A473)+10,1),'TRUE LIST'!$C$2:$D$17,2,0),
TRIM(MID(input!$A473,SEARCH($E$1,input!$A473)+11,1))=""),TRUE,""),"X"),"")</f>
        <v>X</v>
      </c>
      <c r="F473" s="14" t="str">
        <f>IFERROR(IF(ISNUMBER(SEARCH($F$1,input!$A473)),VLOOKUP(TRIM(MID(input!$A473,SEARCH($F$1,input!$A473)+4,4)),'TRUE LIST'!$A$2:$B$8,2,0),"X"),"")</f>
        <v>X</v>
      </c>
      <c r="G473" s="14" t="str">
        <f>IFERROR(IF(ISNUMBER(SEARCH($G$1,input!$A473)),IF(LEN(TRIM(MID(input!$A473,SEARCH($G$1,input!$A473)+4,10)))=9,TRUE,""),"X"),"")</f>
        <v>X</v>
      </c>
      <c r="H473" s="14" t="str">
        <f t="shared" ca="1" si="14"/>
        <v/>
      </c>
      <c r="I473" s="13" t="str">
        <f>IF(ISBLANK(input!A473),"x","")</f>
        <v/>
      </c>
      <c r="J473" s="13" t="str">
        <f>IFERROR(IF(I473="x",MATCH("x",I474:I959,0),N/A),"")</f>
        <v/>
      </c>
      <c r="K473" s="14" t="str">
        <f t="shared" ca="1" si="15"/>
        <v/>
      </c>
    </row>
    <row r="474" spans="1:11" s="1" customFormat="1" x14ac:dyDescent="0.35">
      <c r="A474" s="14" t="str">
        <f>IFERROR(IF(ISNUMBER(SEARCH($A$1,input!$A474)),AND(1920&lt;=VALUE(TRIM(MID(input!$A474,SEARCH($A$1,input!$A474)+4,5))),VALUE(TRIM(MID(input!$A474,SEARCH($A$1,input!$A474)+4,5)))&lt;=2002),"X"),"")</f>
        <v>X</v>
      </c>
      <c r="B474" s="14" t="str">
        <f>IFERROR(IF(ISNUMBER(SEARCH($B$1,input!$A474)),AND(2010&lt;=VALUE(TRIM(MID(input!$A474,SEARCH($B$1,input!$A474)+4,5))),VALUE(TRIM(MID(input!$A474,SEARCH($B$1,input!$A474)+4,5)))&lt;=2020),"X"),"")</f>
        <v>X</v>
      </c>
      <c r="C474" s="14" t="str">
        <f>IFERROR(IF(ISNUMBER(SEARCH($C$1,input!$A474)),AND(2020&lt;=VALUE(TRIM(MID(input!$A474,SEARCH($C$1,input!$A474)+4,5))),VALUE(TRIM(MID(input!$A474,SEARCH($C$1,input!$A474)+4,5)))&lt;=2030),"X"),"")</f>
        <v>X</v>
      </c>
      <c r="D474" s="14" t="str">
        <f>IFERROR(IF(ISNUMBER(SEARCH($D$1,input!$A474)),IF(MID(input!$A474,SEARCH($D$1,input!$A474)+7,2)="cm",AND(150&lt;=VALUE(MID(input!$A474,SEARCH($D$1,input!$A474)+4,3)),VALUE(MID(input!$A474,SEARCH($D$1,input!$A474)+4,3))&lt;=193),IF(MID(input!$A474,SEARCH($D$1,input!$A474)+6,2)="in",AND(59&lt;=VALUE(MID(input!$A474,SEARCH($D$1,input!$A474)+4,2)),VALUE(MID(input!$A474,SEARCH($D$1,input!$A474)+4,2))&lt;=76),"")),"X"),"")</f>
        <v>X</v>
      </c>
      <c r="E474" s="14" t="str">
        <f>IFERROR(IF(ISNUMBER(SEARCH($E$1,input!$A474)),IF(AND(MID(input!$A474,SEARCH($E$1,input!$A474)+4,1)="#",
VLOOKUP(MID(input!$A474,SEARCH($E$1,input!$A474)+5,1),'TRUE LIST'!$C$2:$D$17,2,0),
VLOOKUP(MID(input!$A474,SEARCH($E$1,input!$A474)+6,1),'TRUE LIST'!$C$2:$D$17,2,0),
VLOOKUP(MID(input!$A474,SEARCH($E$1,input!$A474)+7,1),'TRUE LIST'!$C$2:$D$17,2,0),
VLOOKUP(MID(input!$A474,SEARCH($E$1,input!$A474)+8,1),'TRUE LIST'!$C$2:$D$17,2,0),
VLOOKUP(MID(input!$A474,SEARCH($E$1,input!$A474)+9,1),'TRUE LIST'!$C$2:$D$17,2,0),
VLOOKUP(MID(input!$A474,SEARCH($E$1,input!$A474)+10,1),'TRUE LIST'!$C$2:$D$17,2,0),
TRIM(MID(input!$A474,SEARCH($E$1,input!$A474)+11,1))=""),TRUE,""),"X"),"")</f>
        <v>X</v>
      </c>
      <c r="F474" s="14" t="str">
        <f>IFERROR(IF(ISNUMBER(SEARCH($F$1,input!$A474)),VLOOKUP(TRIM(MID(input!$A474,SEARCH($F$1,input!$A474)+4,4)),'TRUE LIST'!$A$2:$B$8,2,0),"X"),"")</f>
        <v>X</v>
      </c>
      <c r="G474" s="14" t="str">
        <f>IFERROR(IF(ISNUMBER(SEARCH($G$1,input!$A474)),IF(LEN(TRIM(MID(input!$A474,SEARCH($G$1,input!$A474)+4,10)))=9,TRUE,""),"X"),"")</f>
        <v>X</v>
      </c>
      <c r="H474" s="14" t="str">
        <f t="shared" ca="1" si="14"/>
        <v/>
      </c>
      <c r="I474" s="13" t="str">
        <f>IF(ISBLANK(input!A474),"x","")</f>
        <v>x</v>
      </c>
      <c r="J474" s="13">
        <f>IFERROR(IF(I474="x",MATCH("x",I475:I959,0),N/A),"")</f>
        <v>6</v>
      </c>
      <c r="K474" s="14" t="str">
        <f t="shared" ca="1" si="15"/>
        <v/>
      </c>
    </row>
    <row r="475" spans="1:11" s="1" customFormat="1" x14ac:dyDescent="0.35">
      <c r="A475" s="14" t="str">
        <f>IFERROR(IF(ISNUMBER(SEARCH($A$1,input!$A475)),AND(1920&lt;=VALUE(TRIM(MID(input!$A475,SEARCH($A$1,input!$A475)+4,5))),VALUE(TRIM(MID(input!$A475,SEARCH($A$1,input!$A475)+4,5)))&lt;=2002),"X"),"")</f>
        <v>X</v>
      </c>
      <c r="B475" s="14" t="b">
        <f>IFERROR(IF(ISNUMBER(SEARCH($B$1,input!$A475)),AND(2010&lt;=VALUE(TRIM(MID(input!$A475,SEARCH($B$1,input!$A475)+4,5))),VALUE(TRIM(MID(input!$A475,SEARCH($B$1,input!$A475)+4,5)))&lt;=2020),"X"),"")</f>
        <v>1</v>
      </c>
      <c r="C475" s="14" t="str">
        <f>IFERROR(IF(ISNUMBER(SEARCH($C$1,input!$A475)),AND(2020&lt;=VALUE(TRIM(MID(input!$A475,SEARCH($C$1,input!$A475)+4,5))),VALUE(TRIM(MID(input!$A475,SEARCH($C$1,input!$A475)+4,5)))&lt;=2030),"X"),"")</f>
        <v>X</v>
      </c>
      <c r="D475" s="14" t="str">
        <f>IFERROR(IF(ISNUMBER(SEARCH($D$1,input!$A475)),IF(MID(input!$A475,SEARCH($D$1,input!$A475)+7,2)="cm",AND(150&lt;=VALUE(MID(input!$A475,SEARCH($D$1,input!$A475)+4,3)),VALUE(MID(input!$A475,SEARCH($D$1,input!$A475)+4,3))&lt;=193),IF(MID(input!$A475,SEARCH($D$1,input!$A475)+6,2)="in",AND(59&lt;=VALUE(MID(input!$A475,SEARCH($D$1,input!$A475)+4,2)),VALUE(MID(input!$A475,SEARCH($D$1,input!$A475)+4,2))&lt;=76),"")),"X"),"")</f>
        <v>X</v>
      </c>
      <c r="E475" s="14" t="str">
        <f>IFERROR(IF(ISNUMBER(SEARCH($E$1,input!$A475)),IF(AND(MID(input!$A475,SEARCH($E$1,input!$A475)+4,1)="#",
VLOOKUP(MID(input!$A475,SEARCH($E$1,input!$A475)+5,1),'TRUE LIST'!$C$2:$D$17,2,0),
VLOOKUP(MID(input!$A475,SEARCH($E$1,input!$A475)+6,1),'TRUE LIST'!$C$2:$D$17,2,0),
VLOOKUP(MID(input!$A475,SEARCH($E$1,input!$A475)+7,1),'TRUE LIST'!$C$2:$D$17,2,0),
VLOOKUP(MID(input!$A475,SEARCH($E$1,input!$A475)+8,1),'TRUE LIST'!$C$2:$D$17,2,0),
VLOOKUP(MID(input!$A475,SEARCH($E$1,input!$A475)+9,1),'TRUE LIST'!$C$2:$D$17,2,0),
VLOOKUP(MID(input!$A475,SEARCH($E$1,input!$A475)+10,1),'TRUE LIST'!$C$2:$D$17,2,0),
TRIM(MID(input!$A475,SEARCH($E$1,input!$A475)+11,1))=""),TRUE,""),"X"),"")</f>
        <v>X</v>
      </c>
      <c r="F475" s="14" t="str">
        <f>IFERROR(IF(ISNUMBER(SEARCH($F$1,input!$A475)),VLOOKUP(TRIM(MID(input!$A475,SEARCH($F$1,input!$A475)+4,4)),'TRUE LIST'!$A$2:$B$8,2,0),"X"),"")</f>
        <v>X</v>
      </c>
      <c r="G475" s="14" t="str">
        <f>IFERROR(IF(ISNUMBER(SEARCH($G$1,input!$A475)),IF(LEN(TRIM(MID(input!$A475,SEARCH($G$1,input!$A475)+4,10)))=9,TRUE,""),"X"),"")</f>
        <v>X</v>
      </c>
      <c r="H475" s="14">
        <f t="shared" ca="1" si="14"/>
        <v>6</v>
      </c>
      <c r="I475" s="13" t="str">
        <f>IF(ISBLANK(input!A475),"x","")</f>
        <v/>
      </c>
      <c r="J475" s="13" t="str">
        <f>IFERROR(IF(I475="x",MATCH("x",I476:I959,0),N/A),"")</f>
        <v/>
      </c>
      <c r="K475" s="14">
        <f t="shared" ca="1" si="15"/>
        <v>6</v>
      </c>
    </row>
    <row r="476" spans="1:11" s="1" customFormat="1" x14ac:dyDescent="0.35">
      <c r="A476" s="14" t="str">
        <f>IFERROR(IF(ISNUMBER(SEARCH($A$1,input!$A476)),AND(1920&lt;=VALUE(TRIM(MID(input!$A476,SEARCH($A$1,input!$A476)+4,5))),VALUE(TRIM(MID(input!$A476,SEARCH($A$1,input!$A476)+4,5)))&lt;=2002),"X"),"")</f>
        <v>X</v>
      </c>
      <c r="B476" s="14" t="str">
        <f>IFERROR(IF(ISNUMBER(SEARCH($B$1,input!$A476)),AND(2010&lt;=VALUE(TRIM(MID(input!$A476,SEARCH($B$1,input!$A476)+4,5))),VALUE(TRIM(MID(input!$A476,SEARCH($B$1,input!$A476)+4,5)))&lt;=2020),"X"),"")</f>
        <v>X</v>
      </c>
      <c r="C476" s="14" t="str">
        <f>IFERROR(IF(ISNUMBER(SEARCH($C$1,input!$A476)),AND(2020&lt;=VALUE(TRIM(MID(input!$A476,SEARCH($C$1,input!$A476)+4,5))),VALUE(TRIM(MID(input!$A476,SEARCH($C$1,input!$A476)+4,5)))&lt;=2030),"X"),"")</f>
        <v>X</v>
      </c>
      <c r="D476" s="14" t="str">
        <f>IFERROR(IF(ISNUMBER(SEARCH($D$1,input!$A476)),IF(MID(input!$A476,SEARCH($D$1,input!$A476)+7,2)="cm",AND(150&lt;=VALUE(MID(input!$A476,SEARCH($D$1,input!$A476)+4,3)),VALUE(MID(input!$A476,SEARCH($D$1,input!$A476)+4,3))&lt;=193),IF(MID(input!$A476,SEARCH($D$1,input!$A476)+6,2)="in",AND(59&lt;=VALUE(MID(input!$A476,SEARCH($D$1,input!$A476)+4,2)),VALUE(MID(input!$A476,SEARCH($D$1,input!$A476)+4,2))&lt;=76),"")),"X"),"")</f>
        <v>X</v>
      </c>
      <c r="E476" s="14" t="str">
        <f>IFERROR(IF(ISNUMBER(SEARCH($E$1,input!$A476)),IF(AND(MID(input!$A476,SEARCH($E$1,input!$A476)+4,1)="#",
VLOOKUP(MID(input!$A476,SEARCH($E$1,input!$A476)+5,1),'TRUE LIST'!$C$2:$D$17,2,0),
VLOOKUP(MID(input!$A476,SEARCH($E$1,input!$A476)+6,1),'TRUE LIST'!$C$2:$D$17,2,0),
VLOOKUP(MID(input!$A476,SEARCH($E$1,input!$A476)+7,1),'TRUE LIST'!$C$2:$D$17,2,0),
VLOOKUP(MID(input!$A476,SEARCH($E$1,input!$A476)+8,1),'TRUE LIST'!$C$2:$D$17,2,0),
VLOOKUP(MID(input!$A476,SEARCH($E$1,input!$A476)+9,1),'TRUE LIST'!$C$2:$D$17,2,0),
VLOOKUP(MID(input!$A476,SEARCH($E$1,input!$A476)+10,1),'TRUE LIST'!$C$2:$D$17,2,0),
TRIM(MID(input!$A476,SEARCH($E$1,input!$A476)+11,1))=""),TRUE,""),"X"),"")</f>
        <v>X</v>
      </c>
      <c r="F476" s="14" t="b">
        <f>IFERROR(IF(ISNUMBER(SEARCH($F$1,input!$A476)),VLOOKUP(TRIM(MID(input!$A476,SEARCH($F$1,input!$A476)+4,4)),'TRUE LIST'!$A$2:$B$8,2,0),"X"),"")</f>
        <v>1</v>
      </c>
      <c r="G476" s="14" t="str">
        <f>IFERROR(IF(ISNUMBER(SEARCH($G$1,input!$A476)),IF(LEN(TRIM(MID(input!$A476,SEARCH($G$1,input!$A476)+4,10)))=9,TRUE,""),"X"),"")</f>
        <v>X</v>
      </c>
      <c r="H476" s="14" t="str">
        <f t="shared" ca="1" si="14"/>
        <v/>
      </c>
      <c r="I476" s="13" t="str">
        <f>IF(ISBLANK(input!A476),"x","")</f>
        <v/>
      </c>
      <c r="J476" s="13" t="str">
        <f>IFERROR(IF(I476="x",MATCH("x",I477:I959,0),N/A),"")</f>
        <v/>
      </c>
      <c r="K476" s="14" t="str">
        <f t="shared" ca="1" si="15"/>
        <v/>
      </c>
    </row>
    <row r="477" spans="1:11" s="1" customFormat="1" x14ac:dyDescent="0.35">
      <c r="A477" s="14" t="str">
        <f>IFERROR(IF(ISNUMBER(SEARCH($A$1,input!$A477)),AND(1920&lt;=VALUE(TRIM(MID(input!$A477,SEARCH($A$1,input!$A477)+4,5))),VALUE(TRIM(MID(input!$A477,SEARCH($A$1,input!$A477)+4,5)))&lt;=2002),"X"),"")</f>
        <v>X</v>
      </c>
      <c r="B477" s="14" t="str">
        <f>IFERROR(IF(ISNUMBER(SEARCH($B$1,input!$A477)),AND(2010&lt;=VALUE(TRIM(MID(input!$A477,SEARCH($B$1,input!$A477)+4,5))),VALUE(TRIM(MID(input!$A477,SEARCH($B$1,input!$A477)+4,5)))&lt;=2020),"X"),"")</f>
        <v>X</v>
      </c>
      <c r="C477" s="14" t="b">
        <f>IFERROR(IF(ISNUMBER(SEARCH($C$1,input!$A477)),AND(2020&lt;=VALUE(TRIM(MID(input!$A477,SEARCH($C$1,input!$A477)+4,5))),VALUE(TRIM(MID(input!$A477,SEARCH($C$1,input!$A477)+4,5)))&lt;=2030),"X"),"")</f>
        <v>1</v>
      </c>
      <c r="D477" s="14" t="str">
        <f>IFERROR(IF(ISNUMBER(SEARCH($D$1,input!$A477)),IF(MID(input!$A477,SEARCH($D$1,input!$A477)+7,2)="cm",AND(150&lt;=VALUE(MID(input!$A477,SEARCH($D$1,input!$A477)+4,3)),VALUE(MID(input!$A477,SEARCH($D$1,input!$A477)+4,3))&lt;=193),IF(MID(input!$A477,SEARCH($D$1,input!$A477)+6,2)="in",AND(59&lt;=VALUE(MID(input!$A477,SEARCH($D$1,input!$A477)+4,2)),VALUE(MID(input!$A477,SEARCH($D$1,input!$A477)+4,2))&lt;=76),"")),"X"),"")</f>
        <v>X</v>
      </c>
      <c r="E477" s="14" t="str">
        <f>IFERROR(IF(ISNUMBER(SEARCH($E$1,input!$A477)),IF(AND(MID(input!$A477,SEARCH($E$1,input!$A477)+4,1)="#",
VLOOKUP(MID(input!$A477,SEARCH($E$1,input!$A477)+5,1),'TRUE LIST'!$C$2:$D$17,2,0),
VLOOKUP(MID(input!$A477,SEARCH($E$1,input!$A477)+6,1),'TRUE LIST'!$C$2:$D$17,2,0),
VLOOKUP(MID(input!$A477,SEARCH($E$1,input!$A477)+7,1),'TRUE LIST'!$C$2:$D$17,2,0),
VLOOKUP(MID(input!$A477,SEARCH($E$1,input!$A477)+8,1),'TRUE LIST'!$C$2:$D$17,2,0),
VLOOKUP(MID(input!$A477,SEARCH($E$1,input!$A477)+9,1),'TRUE LIST'!$C$2:$D$17,2,0),
VLOOKUP(MID(input!$A477,SEARCH($E$1,input!$A477)+10,1),'TRUE LIST'!$C$2:$D$17,2,0),
TRIM(MID(input!$A477,SEARCH($E$1,input!$A477)+11,1))=""),TRUE,""),"X"),"")</f>
        <v>X</v>
      </c>
      <c r="F477" s="14" t="str">
        <f>IFERROR(IF(ISNUMBER(SEARCH($F$1,input!$A477)),VLOOKUP(TRIM(MID(input!$A477,SEARCH($F$1,input!$A477)+4,4)),'TRUE LIST'!$A$2:$B$8,2,0),"X"),"")</f>
        <v>X</v>
      </c>
      <c r="G477" s="14" t="str">
        <f>IFERROR(IF(ISNUMBER(SEARCH($G$1,input!$A477)),IF(LEN(TRIM(MID(input!$A477,SEARCH($G$1,input!$A477)+4,10)))=9,TRUE,""),"X"),"")</f>
        <v/>
      </c>
      <c r="H477" s="14" t="str">
        <f t="shared" ca="1" si="14"/>
        <v/>
      </c>
      <c r="I477" s="13" t="str">
        <f>IF(ISBLANK(input!A477),"x","")</f>
        <v/>
      </c>
      <c r="J477" s="13" t="str">
        <f>IFERROR(IF(I477="x",MATCH("x",I478:I959,0),N/A),"")</f>
        <v/>
      </c>
      <c r="K477" s="14" t="str">
        <f t="shared" ca="1" si="15"/>
        <v/>
      </c>
    </row>
    <row r="478" spans="1:11" s="1" customFormat="1" x14ac:dyDescent="0.35">
      <c r="A478" s="14" t="b">
        <f>IFERROR(IF(ISNUMBER(SEARCH($A$1,input!$A478)),AND(1920&lt;=VALUE(TRIM(MID(input!$A478,SEARCH($A$1,input!$A478)+4,5))),VALUE(TRIM(MID(input!$A478,SEARCH($A$1,input!$A478)+4,5)))&lt;=2002),"X"),"")</f>
        <v>1</v>
      </c>
      <c r="B478" s="14" t="str">
        <f>IFERROR(IF(ISNUMBER(SEARCH($B$1,input!$A478)),AND(2010&lt;=VALUE(TRIM(MID(input!$A478,SEARCH($B$1,input!$A478)+4,5))),VALUE(TRIM(MID(input!$A478,SEARCH($B$1,input!$A478)+4,5)))&lt;=2020),"X"),"")</f>
        <v>X</v>
      </c>
      <c r="C478" s="14" t="str">
        <f>IFERROR(IF(ISNUMBER(SEARCH($C$1,input!$A478)),AND(2020&lt;=VALUE(TRIM(MID(input!$A478,SEARCH($C$1,input!$A478)+4,5))),VALUE(TRIM(MID(input!$A478,SEARCH($C$1,input!$A478)+4,5)))&lt;=2030),"X"),"")</f>
        <v>X</v>
      </c>
      <c r="D478" s="14" t="str">
        <f>IFERROR(IF(ISNUMBER(SEARCH($D$1,input!$A478)),IF(MID(input!$A478,SEARCH($D$1,input!$A478)+7,2)="cm",AND(150&lt;=VALUE(MID(input!$A478,SEARCH($D$1,input!$A478)+4,3)),VALUE(MID(input!$A478,SEARCH($D$1,input!$A478)+4,3))&lt;=193),IF(MID(input!$A478,SEARCH($D$1,input!$A478)+6,2)="in",AND(59&lt;=VALUE(MID(input!$A478,SEARCH($D$1,input!$A478)+4,2)),VALUE(MID(input!$A478,SEARCH($D$1,input!$A478)+4,2))&lt;=76),"")),"X"),"")</f>
        <v>X</v>
      </c>
      <c r="E478" s="14" t="str">
        <f>IFERROR(IF(ISNUMBER(SEARCH($E$1,input!$A478)),IF(AND(MID(input!$A478,SEARCH($E$1,input!$A478)+4,1)="#",
VLOOKUP(MID(input!$A478,SEARCH($E$1,input!$A478)+5,1),'TRUE LIST'!$C$2:$D$17,2,0),
VLOOKUP(MID(input!$A478,SEARCH($E$1,input!$A478)+6,1),'TRUE LIST'!$C$2:$D$17,2,0),
VLOOKUP(MID(input!$A478,SEARCH($E$1,input!$A478)+7,1),'TRUE LIST'!$C$2:$D$17,2,0),
VLOOKUP(MID(input!$A478,SEARCH($E$1,input!$A478)+8,1),'TRUE LIST'!$C$2:$D$17,2,0),
VLOOKUP(MID(input!$A478,SEARCH($E$1,input!$A478)+9,1),'TRUE LIST'!$C$2:$D$17,2,0),
VLOOKUP(MID(input!$A478,SEARCH($E$1,input!$A478)+10,1),'TRUE LIST'!$C$2:$D$17,2,0),
TRIM(MID(input!$A478,SEARCH($E$1,input!$A478)+11,1))=""),TRUE,""),"X"),"")</f>
        <v>X</v>
      </c>
      <c r="F478" s="14" t="str">
        <f>IFERROR(IF(ISNUMBER(SEARCH($F$1,input!$A478)),VLOOKUP(TRIM(MID(input!$A478,SEARCH($F$1,input!$A478)+4,4)),'TRUE LIST'!$A$2:$B$8,2,0),"X"),"")</f>
        <v>X</v>
      </c>
      <c r="G478" s="14" t="str">
        <f>IFERROR(IF(ISNUMBER(SEARCH($G$1,input!$A478)),IF(LEN(TRIM(MID(input!$A478,SEARCH($G$1,input!$A478)+4,10)))=9,TRUE,""),"X"),"")</f>
        <v>X</v>
      </c>
      <c r="H478" s="14" t="str">
        <f t="shared" ca="1" si="14"/>
        <v/>
      </c>
      <c r="I478" s="13" t="str">
        <f>IF(ISBLANK(input!A478),"x","")</f>
        <v/>
      </c>
      <c r="J478" s="13" t="str">
        <f>IFERROR(IF(I478="x",MATCH("x",I479:I959,0),N/A),"")</f>
        <v/>
      </c>
      <c r="K478" s="14" t="str">
        <f t="shared" ca="1" si="15"/>
        <v/>
      </c>
    </row>
    <row r="479" spans="1:11" s="1" customFormat="1" x14ac:dyDescent="0.35">
      <c r="A479" s="14" t="str">
        <f>IFERROR(IF(ISNUMBER(SEARCH($A$1,input!$A479)),AND(1920&lt;=VALUE(TRIM(MID(input!$A479,SEARCH($A$1,input!$A479)+4,5))),VALUE(TRIM(MID(input!$A479,SEARCH($A$1,input!$A479)+4,5)))&lt;=2002),"X"),"")</f>
        <v>X</v>
      </c>
      <c r="B479" s="14" t="str">
        <f>IFERROR(IF(ISNUMBER(SEARCH($B$1,input!$A479)),AND(2010&lt;=VALUE(TRIM(MID(input!$A479,SEARCH($B$1,input!$A479)+4,5))),VALUE(TRIM(MID(input!$A479,SEARCH($B$1,input!$A479)+4,5)))&lt;=2020),"X"),"")</f>
        <v>X</v>
      </c>
      <c r="C479" s="14" t="str">
        <f>IFERROR(IF(ISNUMBER(SEARCH($C$1,input!$A479)),AND(2020&lt;=VALUE(TRIM(MID(input!$A479,SEARCH($C$1,input!$A479)+4,5))),VALUE(TRIM(MID(input!$A479,SEARCH($C$1,input!$A479)+4,5)))&lt;=2030),"X"),"")</f>
        <v>X</v>
      </c>
      <c r="D479" s="14" t="b">
        <f>IFERROR(IF(ISNUMBER(SEARCH($D$1,input!$A479)),IF(MID(input!$A479,SEARCH($D$1,input!$A479)+7,2)="cm",AND(150&lt;=VALUE(MID(input!$A479,SEARCH($D$1,input!$A479)+4,3)),VALUE(MID(input!$A479,SEARCH($D$1,input!$A479)+4,3))&lt;=193),IF(MID(input!$A479,SEARCH($D$1,input!$A479)+6,2)="in",AND(59&lt;=VALUE(MID(input!$A479,SEARCH($D$1,input!$A479)+4,2)),VALUE(MID(input!$A479,SEARCH($D$1,input!$A479)+4,2))&lt;=76),"")),"X"),"")</f>
        <v>1</v>
      </c>
      <c r="E479" s="14" t="b">
        <f>IFERROR(IF(ISNUMBER(SEARCH($E$1,input!$A479)),IF(AND(MID(input!$A479,SEARCH($E$1,input!$A479)+4,1)="#",
VLOOKUP(MID(input!$A479,SEARCH($E$1,input!$A479)+5,1),'TRUE LIST'!$C$2:$D$17,2,0),
VLOOKUP(MID(input!$A479,SEARCH($E$1,input!$A479)+6,1),'TRUE LIST'!$C$2:$D$17,2,0),
VLOOKUP(MID(input!$A479,SEARCH($E$1,input!$A479)+7,1),'TRUE LIST'!$C$2:$D$17,2,0),
VLOOKUP(MID(input!$A479,SEARCH($E$1,input!$A479)+8,1),'TRUE LIST'!$C$2:$D$17,2,0),
VLOOKUP(MID(input!$A479,SEARCH($E$1,input!$A479)+9,1),'TRUE LIST'!$C$2:$D$17,2,0),
VLOOKUP(MID(input!$A479,SEARCH($E$1,input!$A479)+10,1),'TRUE LIST'!$C$2:$D$17,2,0),
TRIM(MID(input!$A479,SEARCH($E$1,input!$A479)+11,1))=""),TRUE,""),"X"),"")</f>
        <v>1</v>
      </c>
      <c r="F479" s="14" t="str">
        <f>IFERROR(IF(ISNUMBER(SEARCH($F$1,input!$A479)),VLOOKUP(TRIM(MID(input!$A479,SEARCH($F$1,input!$A479)+4,4)),'TRUE LIST'!$A$2:$B$8,2,0),"X"),"")</f>
        <v>X</v>
      </c>
      <c r="G479" s="14" t="str">
        <f>IFERROR(IF(ISNUMBER(SEARCH($G$1,input!$A479)),IF(LEN(TRIM(MID(input!$A479,SEARCH($G$1,input!$A479)+4,10)))=9,TRUE,""),"X"),"")</f>
        <v>X</v>
      </c>
      <c r="H479" s="14" t="str">
        <f t="shared" ca="1" si="14"/>
        <v/>
      </c>
      <c r="I479" s="13" t="str">
        <f>IF(ISBLANK(input!A479),"x","")</f>
        <v/>
      </c>
      <c r="J479" s="13" t="str">
        <f>IFERROR(IF(I479="x",MATCH("x",I480:I959,0),N/A),"")</f>
        <v/>
      </c>
      <c r="K479" s="14" t="str">
        <f t="shared" ca="1" si="15"/>
        <v/>
      </c>
    </row>
    <row r="480" spans="1:11" s="1" customFormat="1" x14ac:dyDescent="0.35">
      <c r="A480" s="14" t="str">
        <f>IFERROR(IF(ISNUMBER(SEARCH($A$1,input!$A480)),AND(1920&lt;=VALUE(TRIM(MID(input!$A480,SEARCH($A$1,input!$A480)+4,5))),VALUE(TRIM(MID(input!$A480,SEARCH($A$1,input!$A480)+4,5)))&lt;=2002),"X"),"")</f>
        <v>X</v>
      </c>
      <c r="B480" s="14" t="str">
        <f>IFERROR(IF(ISNUMBER(SEARCH($B$1,input!$A480)),AND(2010&lt;=VALUE(TRIM(MID(input!$A480,SEARCH($B$1,input!$A480)+4,5))),VALUE(TRIM(MID(input!$A480,SEARCH($B$1,input!$A480)+4,5)))&lt;=2020),"X"),"")</f>
        <v>X</v>
      </c>
      <c r="C480" s="14" t="str">
        <f>IFERROR(IF(ISNUMBER(SEARCH($C$1,input!$A480)),AND(2020&lt;=VALUE(TRIM(MID(input!$A480,SEARCH($C$1,input!$A480)+4,5))),VALUE(TRIM(MID(input!$A480,SEARCH($C$1,input!$A480)+4,5)))&lt;=2030),"X"),"")</f>
        <v>X</v>
      </c>
      <c r="D480" s="14" t="str">
        <f>IFERROR(IF(ISNUMBER(SEARCH($D$1,input!$A480)),IF(MID(input!$A480,SEARCH($D$1,input!$A480)+7,2)="cm",AND(150&lt;=VALUE(MID(input!$A480,SEARCH($D$1,input!$A480)+4,3)),VALUE(MID(input!$A480,SEARCH($D$1,input!$A480)+4,3))&lt;=193),IF(MID(input!$A480,SEARCH($D$1,input!$A480)+6,2)="in",AND(59&lt;=VALUE(MID(input!$A480,SEARCH($D$1,input!$A480)+4,2)),VALUE(MID(input!$A480,SEARCH($D$1,input!$A480)+4,2))&lt;=76),"")),"X"),"")</f>
        <v>X</v>
      </c>
      <c r="E480" s="14" t="str">
        <f>IFERROR(IF(ISNUMBER(SEARCH($E$1,input!$A480)),IF(AND(MID(input!$A480,SEARCH($E$1,input!$A480)+4,1)="#",
VLOOKUP(MID(input!$A480,SEARCH($E$1,input!$A480)+5,1),'TRUE LIST'!$C$2:$D$17,2,0),
VLOOKUP(MID(input!$A480,SEARCH($E$1,input!$A480)+6,1),'TRUE LIST'!$C$2:$D$17,2,0),
VLOOKUP(MID(input!$A480,SEARCH($E$1,input!$A480)+7,1),'TRUE LIST'!$C$2:$D$17,2,0),
VLOOKUP(MID(input!$A480,SEARCH($E$1,input!$A480)+8,1),'TRUE LIST'!$C$2:$D$17,2,0),
VLOOKUP(MID(input!$A480,SEARCH($E$1,input!$A480)+9,1),'TRUE LIST'!$C$2:$D$17,2,0),
VLOOKUP(MID(input!$A480,SEARCH($E$1,input!$A480)+10,1),'TRUE LIST'!$C$2:$D$17,2,0),
TRIM(MID(input!$A480,SEARCH($E$1,input!$A480)+11,1))=""),TRUE,""),"X"),"")</f>
        <v>X</v>
      </c>
      <c r="F480" s="14" t="str">
        <f>IFERROR(IF(ISNUMBER(SEARCH($F$1,input!$A480)),VLOOKUP(TRIM(MID(input!$A480,SEARCH($F$1,input!$A480)+4,4)),'TRUE LIST'!$A$2:$B$8,2,0),"X"),"")</f>
        <v>X</v>
      </c>
      <c r="G480" s="14" t="str">
        <f>IFERROR(IF(ISNUMBER(SEARCH($G$1,input!$A480)),IF(LEN(TRIM(MID(input!$A480,SEARCH($G$1,input!$A480)+4,10)))=9,TRUE,""),"X"),"")</f>
        <v>X</v>
      </c>
      <c r="H480" s="14" t="str">
        <f t="shared" ca="1" si="14"/>
        <v/>
      </c>
      <c r="I480" s="13" t="str">
        <f>IF(ISBLANK(input!A480),"x","")</f>
        <v>x</v>
      </c>
      <c r="J480" s="13">
        <f>IFERROR(IF(I480="x",MATCH("x",I481:I959,0),N/A),"")</f>
        <v>5</v>
      </c>
      <c r="K480" s="14" t="str">
        <f t="shared" ca="1" si="15"/>
        <v/>
      </c>
    </row>
    <row r="481" spans="1:11" s="1" customFormat="1" x14ac:dyDescent="0.35">
      <c r="A481" s="14" t="str">
        <f>IFERROR(IF(ISNUMBER(SEARCH($A$1,input!$A481)),AND(1920&lt;=VALUE(TRIM(MID(input!$A481,SEARCH($A$1,input!$A481)+4,5))),VALUE(TRIM(MID(input!$A481,SEARCH($A$1,input!$A481)+4,5)))&lt;=2002),"X"),"")</f>
        <v>X</v>
      </c>
      <c r="B481" s="14" t="str">
        <f>IFERROR(IF(ISNUMBER(SEARCH($B$1,input!$A481)),AND(2010&lt;=VALUE(TRIM(MID(input!$A481,SEARCH($B$1,input!$A481)+4,5))),VALUE(TRIM(MID(input!$A481,SEARCH($B$1,input!$A481)+4,5)))&lt;=2020),"X"),"")</f>
        <v>X</v>
      </c>
      <c r="C481" s="14" t="b">
        <f>IFERROR(IF(ISNUMBER(SEARCH($C$1,input!$A481)),AND(2020&lt;=VALUE(TRIM(MID(input!$A481,SEARCH($C$1,input!$A481)+4,5))),VALUE(TRIM(MID(input!$A481,SEARCH($C$1,input!$A481)+4,5)))&lt;=2030),"X"),"")</f>
        <v>1</v>
      </c>
      <c r="D481" s="14" t="str">
        <f>IFERROR(IF(ISNUMBER(SEARCH($D$1,input!$A481)),IF(MID(input!$A481,SEARCH($D$1,input!$A481)+7,2)="cm",AND(150&lt;=VALUE(MID(input!$A481,SEARCH($D$1,input!$A481)+4,3)),VALUE(MID(input!$A481,SEARCH($D$1,input!$A481)+4,3))&lt;=193),IF(MID(input!$A481,SEARCH($D$1,input!$A481)+6,2)="in",AND(59&lt;=VALUE(MID(input!$A481,SEARCH($D$1,input!$A481)+4,2)),VALUE(MID(input!$A481,SEARCH($D$1,input!$A481)+4,2))&lt;=76),"")),"X"),"")</f>
        <v>X</v>
      </c>
      <c r="E481" s="14" t="str">
        <f>IFERROR(IF(ISNUMBER(SEARCH($E$1,input!$A481)),IF(AND(MID(input!$A481,SEARCH($E$1,input!$A481)+4,1)="#",
VLOOKUP(MID(input!$A481,SEARCH($E$1,input!$A481)+5,1),'TRUE LIST'!$C$2:$D$17,2,0),
VLOOKUP(MID(input!$A481,SEARCH($E$1,input!$A481)+6,1),'TRUE LIST'!$C$2:$D$17,2,0),
VLOOKUP(MID(input!$A481,SEARCH($E$1,input!$A481)+7,1),'TRUE LIST'!$C$2:$D$17,2,0),
VLOOKUP(MID(input!$A481,SEARCH($E$1,input!$A481)+8,1),'TRUE LIST'!$C$2:$D$17,2,0),
VLOOKUP(MID(input!$A481,SEARCH($E$1,input!$A481)+9,1),'TRUE LIST'!$C$2:$D$17,2,0),
VLOOKUP(MID(input!$A481,SEARCH($E$1,input!$A481)+10,1),'TRUE LIST'!$C$2:$D$17,2,0),
TRIM(MID(input!$A481,SEARCH($E$1,input!$A481)+11,1))=""),TRUE,""),"X"),"")</f>
        <v>X</v>
      </c>
      <c r="F481" s="14" t="b">
        <f>IFERROR(IF(ISNUMBER(SEARCH($F$1,input!$A481)),VLOOKUP(TRIM(MID(input!$A481,SEARCH($F$1,input!$A481)+4,4)),'TRUE LIST'!$A$2:$B$8,2,0),"X"),"")</f>
        <v>1</v>
      </c>
      <c r="G481" s="14" t="str">
        <f>IFERROR(IF(ISNUMBER(SEARCH($G$1,input!$A481)),IF(LEN(TRIM(MID(input!$A481,SEARCH($G$1,input!$A481)+4,10)))=9,TRUE,""),"X"),"")</f>
        <v>X</v>
      </c>
      <c r="H481" s="14">
        <f t="shared" ca="1" si="14"/>
        <v>6</v>
      </c>
      <c r="I481" s="13" t="str">
        <f>IF(ISBLANK(input!A481),"x","")</f>
        <v/>
      </c>
      <c r="J481" s="13" t="str">
        <f>IFERROR(IF(I481="x",MATCH("x",I482:I959,0),N/A),"")</f>
        <v/>
      </c>
      <c r="K481" s="14">
        <f t="shared" ca="1" si="15"/>
        <v>6</v>
      </c>
    </row>
    <row r="482" spans="1:11" s="1" customFormat="1" x14ac:dyDescent="0.35">
      <c r="A482" s="14" t="b">
        <f>IFERROR(IF(ISNUMBER(SEARCH($A$1,input!$A482)),AND(1920&lt;=VALUE(TRIM(MID(input!$A482,SEARCH($A$1,input!$A482)+4,5))),VALUE(TRIM(MID(input!$A482,SEARCH($A$1,input!$A482)+4,5)))&lt;=2002),"X"),"")</f>
        <v>1</v>
      </c>
      <c r="B482" s="14" t="str">
        <f>IFERROR(IF(ISNUMBER(SEARCH($B$1,input!$A482)),AND(2010&lt;=VALUE(TRIM(MID(input!$A482,SEARCH($B$1,input!$A482)+4,5))),VALUE(TRIM(MID(input!$A482,SEARCH($B$1,input!$A482)+4,5)))&lt;=2020),"X"),"")</f>
        <v>X</v>
      </c>
      <c r="C482" s="14" t="str">
        <f>IFERROR(IF(ISNUMBER(SEARCH($C$1,input!$A482)),AND(2020&lt;=VALUE(TRIM(MID(input!$A482,SEARCH($C$1,input!$A482)+4,5))),VALUE(TRIM(MID(input!$A482,SEARCH($C$1,input!$A482)+4,5)))&lt;=2030),"X"),"")</f>
        <v>X</v>
      </c>
      <c r="D482" s="14" t="str">
        <f>IFERROR(IF(ISNUMBER(SEARCH($D$1,input!$A482)),IF(MID(input!$A482,SEARCH($D$1,input!$A482)+7,2)="cm",AND(150&lt;=VALUE(MID(input!$A482,SEARCH($D$1,input!$A482)+4,3)),VALUE(MID(input!$A482,SEARCH($D$1,input!$A482)+4,3))&lt;=193),IF(MID(input!$A482,SEARCH($D$1,input!$A482)+6,2)="in",AND(59&lt;=VALUE(MID(input!$A482,SEARCH($D$1,input!$A482)+4,2)),VALUE(MID(input!$A482,SEARCH($D$1,input!$A482)+4,2))&lt;=76),"")),"X"),"")</f>
        <v>X</v>
      </c>
      <c r="E482" s="14" t="str">
        <f>IFERROR(IF(ISNUMBER(SEARCH($E$1,input!$A482)),IF(AND(MID(input!$A482,SEARCH($E$1,input!$A482)+4,1)="#",
VLOOKUP(MID(input!$A482,SEARCH($E$1,input!$A482)+5,1),'TRUE LIST'!$C$2:$D$17,2,0),
VLOOKUP(MID(input!$A482,SEARCH($E$1,input!$A482)+6,1),'TRUE LIST'!$C$2:$D$17,2,0),
VLOOKUP(MID(input!$A482,SEARCH($E$1,input!$A482)+7,1),'TRUE LIST'!$C$2:$D$17,2,0),
VLOOKUP(MID(input!$A482,SEARCH($E$1,input!$A482)+8,1),'TRUE LIST'!$C$2:$D$17,2,0),
VLOOKUP(MID(input!$A482,SEARCH($E$1,input!$A482)+9,1),'TRUE LIST'!$C$2:$D$17,2,0),
VLOOKUP(MID(input!$A482,SEARCH($E$1,input!$A482)+10,1),'TRUE LIST'!$C$2:$D$17,2,0),
TRIM(MID(input!$A482,SEARCH($E$1,input!$A482)+11,1))=""),TRUE,""),"X"),"")</f>
        <v>X</v>
      </c>
      <c r="F482" s="14" t="str">
        <f>IFERROR(IF(ISNUMBER(SEARCH($F$1,input!$A482)),VLOOKUP(TRIM(MID(input!$A482,SEARCH($F$1,input!$A482)+4,4)),'TRUE LIST'!$A$2:$B$8,2,0),"X"),"")</f>
        <v>X</v>
      </c>
      <c r="G482" s="14" t="str">
        <f>IFERROR(IF(ISNUMBER(SEARCH($G$1,input!$A482)),IF(LEN(TRIM(MID(input!$A482,SEARCH($G$1,input!$A482)+4,10)))=9,TRUE,""),"X"),"")</f>
        <v>X</v>
      </c>
      <c r="H482" s="14" t="str">
        <f t="shared" ca="1" si="14"/>
        <v/>
      </c>
      <c r="I482" s="13" t="str">
        <f>IF(ISBLANK(input!A482),"x","")</f>
        <v/>
      </c>
      <c r="J482" s="13" t="str">
        <f>IFERROR(IF(I482="x",MATCH("x",I483:I959,0),N/A),"")</f>
        <v/>
      </c>
      <c r="K482" s="14" t="str">
        <f t="shared" ca="1" si="15"/>
        <v/>
      </c>
    </row>
    <row r="483" spans="1:11" s="1" customFormat="1" x14ac:dyDescent="0.35">
      <c r="A483" s="14" t="str">
        <f>IFERROR(IF(ISNUMBER(SEARCH($A$1,input!$A483)),AND(1920&lt;=VALUE(TRIM(MID(input!$A483,SEARCH($A$1,input!$A483)+4,5))),VALUE(TRIM(MID(input!$A483,SEARCH($A$1,input!$A483)+4,5)))&lt;=2002),"X"),"")</f>
        <v>X</v>
      </c>
      <c r="B483" s="14" t="str">
        <f>IFERROR(IF(ISNUMBER(SEARCH($B$1,input!$A483)),AND(2010&lt;=VALUE(TRIM(MID(input!$A483,SEARCH($B$1,input!$A483)+4,5))),VALUE(TRIM(MID(input!$A483,SEARCH($B$1,input!$A483)+4,5)))&lt;=2020),"X"),"")</f>
        <v>X</v>
      </c>
      <c r="C483" s="14" t="str">
        <f>IFERROR(IF(ISNUMBER(SEARCH($C$1,input!$A483)),AND(2020&lt;=VALUE(TRIM(MID(input!$A483,SEARCH($C$1,input!$A483)+4,5))),VALUE(TRIM(MID(input!$A483,SEARCH($C$1,input!$A483)+4,5)))&lt;=2030),"X"),"")</f>
        <v>X</v>
      </c>
      <c r="D483" s="14" t="b">
        <f>IFERROR(IF(ISNUMBER(SEARCH($D$1,input!$A483)),IF(MID(input!$A483,SEARCH($D$1,input!$A483)+7,2)="cm",AND(150&lt;=VALUE(MID(input!$A483,SEARCH($D$1,input!$A483)+4,3)),VALUE(MID(input!$A483,SEARCH($D$1,input!$A483)+4,3))&lt;=193),IF(MID(input!$A483,SEARCH($D$1,input!$A483)+6,2)="in",AND(59&lt;=VALUE(MID(input!$A483,SEARCH($D$1,input!$A483)+4,2)),VALUE(MID(input!$A483,SEARCH($D$1,input!$A483)+4,2))&lt;=76),"")),"X"),"")</f>
        <v>1</v>
      </c>
      <c r="E483" s="14" t="str">
        <f>IFERROR(IF(ISNUMBER(SEARCH($E$1,input!$A483)),IF(AND(MID(input!$A483,SEARCH($E$1,input!$A483)+4,1)="#",
VLOOKUP(MID(input!$A483,SEARCH($E$1,input!$A483)+5,1),'TRUE LIST'!$C$2:$D$17,2,0),
VLOOKUP(MID(input!$A483,SEARCH($E$1,input!$A483)+6,1),'TRUE LIST'!$C$2:$D$17,2,0),
VLOOKUP(MID(input!$A483,SEARCH($E$1,input!$A483)+7,1),'TRUE LIST'!$C$2:$D$17,2,0),
VLOOKUP(MID(input!$A483,SEARCH($E$1,input!$A483)+8,1),'TRUE LIST'!$C$2:$D$17,2,0),
VLOOKUP(MID(input!$A483,SEARCH($E$1,input!$A483)+9,1),'TRUE LIST'!$C$2:$D$17,2,0),
VLOOKUP(MID(input!$A483,SEARCH($E$1,input!$A483)+10,1),'TRUE LIST'!$C$2:$D$17,2,0),
TRIM(MID(input!$A483,SEARCH($E$1,input!$A483)+11,1))=""),TRUE,""),"X"),"")</f>
        <v>X</v>
      </c>
      <c r="F483" s="14" t="str">
        <f>IFERROR(IF(ISNUMBER(SEARCH($F$1,input!$A483)),VLOOKUP(TRIM(MID(input!$A483,SEARCH($F$1,input!$A483)+4,4)),'TRUE LIST'!$A$2:$B$8,2,0),"X"),"")</f>
        <v>X</v>
      </c>
      <c r="G483" s="14" t="b">
        <f>IFERROR(IF(ISNUMBER(SEARCH($G$1,input!$A483)),IF(LEN(TRIM(MID(input!$A483,SEARCH($G$1,input!$A483)+4,10)))=9,TRUE,""),"X"),"")</f>
        <v>1</v>
      </c>
      <c r="H483" s="14" t="str">
        <f t="shared" ca="1" si="14"/>
        <v/>
      </c>
      <c r="I483" s="13" t="str">
        <f>IF(ISBLANK(input!A483),"x","")</f>
        <v/>
      </c>
      <c r="J483" s="13" t="str">
        <f>IFERROR(IF(I483="x",MATCH("x",I484:I959,0),N/A),"")</f>
        <v/>
      </c>
      <c r="K483" s="14" t="str">
        <f t="shared" ca="1" si="15"/>
        <v/>
      </c>
    </row>
    <row r="484" spans="1:11" s="1" customFormat="1" x14ac:dyDescent="0.35">
      <c r="A484" s="14" t="str">
        <f>IFERROR(IF(ISNUMBER(SEARCH($A$1,input!$A484)),AND(1920&lt;=VALUE(TRIM(MID(input!$A484,SEARCH($A$1,input!$A484)+4,5))),VALUE(TRIM(MID(input!$A484,SEARCH($A$1,input!$A484)+4,5)))&lt;=2002),"X"),"")</f>
        <v>X</v>
      </c>
      <c r="B484" s="14" t="str">
        <f>IFERROR(IF(ISNUMBER(SEARCH($B$1,input!$A484)),AND(2010&lt;=VALUE(TRIM(MID(input!$A484,SEARCH($B$1,input!$A484)+4,5))),VALUE(TRIM(MID(input!$A484,SEARCH($B$1,input!$A484)+4,5)))&lt;=2020),"X"),"")</f>
        <v>X</v>
      </c>
      <c r="C484" s="14" t="str">
        <f>IFERROR(IF(ISNUMBER(SEARCH($C$1,input!$A484)),AND(2020&lt;=VALUE(TRIM(MID(input!$A484,SEARCH($C$1,input!$A484)+4,5))),VALUE(TRIM(MID(input!$A484,SEARCH($C$1,input!$A484)+4,5)))&lt;=2030),"X"),"")</f>
        <v>X</v>
      </c>
      <c r="D484" s="14" t="str">
        <f>IFERROR(IF(ISNUMBER(SEARCH($D$1,input!$A484)),IF(MID(input!$A484,SEARCH($D$1,input!$A484)+7,2)="cm",AND(150&lt;=VALUE(MID(input!$A484,SEARCH($D$1,input!$A484)+4,3)),VALUE(MID(input!$A484,SEARCH($D$1,input!$A484)+4,3))&lt;=193),IF(MID(input!$A484,SEARCH($D$1,input!$A484)+6,2)="in",AND(59&lt;=VALUE(MID(input!$A484,SEARCH($D$1,input!$A484)+4,2)),VALUE(MID(input!$A484,SEARCH($D$1,input!$A484)+4,2))&lt;=76),"")),"X"),"")</f>
        <v>X</v>
      </c>
      <c r="E484" s="14" t="b">
        <f>IFERROR(IF(ISNUMBER(SEARCH($E$1,input!$A484)),IF(AND(MID(input!$A484,SEARCH($E$1,input!$A484)+4,1)="#",
VLOOKUP(MID(input!$A484,SEARCH($E$1,input!$A484)+5,1),'TRUE LIST'!$C$2:$D$17,2,0),
VLOOKUP(MID(input!$A484,SEARCH($E$1,input!$A484)+6,1),'TRUE LIST'!$C$2:$D$17,2,0),
VLOOKUP(MID(input!$A484,SEARCH($E$1,input!$A484)+7,1),'TRUE LIST'!$C$2:$D$17,2,0),
VLOOKUP(MID(input!$A484,SEARCH($E$1,input!$A484)+8,1),'TRUE LIST'!$C$2:$D$17,2,0),
VLOOKUP(MID(input!$A484,SEARCH($E$1,input!$A484)+9,1),'TRUE LIST'!$C$2:$D$17,2,0),
VLOOKUP(MID(input!$A484,SEARCH($E$1,input!$A484)+10,1),'TRUE LIST'!$C$2:$D$17,2,0),
TRIM(MID(input!$A484,SEARCH($E$1,input!$A484)+11,1))=""),TRUE,""),"X"),"")</f>
        <v>1</v>
      </c>
      <c r="F484" s="14" t="str">
        <f>IFERROR(IF(ISNUMBER(SEARCH($F$1,input!$A484)),VLOOKUP(TRIM(MID(input!$A484,SEARCH($F$1,input!$A484)+4,4)),'TRUE LIST'!$A$2:$B$8,2,0),"X"),"")</f>
        <v>X</v>
      </c>
      <c r="G484" s="14" t="str">
        <f>IFERROR(IF(ISNUMBER(SEARCH($G$1,input!$A484)),IF(LEN(TRIM(MID(input!$A484,SEARCH($G$1,input!$A484)+4,10)))=9,TRUE,""),"X"),"")</f>
        <v>X</v>
      </c>
      <c r="H484" s="14" t="str">
        <f t="shared" ca="1" si="14"/>
        <v/>
      </c>
      <c r="I484" s="13" t="str">
        <f>IF(ISBLANK(input!A484),"x","")</f>
        <v/>
      </c>
      <c r="J484" s="13" t="str">
        <f>IFERROR(IF(I484="x",MATCH("x",I485:I959,0),N/A),"")</f>
        <v/>
      </c>
      <c r="K484" s="14" t="str">
        <f t="shared" ca="1" si="15"/>
        <v/>
      </c>
    </row>
    <row r="485" spans="1:11" s="1" customFormat="1" x14ac:dyDescent="0.35">
      <c r="A485" s="14" t="str">
        <f>IFERROR(IF(ISNUMBER(SEARCH($A$1,input!$A485)),AND(1920&lt;=VALUE(TRIM(MID(input!$A485,SEARCH($A$1,input!$A485)+4,5))),VALUE(TRIM(MID(input!$A485,SEARCH($A$1,input!$A485)+4,5)))&lt;=2002),"X"),"")</f>
        <v>X</v>
      </c>
      <c r="B485" s="14" t="str">
        <f>IFERROR(IF(ISNUMBER(SEARCH($B$1,input!$A485)),AND(2010&lt;=VALUE(TRIM(MID(input!$A485,SEARCH($B$1,input!$A485)+4,5))),VALUE(TRIM(MID(input!$A485,SEARCH($B$1,input!$A485)+4,5)))&lt;=2020),"X"),"")</f>
        <v>X</v>
      </c>
      <c r="C485" s="14" t="str">
        <f>IFERROR(IF(ISNUMBER(SEARCH($C$1,input!$A485)),AND(2020&lt;=VALUE(TRIM(MID(input!$A485,SEARCH($C$1,input!$A485)+4,5))),VALUE(TRIM(MID(input!$A485,SEARCH($C$1,input!$A485)+4,5)))&lt;=2030),"X"),"")</f>
        <v>X</v>
      </c>
      <c r="D485" s="14" t="str">
        <f>IFERROR(IF(ISNUMBER(SEARCH($D$1,input!$A485)),IF(MID(input!$A485,SEARCH($D$1,input!$A485)+7,2)="cm",AND(150&lt;=VALUE(MID(input!$A485,SEARCH($D$1,input!$A485)+4,3)),VALUE(MID(input!$A485,SEARCH($D$1,input!$A485)+4,3))&lt;=193),IF(MID(input!$A485,SEARCH($D$1,input!$A485)+6,2)="in",AND(59&lt;=VALUE(MID(input!$A485,SEARCH($D$1,input!$A485)+4,2)),VALUE(MID(input!$A485,SEARCH($D$1,input!$A485)+4,2))&lt;=76),"")),"X"),"")</f>
        <v>X</v>
      </c>
      <c r="E485" s="14" t="str">
        <f>IFERROR(IF(ISNUMBER(SEARCH($E$1,input!$A485)),IF(AND(MID(input!$A485,SEARCH($E$1,input!$A485)+4,1)="#",
VLOOKUP(MID(input!$A485,SEARCH($E$1,input!$A485)+5,1),'TRUE LIST'!$C$2:$D$17,2,0),
VLOOKUP(MID(input!$A485,SEARCH($E$1,input!$A485)+6,1),'TRUE LIST'!$C$2:$D$17,2,0),
VLOOKUP(MID(input!$A485,SEARCH($E$1,input!$A485)+7,1),'TRUE LIST'!$C$2:$D$17,2,0),
VLOOKUP(MID(input!$A485,SEARCH($E$1,input!$A485)+8,1),'TRUE LIST'!$C$2:$D$17,2,0),
VLOOKUP(MID(input!$A485,SEARCH($E$1,input!$A485)+9,1),'TRUE LIST'!$C$2:$D$17,2,0),
VLOOKUP(MID(input!$A485,SEARCH($E$1,input!$A485)+10,1),'TRUE LIST'!$C$2:$D$17,2,0),
TRIM(MID(input!$A485,SEARCH($E$1,input!$A485)+11,1))=""),TRUE,""),"X"),"")</f>
        <v>X</v>
      </c>
      <c r="F485" s="14" t="str">
        <f>IFERROR(IF(ISNUMBER(SEARCH($F$1,input!$A485)),VLOOKUP(TRIM(MID(input!$A485,SEARCH($F$1,input!$A485)+4,4)),'TRUE LIST'!$A$2:$B$8,2,0),"X"),"")</f>
        <v>X</v>
      </c>
      <c r="G485" s="14" t="str">
        <f>IFERROR(IF(ISNUMBER(SEARCH($G$1,input!$A485)),IF(LEN(TRIM(MID(input!$A485,SEARCH($G$1,input!$A485)+4,10)))=9,TRUE,""),"X"),"")</f>
        <v>X</v>
      </c>
      <c r="H485" s="14" t="str">
        <f t="shared" ca="1" si="14"/>
        <v/>
      </c>
      <c r="I485" s="13" t="str">
        <f>IF(ISBLANK(input!A485),"x","")</f>
        <v>x</v>
      </c>
      <c r="J485" s="13">
        <f>IFERROR(IF(I485="x",MATCH("x",I486:I959,0),N/A),"")</f>
        <v>4</v>
      </c>
      <c r="K485" s="14" t="str">
        <f t="shared" ca="1" si="15"/>
        <v/>
      </c>
    </row>
    <row r="486" spans="1:11" s="1" customFormat="1" x14ac:dyDescent="0.35">
      <c r="A486" s="14" t="b">
        <f>IFERROR(IF(ISNUMBER(SEARCH($A$1,input!$A486)),AND(1920&lt;=VALUE(TRIM(MID(input!$A486,SEARCH($A$1,input!$A486)+4,5))),VALUE(TRIM(MID(input!$A486,SEARCH($A$1,input!$A486)+4,5)))&lt;=2002),"X"),"")</f>
        <v>1</v>
      </c>
      <c r="B486" s="14" t="str">
        <f>IFERROR(IF(ISNUMBER(SEARCH($B$1,input!$A486)),AND(2010&lt;=VALUE(TRIM(MID(input!$A486,SEARCH($B$1,input!$A486)+4,5))),VALUE(TRIM(MID(input!$A486,SEARCH($B$1,input!$A486)+4,5)))&lt;=2020),"X"),"")</f>
        <v>X</v>
      </c>
      <c r="C486" s="14" t="str">
        <f>IFERROR(IF(ISNUMBER(SEARCH($C$1,input!$A486)),AND(2020&lt;=VALUE(TRIM(MID(input!$A486,SEARCH($C$1,input!$A486)+4,5))),VALUE(TRIM(MID(input!$A486,SEARCH($C$1,input!$A486)+4,5)))&lt;=2030),"X"),"")</f>
        <v>X</v>
      </c>
      <c r="D486" s="14" t="str">
        <f>IFERROR(IF(ISNUMBER(SEARCH($D$1,input!$A486)),IF(MID(input!$A486,SEARCH($D$1,input!$A486)+7,2)="cm",AND(150&lt;=VALUE(MID(input!$A486,SEARCH($D$1,input!$A486)+4,3)),VALUE(MID(input!$A486,SEARCH($D$1,input!$A486)+4,3))&lt;=193),IF(MID(input!$A486,SEARCH($D$1,input!$A486)+6,2)="in",AND(59&lt;=VALUE(MID(input!$A486,SEARCH($D$1,input!$A486)+4,2)),VALUE(MID(input!$A486,SEARCH($D$1,input!$A486)+4,2))&lt;=76),"")),"X"),"")</f>
        <v>X</v>
      </c>
      <c r="E486" s="14" t="str">
        <f>IFERROR(IF(ISNUMBER(SEARCH($E$1,input!$A486)),IF(AND(MID(input!$A486,SEARCH($E$1,input!$A486)+4,1)="#",
VLOOKUP(MID(input!$A486,SEARCH($E$1,input!$A486)+5,1),'TRUE LIST'!$C$2:$D$17,2,0),
VLOOKUP(MID(input!$A486,SEARCH($E$1,input!$A486)+6,1),'TRUE LIST'!$C$2:$D$17,2,0),
VLOOKUP(MID(input!$A486,SEARCH($E$1,input!$A486)+7,1),'TRUE LIST'!$C$2:$D$17,2,0),
VLOOKUP(MID(input!$A486,SEARCH($E$1,input!$A486)+8,1),'TRUE LIST'!$C$2:$D$17,2,0),
VLOOKUP(MID(input!$A486,SEARCH($E$1,input!$A486)+9,1),'TRUE LIST'!$C$2:$D$17,2,0),
VLOOKUP(MID(input!$A486,SEARCH($E$1,input!$A486)+10,1),'TRUE LIST'!$C$2:$D$17,2,0),
TRIM(MID(input!$A486,SEARCH($E$1,input!$A486)+11,1))=""),TRUE,""),"X"),"")</f>
        <v>X</v>
      </c>
      <c r="F486" s="14" t="str">
        <f>IFERROR(IF(ISNUMBER(SEARCH($F$1,input!$A486)),VLOOKUP(TRIM(MID(input!$A486,SEARCH($F$1,input!$A486)+4,4)),'TRUE LIST'!$A$2:$B$8,2,0),"X"),"")</f>
        <v/>
      </c>
      <c r="G486" s="14" t="str">
        <f>IFERROR(IF(ISNUMBER(SEARCH($G$1,input!$A486)),IF(LEN(TRIM(MID(input!$A486,SEARCH($G$1,input!$A486)+4,10)))=9,TRUE,""),"X"),"")</f>
        <v>X</v>
      </c>
      <c r="H486" s="14">
        <f t="shared" ca="1" si="14"/>
        <v>6</v>
      </c>
      <c r="I486" s="13" t="str">
        <f>IF(ISBLANK(input!A486),"x","")</f>
        <v/>
      </c>
      <c r="J486" s="13" t="str">
        <f>IFERROR(IF(I486="x",MATCH("x",I487:I959,0),N/A),"")</f>
        <v/>
      </c>
      <c r="K486" s="14">
        <f t="shared" ca="1" si="15"/>
        <v>6</v>
      </c>
    </row>
    <row r="487" spans="1:11" s="1" customFormat="1" x14ac:dyDescent="0.35">
      <c r="A487" s="14" t="str">
        <f>IFERROR(IF(ISNUMBER(SEARCH($A$1,input!$A487)),AND(1920&lt;=VALUE(TRIM(MID(input!$A487,SEARCH($A$1,input!$A487)+4,5))),VALUE(TRIM(MID(input!$A487,SEARCH($A$1,input!$A487)+4,5)))&lt;=2002),"X"),"")</f>
        <v>X</v>
      </c>
      <c r="B487" s="14" t="b">
        <f>IFERROR(IF(ISNUMBER(SEARCH($B$1,input!$A487)),AND(2010&lt;=VALUE(TRIM(MID(input!$A487,SEARCH($B$1,input!$A487)+4,5))),VALUE(TRIM(MID(input!$A487,SEARCH($B$1,input!$A487)+4,5)))&lt;=2020),"X"),"")</f>
        <v>1</v>
      </c>
      <c r="C487" s="14" t="b">
        <f>IFERROR(IF(ISNUMBER(SEARCH($C$1,input!$A487)),AND(2020&lt;=VALUE(TRIM(MID(input!$A487,SEARCH($C$1,input!$A487)+4,5))),VALUE(TRIM(MID(input!$A487,SEARCH($C$1,input!$A487)+4,5)))&lt;=2030),"X"),"")</f>
        <v>1</v>
      </c>
      <c r="D487" s="14" t="b">
        <f>IFERROR(IF(ISNUMBER(SEARCH($D$1,input!$A487)),IF(MID(input!$A487,SEARCH($D$1,input!$A487)+7,2)="cm",AND(150&lt;=VALUE(MID(input!$A487,SEARCH($D$1,input!$A487)+4,3)),VALUE(MID(input!$A487,SEARCH($D$1,input!$A487)+4,3))&lt;=193),IF(MID(input!$A487,SEARCH($D$1,input!$A487)+6,2)="in",AND(59&lt;=VALUE(MID(input!$A487,SEARCH($D$1,input!$A487)+4,2)),VALUE(MID(input!$A487,SEARCH($D$1,input!$A487)+4,2))&lt;=76),"")),"X"),"")</f>
        <v>1</v>
      </c>
      <c r="E487" s="14" t="str">
        <f>IFERROR(IF(ISNUMBER(SEARCH($E$1,input!$A487)),IF(AND(MID(input!$A487,SEARCH($E$1,input!$A487)+4,1)="#",
VLOOKUP(MID(input!$A487,SEARCH($E$1,input!$A487)+5,1),'TRUE LIST'!$C$2:$D$17,2,0),
VLOOKUP(MID(input!$A487,SEARCH($E$1,input!$A487)+6,1),'TRUE LIST'!$C$2:$D$17,2,0),
VLOOKUP(MID(input!$A487,SEARCH($E$1,input!$A487)+7,1),'TRUE LIST'!$C$2:$D$17,2,0),
VLOOKUP(MID(input!$A487,SEARCH($E$1,input!$A487)+8,1),'TRUE LIST'!$C$2:$D$17,2,0),
VLOOKUP(MID(input!$A487,SEARCH($E$1,input!$A487)+9,1),'TRUE LIST'!$C$2:$D$17,2,0),
VLOOKUP(MID(input!$A487,SEARCH($E$1,input!$A487)+10,1),'TRUE LIST'!$C$2:$D$17,2,0),
TRIM(MID(input!$A487,SEARCH($E$1,input!$A487)+11,1))=""),TRUE,""),"X"),"")</f>
        <v>X</v>
      </c>
      <c r="F487" s="14" t="str">
        <f>IFERROR(IF(ISNUMBER(SEARCH($F$1,input!$A487)),VLOOKUP(TRIM(MID(input!$A487,SEARCH($F$1,input!$A487)+4,4)),'TRUE LIST'!$A$2:$B$8,2,0),"X"),"")</f>
        <v>X</v>
      </c>
      <c r="G487" s="14" t="str">
        <f>IFERROR(IF(ISNUMBER(SEARCH($G$1,input!$A487)),IF(LEN(TRIM(MID(input!$A487,SEARCH($G$1,input!$A487)+4,10)))=9,TRUE,""),"X"),"")</f>
        <v/>
      </c>
      <c r="H487" s="14" t="str">
        <f t="shared" ca="1" si="14"/>
        <v/>
      </c>
      <c r="I487" s="13" t="str">
        <f>IF(ISBLANK(input!A487),"x","")</f>
        <v/>
      </c>
      <c r="J487" s="13" t="str">
        <f>IFERROR(IF(I487="x",MATCH("x",I488:I959,0),N/A),"")</f>
        <v/>
      </c>
      <c r="K487" s="14" t="str">
        <f t="shared" ca="1" si="15"/>
        <v/>
      </c>
    </row>
    <row r="488" spans="1:11" s="1" customFormat="1" x14ac:dyDescent="0.35">
      <c r="A488" s="14" t="str">
        <f>IFERROR(IF(ISNUMBER(SEARCH($A$1,input!$A488)),AND(1920&lt;=VALUE(TRIM(MID(input!$A488,SEARCH($A$1,input!$A488)+4,5))),VALUE(TRIM(MID(input!$A488,SEARCH($A$1,input!$A488)+4,5)))&lt;=2002),"X"),"")</f>
        <v>X</v>
      </c>
      <c r="B488" s="14" t="str">
        <f>IFERROR(IF(ISNUMBER(SEARCH($B$1,input!$A488)),AND(2010&lt;=VALUE(TRIM(MID(input!$A488,SEARCH($B$1,input!$A488)+4,5))),VALUE(TRIM(MID(input!$A488,SEARCH($B$1,input!$A488)+4,5)))&lt;=2020),"X"),"")</f>
        <v>X</v>
      </c>
      <c r="C488" s="14" t="str">
        <f>IFERROR(IF(ISNUMBER(SEARCH($C$1,input!$A488)),AND(2020&lt;=VALUE(TRIM(MID(input!$A488,SEARCH($C$1,input!$A488)+4,5))),VALUE(TRIM(MID(input!$A488,SEARCH($C$1,input!$A488)+4,5)))&lt;=2030),"X"),"")</f>
        <v>X</v>
      </c>
      <c r="D488" s="14" t="str">
        <f>IFERROR(IF(ISNUMBER(SEARCH($D$1,input!$A488)),IF(MID(input!$A488,SEARCH($D$1,input!$A488)+7,2)="cm",AND(150&lt;=VALUE(MID(input!$A488,SEARCH($D$1,input!$A488)+4,3)),VALUE(MID(input!$A488,SEARCH($D$1,input!$A488)+4,3))&lt;=193),IF(MID(input!$A488,SEARCH($D$1,input!$A488)+6,2)="in",AND(59&lt;=VALUE(MID(input!$A488,SEARCH($D$1,input!$A488)+4,2)),VALUE(MID(input!$A488,SEARCH($D$1,input!$A488)+4,2))&lt;=76),"")),"X"),"")</f>
        <v>X</v>
      </c>
      <c r="E488" s="14" t="b">
        <f>IFERROR(IF(ISNUMBER(SEARCH($E$1,input!$A488)),IF(AND(MID(input!$A488,SEARCH($E$1,input!$A488)+4,1)="#",
VLOOKUP(MID(input!$A488,SEARCH($E$1,input!$A488)+5,1),'TRUE LIST'!$C$2:$D$17,2,0),
VLOOKUP(MID(input!$A488,SEARCH($E$1,input!$A488)+6,1),'TRUE LIST'!$C$2:$D$17,2,0),
VLOOKUP(MID(input!$A488,SEARCH($E$1,input!$A488)+7,1),'TRUE LIST'!$C$2:$D$17,2,0),
VLOOKUP(MID(input!$A488,SEARCH($E$1,input!$A488)+8,1),'TRUE LIST'!$C$2:$D$17,2,0),
VLOOKUP(MID(input!$A488,SEARCH($E$1,input!$A488)+9,1),'TRUE LIST'!$C$2:$D$17,2,0),
VLOOKUP(MID(input!$A488,SEARCH($E$1,input!$A488)+10,1),'TRUE LIST'!$C$2:$D$17,2,0),
TRIM(MID(input!$A488,SEARCH($E$1,input!$A488)+11,1))=""),TRUE,""),"X"),"")</f>
        <v>1</v>
      </c>
      <c r="F488" s="14" t="str">
        <f>IFERROR(IF(ISNUMBER(SEARCH($F$1,input!$A488)),VLOOKUP(TRIM(MID(input!$A488,SEARCH($F$1,input!$A488)+4,4)),'TRUE LIST'!$A$2:$B$8,2,0),"X"),"")</f>
        <v>X</v>
      </c>
      <c r="G488" s="14" t="str">
        <f>IFERROR(IF(ISNUMBER(SEARCH($G$1,input!$A488)),IF(LEN(TRIM(MID(input!$A488,SEARCH($G$1,input!$A488)+4,10)))=9,TRUE,""),"X"),"")</f>
        <v>X</v>
      </c>
      <c r="H488" s="14" t="str">
        <f t="shared" ca="1" si="14"/>
        <v/>
      </c>
      <c r="I488" s="13" t="str">
        <f>IF(ISBLANK(input!A488),"x","")</f>
        <v/>
      </c>
      <c r="J488" s="13" t="str">
        <f>IFERROR(IF(I488="x",MATCH("x",I489:I959,0),N/A),"")</f>
        <v/>
      </c>
      <c r="K488" s="14" t="str">
        <f t="shared" ca="1" si="15"/>
        <v/>
      </c>
    </row>
    <row r="489" spans="1:11" s="1" customFormat="1" x14ac:dyDescent="0.35">
      <c r="A489" s="14" t="str">
        <f>IFERROR(IF(ISNUMBER(SEARCH($A$1,input!$A489)),AND(1920&lt;=VALUE(TRIM(MID(input!$A489,SEARCH($A$1,input!$A489)+4,5))),VALUE(TRIM(MID(input!$A489,SEARCH($A$1,input!$A489)+4,5)))&lt;=2002),"X"),"")</f>
        <v>X</v>
      </c>
      <c r="B489" s="14" t="str">
        <f>IFERROR(IF(ISNUMBER(SEARCH($B$1,input!$A489)),AND(2010&lt;=VALUE(TRIM(MID(input!$A489,SEARCH($B$1,input!$A489)+4,5))),VALUE(TRIM(MID(input!$A489,SEARCH($B$1,input!$A489)+4,5)))&lt;=2020),"X"),"")</f>
        <v>X</v>
      </c>
      <c r="C489" s="14" t="str">
        <f>IFERROR(IF(ISNUMBER(SEARCH($C$1,input!$A489)),AND(2020&lt;=VALUE(TRIM(MID(input!$A489,SEARCH($C$1,input!$A489)+4,5))),VALUE(TRIM(MID(input!$A489,SEARCH($C$1,input!$A489)+4,5)))&lt;=2030),"X"),"")</f>
        <v>X</v>
      </c>
      <c r="D489" s="14" t="str">
        <f>IFERROR(IF(ISNUMBER(SEARCH($D$1,input!$A489)),IF(MID(input!$A489,SEARCH($D$1,input!$A489)+7,2)="cm",AND(150&lt;=VALUE(MID(input!$A489,SEARCH($D$1,input!$A489)+4,3)),VALUE(MID(input!$A489,SEARCH($D$1,input!$A489)+4,3))&lt;=193),IF(MID(input!$A489,SEARCH($D$1,input!$A489)+6,2)="in",AND(59&lt;=VALUE(MID(input!$A489,SEARCH($D$1,input!$A489)+4,2)),VALUE(MID(input!$A489,SEARCH($D$1,input!$A489)+4,2))&lt;=76),"")),"X"),"")</f>
        <v>X</v>
      </c>
      <c r="E489" s="14" t="str">
        <f>IFERROR(IF(ISNUMBER(SEARCH($E$1,input!$A489)),IF(AND(MID(input!$A489,SEARCH($E$1,input!$A489)+4,1)="#",
VLOOKUP(MID(input!$A489,SEARCH($E$1,input!$A489)+5,1),'TRUE LIST'!$C$2:$D$17,2,0),
VLOOKUP(MID(input!$A489,SEARCH($E$1,input!$A489)+6,1),'TRUE LIST'!$C$2:$D$17,2,0),
VLOOKUP(MID(input!$A489,SEARCH($E$1,input!$A489)+7,1),'TRUE LIST'!$C$2:$D$17,2,0),
VLOOKUP(MID(input!$A489,SEARCH($E$1,input!$A489)+8,1),'TRUE LIST'!$C$2:$D$17,2,0),
VLOOKUP(MID(input!$A489,SEARCH($E$1,input!$A489)+9,1),'TRUE LIST'!$C$2:$D$17,2,0),
VLOOKUP(MID(input!$A489,SEARCH($E$1,input!$A489)+10,1),'TRUE LIST'!$C$2:$D$17,2,0),
TRIM(MID(input!$A489,SEARCH($E$1,input!$A489)+11,1))=""),TRUE,""),"X"),"")</f>
        <v>X</v>
      </c>
      <c r="F489" s="14" t="str">
        <f>IFERROR(IF(ISNUMBER(SEARCH($F$1,input!$A489)),VLOOKUP(TRIM(MID(input!$A489,SEARCH($F$1,input!$A489)+4,4)),'TRUE LIST'!$A$2:$B$8,2,0),"X"),"")</f>
        <v>X</v>
      </c>
      <c r="G489" s="14" t="str">
        <f>IFERROR(IF(ISNUMBER(SEARCH($G$1,input!$A489)),IF(LEN(TRIM(MID(input!$A489,SEARCH($G$1,input!$A489)+4,10)))=9,TRUE,""),"X"),"")</f>
        <v>X</v>
      </c>
      <c r="H489" s="14" t="str">
        <f t="shared" ca="1" si="14"/>
        <v/>
      </c>
      <c r="I489" s="13" t="str">
        <f>IF(ISBLANK(input!A489),"x","")</f>
        <v>x</v>
      </c>
      <c r="J489" s="13">
        <f>IFERROR(IF(I489="x",MATCH("x",I490:I959,0),N/A),"")</f>
        <v>5</v>
      </c>
      <c r="K489" s="14" t="str">
        <f t="shared" ca="1" si="15"/>
        <v/>
      </c>
    </row>
    <row r="490" spans="1:11" s="1" customFormat="1" x14ac:dyDescent="0.35">
      <c r="A490" s="14" t="str">
        <f>IFERROR(IF(ISNUMBER(SEARCH($A$1,input!$A490)),AND(1920&lt;=VALUE(TRIM(MID(input!$A490,SEARCH($A$1,input!$A490)+4,5))),VALUE(TRIM(MID(input!$A490,SEARCH($A$1,input!$A490)+4,5)))&lt;=2002),"X"),"")</f>
        <v>X</v>
      </c>
      <c r="B490" s="14" t="str">
        <f>IFERROR(IF(ISNUMBER(SEARCH($B$1,input!$A490)),AND(2010&lt;=VALUE(TRIM(MID(input!$A490,SEARCH($B$1,input!$A490)+4,5))),VALUE(TRIM(MID(input!$A490,SEARCH($B$1,input!$A490)+4,5)))&lt;=2020),"X"),"")</f>
        <v>X</v>
      </c>
      <c r="C490" s="14" t="str">
        <f>IFERROR(IF(ISNUMBER(SEARCH($C$1,input!$A490)),AND(2020&lt;=VALUE(TRIM(MID(input!$A490,SEARCH($C$1,input!$A490)+4,5))),VALUE(TRIM(MID(input!$A490,SEARCH($C$1,input!$A490)+4,5)))&lt;=2030),"X"),"")</f>
        <v>X</v>
      </c>
      <c r="D490" s="14" t="str">
        <f>IFERROR(IF(ISNUMBER(SEARCH($D$1,input!$A490)),IF(MID(input!$A490,SEARCH($D$1,input!$A490)+7,2)="cm",AND(150&lt;=VALUE(MID(input!$A490,SEARCH($D$1,input!$A490)+4,3)),VALUE(MID(input!$A490,SEARCH($D$1,input!$A490)+4,3))&lt;=193),IF(MID(input!$A490,SEARCH($D$1,input!$A490)+6,2)="in",AND(59&lt;=VALUE(MID(input!$A490,SEARCH($D$1,input!$A490)+4,2)),VALUE(MID(input!$A490,SEARCH($D$1,input!$A490)+4,2))&lt;=76),"")),"X"),"")</f>
        <v>X</v>
      </c>
      <c r="E490" s="14" t="b">
        <f>IFERROR(IF(ISNUMBER(SEARCH($E$1,input!$A490)),IF(AND(MID(input!$A490,SEARCH($E$1,input!$A490)+4,1)="#",
VLOOKUP(MID(input!$A490,SEARCH($E$1,input!$A490)+5,1),'TRUE LIST'!$C$2:$D$17,2,0),
VLOOKUP(MID(input!$A490,SEARCH($E$1,input!$A490)+6,1),'TRUE LIST'!$C$2:$D$17,2,0),
VLOOKUP(MID(input!$A490,SEARCH($E$1,input!$A490)+7,1),'TRUE LIST'!$C$2:$D$17,2,0),
VLOOKUP(MID(input!$A490,SEARCH($E$1,input!$A490)+8,1),'TRUE LIST'!$C$2:$D$17,2,0),
VLOOKUP(MID(input!$A490,SEARCH($E$1,input!$A490)+9,1),'TRUE LIST'!$C$2:$D$17,2,0),
VLOOKUP(MID(input!$A490,SEARCH($E$1,input!$A490)+10,1),'TRUE LIST'!$C$2:$D$17,2,0),
TRIM(MID(input!$A490,SEARCH($E$1,input!$A490)+11,1))=""),TRUE,""),"X"),"")</f>
        <v>1</v>
      </c>
      <c r="F490" s="14" t="str">
        <f>IFERROR(IF(ISNUMBER(SEARCH($F$1,input!$A490)),VLOOKUP(TRIM(MID(input!$A490,SEARCH($F$1,input!$A490)+4,4)),'TRUE LIST'!$A$2:$B$8,2,0),"X"),"")</f>
        <v>X</v>
      </c>
      <c r="G490" s="14" t="str">
        <f>IFERROR(IF(ISNUMBER(SEARCH($G$1,input!$A490)),IF(LEN(TRIM(MID(input!$A490,SEARCH($G$1,input!$A490)+4,10)))=9,TRUE,""),"X"),"")</f>
        <v>X</v>
      </c>
      <c r="H490" s="14">
        <f t="shared" ca="1" si="14"/>
        <v>6</v>
      </c>
      <c r="I490" s="13" t="str">
        <f>IF(ISBLANK(input!A490),"x","")</f>
        <v/>
      </c>
      <c r="J490" s="13" t="str">
        <f>IFERROR(IF(I490="x",MATCH("x",I491:I959,0),N/A),"")</f>
        <v/>
      </c>
      <c r="K490" s="14">
        <f t="shared" ca="1" si="15"/>
        <v>6</v>
      </c>
    </row>
    <row r="491" spans="1:11" s="1" customFormat="1" x14ac:dyDescent="0.35">
      <c r="A491" s="14" t="b">
        <f>IFERROR(IF(ISNUMBER(SEARCH($A$1,input!$A491)),AND(1920&lt;=VALUE(TRIM(MID(input!$A491,SEARCH($A$1,input!$A491)+4,5))),VALUE(TRIM(MID(input!$A491,SEARCH($A$1,input!$A491)+4,5)))&lt;=2002),"X"),"")</f>
        <v>1</v>
      </c>
      <c r="B491" s="14" t="b">
        <f>IFERROR(IF(ISNUMBER(SEARCH($B$1,input!$A491)),AND(2010&lt;=VALUE(TRIM(MID(input!$A491,SEARCH($B$1,input!$A491)+4,5))),VALUE(TRIM(MID(input!$A491,SEARCH($B$1,input!$A491)+4,5)))&lt;=2020),"X"),"")</f>
        <v>1</v>
      </c>
      <c r="C491" s="14" t="str">
        <f>IFERROR(IF(ISNUMBER(SEARCH($C$1,input!$A491)),AND(2020&lt;=VALUE(TRIM(MID(input!$A491,SEARCH($C$1,input!$A491)+4,5))),VALUE(TRIM(MID(input!$A491,SEARCH($C$1,input!$A491)+4,5)))&lt;=2030),"X"),"")</f>
        <v>X</v>
      </c>
      <c r="D491" s="14" t="b">
        <f>IFERROR(IF(ISNUMBER(SEARCH($D$1,input!$A491)),IF(MID(input!$A491,SEARCH($D$1,input!$A491)+7,2)="cm",AND(150&lt;=VALUE(MID(input!$A491,SEARCH($D$1,input!$A491)+4,3)),VALUE(MID(input!$A491,SEARCH($D$1,input!$A491)+4,3))&lt;=193),IF(MID(input!$A491,SEARCH($D$1,input!$A491)+6,2)="in",AND(59&lt;=VALUE(MID(input!$A491,SEARCH($D$1,input!$A491)+4,2)),VALUE(MID(input!$A491,SEARCH($D$1,input!$A491)+4,2))&lt;=76),"")),"X"),"")</f>
        <v>1</v>
      </c>
      <c r="E491" s="14" t="str">
        <f>IFERROR(IF(ISNUMBER(SEARCH($E$1,input!$A491)),IF(AND(MID(input!$A491,SEARCH($E$1,input!$A491)+4,1)="#",
VLOOKUP(MID(input!$A491,SEARCH($E$1,input!$A491)+5,1),'TRUE LIST'!$C$2:$D$17,2,0),
VLOOKUP(MID(input!$A491,SEARCH($E$1,input!$A491)+6,1),'TRUE LIST'!$C$2:$D$17,2,0),
VLOOKUP(MID(input!$A491,SEARCH($E$1,input!$A491)+7,1),'TRUE LIST'!$C$2:$D$17,2,0),
VLOOKUP(MID(input!$A491,SEARCH($E$1,input!$A491)+8,1),'TRUE LIST'!$C$2:$D$17,2,0),
VLOOKUP(MID(input!$A491,SEARCH($E$1,input!$A491)+9,1),'TRUE LIST'!$C$2:$D$17,2,0),
VLOOKUP(MID(input!$A491,SEARCH($E$1,input!$A491)+10,1),'TRUE LIST'!$C$2:$D$17,2,0),
TRIM(MID(input!$A491,SEARCH($E$1,input!$A491)+11,1))=""),TRUE,""),"X"),"")</f>
        <v>X</v>
      </c>
      <c r="F491" s="14" t="b">
        <f>IFERROR(IF(ISNUMBER(SEARCH($F$1,input!$A491)),VLOOKUP(TRIM(MID(input!$A491,SEARCH($F$1,input!$A491)+4,4)),'TRUE LIST'!$A$2:$B$8,2,0),"X"),"")</f>
        <v>1</v>
      </c>
      <c r="G491" s="14" t="str">
        <f>IFERROR(IF(ISNUMBER(SEARCH($G$1,input!$A491)),IF(LEN(TRIM(MID(input!$A491,SEARCH($G$1,input!$A491)+4,10)))=9,TRUE,""),"X"),"")</f>
        <v>X</v>
      </c>
      <c r="H491" s="14" t="str">
        <f t="shared" ca="1" si="14"/>
        <v/>
      </c>
      <c r="I491" s="13" t="str">
        <f>IF(ISBLANK(input!A491),"x","")</f>
        <v/>
      </c>
      <c r="J491" s="13" t="str">
        <f>IFERROR(IF(I491="x",MATCH("x",I492:I959,0),N/A),"")</f>
        <v/>
      </c>
      <c r="K491" s="14" t="str">
        <f t="shared" ca="1" si="15"/>
        <v/>
      </c>
    </row>
    <row r="492" spans="1:11" s="1" customFormat="1" x14ac:dyDescent="0.35">
      <c r="A492" s="14" t="str">
        <f>IFERROR(IF(ISNUMBER(SEARCH($A$1,input!$A492)),AND(1920&lt;=VALUE(TRIM(MID(input!$A492,SEARCH($A$1,input!$A492)+4,5))),VALUE(TRIM(MID(input!$A492,SEARCH($A$1,input!$A492)+4,5)))&lt;=2002),"X"),"")</f>
        <v>X</v>
      </c>
      <c r="B492" s="14" t="str">
        <f>IFERROR(IF(ISNUMBER(SEARCH($B$1,input!$A492)),AND(2010&lt;=VALUE(TRIM(MID(input!$A492,SEARCH($B$1,input!$A492)+4,5))),VALUE(TRIM(MID(input!$A492,SEARCH($B$1,input!$A492)+4,5)))&lt;=2020),"X"),"")</f>
        <v>X</v>
      </c>
      <c r="C492" s="14" t="b">
        <f>IFERROR(IF(ISNUMBER(SEARCH($C$1,input!$A492)),AND(2020&lt;=VALUE(TRIM(MID(input!$A492,SEARCH($C$1,input!$A492)+4,5))),VALUE(TRIM(MID(input!$A492,SEARCH($C$1,input!$A492)+4,5)))&lt;=2030),"X"),"")</f>
        <v>1</v>
      </c>
      <c r="D492" s="14" t="str">
        <f>IFERROR(IF(ISNUMBER(SEARCH($D$1,input!$A492)),IF(MID(input!$A492,SEARCH($D$1,input!$A492)+7,2)="cm",AND(150&lt;=VALUE(MID(input!$A492,SEARCH($D$1,input!$A492)+4,3)),VALUE(MID(input!$A492,SEARCH($D$1,input!$A492)+4,3))&lt;=193),IF(MID(input!$A492,SEARCH($D$1,input!$A492)+6,2)="in",AND(59&lt;=VALUE(MID(input!$A492,SEARCH($D$1,input!$A492)+4,2)),VALUE(MID(input!$A492,SEARCH($D$1,input!$A492)+4,2))&lt;=76),"")),"X"),"")</f>
        <v>X</v>
      </c>
      <c r="E492" s="14" t="str">
        <f>IFERROR(IF(ISNUMBER(SEARCH($E$1,input!$A492)),IF(AND(MID(input!$A492,SEARCH($E$1,input!$A492)+4,1)="#",
VLOOKUP(MID(input!$A492,SEARCH($E$1,input!$A492)+5,1),'TRUE LIST'!$C$2:$D$17,2,0),
VLOOKUP(MID(input!$A492,SEARCH($E$1,input!$A492)+6,1),'TRUE LIST'!$C$2:$D$17,2,0),
VLOOKUP(MID(input!$A492,SEARCH($E$1,input!$A492)+7,1),'TRUE LIST'!$C$2:$D$17,2,0),
VLOOKUP(MID(input!$A492,SEARCH($E$1,input!$A492)+8,1),'TRUE LIST'!$C$2:$D$17,2,0),
VLOOKUP(MID(input!$A492,SEARCH($E$1,input!$A492)+9,1),'TRUE LIST'!$C$2:$D$17,2,0),
VLOOKUP(MID(input!$A492,SEARCH($E$1,input!$A492)+10,1),'TRUE LIST'!$C$2:$D$17,2,0),
TRIM(MID(input!$A492,SEARCH($E$1,input!$A492)+11,1))=""),TRUE,""),"X"),"")</f>
        <v>X</v>
      </c>
      <c r="F492" s="14" t="str">
        <f>IFERROR(IF(ISNUMBER(SEARCH($F$1,input!$A492)),VLOOKUP(TRIM(MID(input!$A492,SEARCH($F$1,input!$A492)+4,4)),'TRUE LIST'!$A$2:$B$8,2,0),"X"),"")</f>
        <v>X</v>
      </c>
      <c r="G492" s="14" t="str">
        <f>IFERROR(IF(ISNUMBER(SEARCH($G$1,input!$A492)),IF(LEN(TRIM(MID(input!$A492,SEARCH($G$1,input!$A492)+4,10)))=9,TRUE,""),"X"),"")</f>
        <v>X</v>
      </c>
      <c r="H492" s="14" t="str">
        <f t="shared" ca="1" si="14"/>
        <v/>
      </c>
      <c r="I492" s="13" t="str">
        <f>IF(ISBLANK(input!A492),"x","")</f>
        <v/>
      </c>
      <c r="J492" s="13" t="str">
        <f>IFERROR(IF(I492="x",MATCH("x",I493:I959,0),N/A),"")</f>
        <v/>
      </c>
      <c r="K492" s="14" t="str">
        <f t="shared" ca="1" si="15"/>
        <v/>
      </c>
    </row>
    <row r="493" spans="1:11" s="1" customFormat="1" x14ac:dyDescent="0.35">
      <c r="A493" s="14" t="str">
        <f>IFERROR(IF(ISNUMBER(SEARCH($A$1,input!$A493)),AND(1920&lt;=VALUE(TRIM(MID(input!$A493,SEARCH($A$1,input!$A493)+4,5))),VALUE(TRIM(MID(input!$A493,SEARCH($A$1,input!$A493)+4,5)))&lt;=2002),"X"),"")</f>
        <v>X</v>
      </c>
      <c r="B493" s="14" t="str">
        <f>IFERROR(IF(ISNUMBER(SEARCH($B$1,input!$A493)),AND(2010&lt;=VALUE(TRIM(MID(input!$A493,SEARCH($B$1,input!$A493)+4,5))),VALUE(TRIM(MID(input!$A493,SEARCH($B$1,input!$A493)+4,5)))&lt;=2020),"X"),"")</f>
        <v>X</v>
      </c>
      <c r="C493" s="14" t="str">
        <f>IFERROR(IF(ISNUMBER(SEARCH($C$1,input!$A493)),AND(2020&lt;=VALUE(TRIM(MID(input!$A493,SEARCH($C$1,input!$A493)+4,5))),VALUE(TRIM(MID(input!$A493,SEARCH($C$1,input!$A493)+4,5)))&lt;=2030),"X"),"")</f>
        <v>X</v>
      </c>
      <c r="D493" s="14" t="str">
        <f>IFERROR(IF(ISNUMBER(SEARCH($D$1,input!$A493)),IF(MID(input!$A493,SEARCH($D$1,input!$A493)+7,2)="cm",AND(150&lt;=VALUE(MID(input!$A493,SEARCH($D$1,input!$A493)+4,3)),VALUE(MID(input!$A493,SEARCH($D$1,input!$A493)+4,3))&lt;=193),IF(MID(input!$A493,SEARCH($D$1,input!$A493)+6,2)="in",AND(59&lt;=VALUE(MID(input!$A493,SEARCH($D$1,input!$A493)+4,2)),VALUE(MID(input!$A493,SEARCH($D$1,input!$A493)+4,2))&lt;=76),"")),"X"),"")</f>
        <v>X</v>
      </c>
      <c r="E493" s="14" t="str">
        <f>IFERROR(IF(ISNUMBER(SEARCH($E$1,input!$A493)),IF(AND(MID(input!$A493,SEARCH($E$1,input!$A493)+4,1)="#",
VLOOKUP(MID(input!$A493,SEARCH($E$1,input!$A493)+5,1),'TRUE LIST'!$C$2:$D$17,2,0),
VLOOKUP(MID(input!$A493,SEARCH($E$1,input!$A493)+6,1),'TRUE LIST'!$C$2:$D$17,2,0),
VLOOKUP(MID(input!$A493,SEARCH($E$1,input!$A493)+7,1),'TRUE LIST'!$C$2:$D$17,2,0),
VLOOKUP(MID(input!$A493,SEARCH($E$1,input!$A493)+8,1),'TRUE LIST'!$C$2:$D$17,2,0),
VLOOKUP(MID(input!$A493,SEARCH($E$1,input!$A493)+9,1),'TRUE LIST'!$C$2:$D$17,2,0),
VLOOKUP(MID(input!$A493,SEARCH($E$1,input!$A493)+10,1),'TRUE LIST'!$C$2:$D$17,2,0),
TRIM(MID(input!$A493,SEARCH($E$1,input!$A493)+11,1))=""),TRUE,""),"X"),"")</f>
        <v>X</v>
      </c>
      <c r="F493" s="14" t="str">
        <f>IFERROR(IF(ISNUMBER(SEARCH($F$1,input!$A493)),VLOOKUP(TRIM(MID(input!$A493,SEARCH($F$1,input!$A493)+4,4)),'TRUE LIST'!$A$2:$B$8,2,0),"X"),"")</f>
        <v>X</v>
      </c>
      <c r="G493" s="14" t="b">
        <f>IFERROR(IF(ISNUMBER(SEARCH($G$1,input!$A493)),IF(LEN(TRIM(MID(input!$A493,SEARCH($G$1,input!$A493)+4,10)))=9,TRUE,""),"X"),"")</f>
        <v>1</v>
      </c>
      <c r="H493" s="14" t="str">
        <f t="shared" ca="1" si="14"/>
        <v/>
      </c>
      <c r="I493" s="13" t="str">
        <f>IF(ISBLANK(input!A493),"x","")</f>
        <v/>
      </c>
      <c r="J493" s="13" t="str">
        <f>IFERROR(IF(I493="x",MATCH("x",I494:I959,0),N/A),"")</f>
        <v/>
      </c>
      <c r="K493" s="14" t="str">
        <f t="shared" ca="1" si="15"/>
        <v/>
      </c>
    </row>
    <row r="494" spans="1:11" s="1" customFormat="1" x14ac:dyDescent="0.35">
      <c r="A494" s="14" t="str">
        <f>IFERROR(IF(ISNUMBER(SEARCH($A$1,input!$A494)),AND(1920&lt;=VALUE(TRIM(MID(input!$A494,SEARCH($A$1,input!$A494)+4,5))),VALUE(TRIM(MID(input!$A494,SEARCH($A$1,input!$A494)+4,5)))&lt;=2002),"X"),"")</f>
        <v>X</v>
      </c>
      <c r="B494" s="14" t="str">
        <f>IFERROR(IF(ISNUMBER(SEARCH($B$1,input!$A494)),AND(2010&lt;=VALUE(TRIM(MID(input!$A494,SEARCH($B$1,input!$A494)+4,5))),VALUE(TRIM(MID(input!$A494,SEARCH($B$1,input!$A494)+4,5)))&lt;=2020),"X"),"")</f>
        <v>X</v>
      </c>
      <c r="C494" s="14" t="str">
        <f>IFERROR(IF(ISNUMBER(SEARCH($C$1,input!$A494)),AND(2020&lt;=VALUE(TRIM(MID(input!$A494,SEARCH($C$1,input!$A494)+4,5))),VALUE(TRIM(MID(input!$A494,SEARCH($C$1,input!$A494)+4,5)))&lt;=2030),"X"),"")</f>
        <v>X</v>
      </c>
      <c r="D494" s="14" t="str">
        <f>IFERROR(IF(ISNUMBER(SEARCH($D$1,input!$A494)),IF(MID(input!$A494,SEARCH($D$1,input!$A494)+7,2)="cm",AND(150&lt;=VALUE(MID(input!$A494,SEARCH($D$1,input!$A494)+4,3)),VALUE(MID(input!$A494,SEARCH($D$1,input!$A494)+4,3))&lt;=193),IF(MID(input!$A494,SEARCH($D$1,input!$A494)+6,2)="in",AND(59&lt;=VALUE(MID(input!$A494,SEARCH($D$1,input!$A494)+4,2)),VALUE(MID(input!$A494,SEARCH($D$1,input!$A494)+4,2))&lt;=76),"")),"X"),"")</f>
        <v>X</v>
      </c>
      <c r="E494" s="14" t="str">
        <f>IFERROR(IF(ISNUMBER(SEARCH($E$1,input!$A494)),IF(AND(MID(input!$A494,SEARCH($E$1,input!$A494)+4,1)="#",
VLOOKUP(MID(input!$A494,SEARCH($E$1,input!$A494)+5,1),'TRUE LIST'!$C$2:$D$17,2,0),
VLOOKUP(MID(input!$A494,SEARCH($E$1,input!$A494)+6,1),'TRUE LIST'!$C$2:$D$17,2,0),
VLOOKUP(MID(input!$A494,SEARCH($E$1,input!$A494)+7,1),'TRUE LIST'!$C$2:$D$17,2,0),
VLOOKUP(MID(input!$A494,SEARCH($E$1,input!$A494)+8,1),'TRUE LIST'!$C$2:$D$17,2,0),
VLOOKUP(MID(input!$A494,SEARCH($E$1,input!$A494)+9,1),'TRUE LIST'!$C$2:$D$17,2,0),
VLOOKUP(MID(input!$A494,SEARCH($E$1,input!$A494)+10,1),'TRUE LIST'!$C$2:$D$17,2,0),
TRIM(MID(input!$A494,SEARCH($E$1,input!$A494)+11,1))=""),TRUE,""),"X"),"")</f>
        <v>X</v>
      </c>
      <c r="F494" s="14" t="str">
        <f>IFERROR(IF(ISNUMBER(SEARCH($F$1,input!$A494)),VLOOKUP(TRIM(MID(input!$A494,SEARCH($F$1,input!$A494)+4,4)),'TRUE LIST'!$A$2:$B$8,2,0),"X"),"")</f>
        <v>X</v>
      </c>
      <c r="G494" s="14" t="str">
        <f>IFERROR(IF(ISNUMBER(SEARCH($G$1,input!$A494)),IF(LEN(TRIM(MID(input!$A494,SEARCH($G$1,input!$A494)+4,10)))=9,TRUE,""),"X"),"")</f>
        <v>X</v>
      </c>
      <c r="H494" s="14" t="str">
        <f t="shared" ca="1" si="14"/>
        <v/>
      </c>
      <c r="I494" s="13" t="str">
        <f>IF(ISBLANK(input!A494),"x","")</f>
        <v>x</v>
      </c>
      <c r="J494" s="13">
        <f>IFERROR(IF(I494="x",MATCH("x",I495:I959,0),N/A),"")</f>
        <v>3</v>
      </c>
      <c r="K494" s="14" t="str">
        <f t="shared" ca="1" si="15"/>
        <v/>
      </c>
    </row>
    <row r="495" spans="1:11" s="1" customFormat="1" x14ac:dyDescent="0.35">
      <c r="A495" s="14" t="str">
        <f>IFERROR(IF(ISNUMBER(SEARCH($A$1,input!$A495)),AND(1920&lt;=VALUE(TRIM(MID(input!$A495,SEARCH($A$1,input!$A495)+4,5))),VALUE(TRIM(MID(input!$A495,SEARCH($A$1,input!$A495)+4,5)))&lt;=2002),"X"),"")</f>
        <v>X</v>
      </c>
      <c r="B495" s="14" t="b">
        <f>IFERROR(IF(ISNUMBER(SEARCH($B$1,input!$A495)),AND(2010&lt;=VALUE(TRIM(MID(input!$A495,SEARCH($B$1,input!$A495)+4,5))),VALUE(TRIM(MID(input!$A495,SEARCH($B$1,input!$A495)+4,5)))&lt;=2020),"X"),"")</f>
        <v>0</v>
      </c>
      <c r="C495" s="14" t="str">
        <f>IFERROR(IF(ISNUMBER(SEARCH($C$1,input!$A495)),AND(2020&lt;=VALUE(TRIM(MID(input!$A495,SEARCH($C$1,input!$A495)+4,5))),VALUE(TRIM(MID(input!$A495,SEARCH($C$1,input!$A495)+4,5)))&lt;=2030),"X"),"")</f>
        <v>X</v>
      </c>
      <c r="D495" s="14" t="str">
        <f>IFERROR(IF(ISNUMBER(SEARCH($D$1,input!$A495)),IF(MID(input!$A495,SEARCH($D$1,input!$A495)+7,2)="cm",AND(150&lt;=VALUE(MID(input!$A495,SEARCH($D$1,input!$A495)+4,3)),VALUE(MID(input!$A495,SEARCH($D$1,input!$A495)+4,3))&lt;=193),IF(MID(input!$A495,SEARCH($D$1,input!$A495)+6,2)="in",AND(59&lt;=VALUE(MID(input!$A495,SEARCH($D$1,input!$A495)+4,2)),VALUE(MID(input!$A495,SEARCH($D$1,input!$A495)+4,2))&lt;=76),"")),"X"),"")</f>
        <v>X</v>
      </c>
      <c r="E495" s="14" t="str">
        <f>IFERROR(IF(ISNUMBER(SEARCH($E$1,input!$A495)),IF(AND(MID(input!$A495,SEARCH($E$1,input!$A495)+4,1)="#",
VLOOKUP(MID(input!$A495,SEARCH($E$1,input!$A495)+5,1),'TRUE LIST'!$C$2:$D$17,2,0),
VLOOKUP(MID(input!$A495,SEARCH($E$1,input!$A495)+6,1),'TRUE LIST'!$C$2:$D$17,2,0),
VLOOKUP(MID(input!$A495,SEARCH($E$1,input!$A495)+7,1),'TRUE LIST'!$C$2:$D$17,2,0),
VLOOKUP(MID(input!$A495,SEARCH($E$1,input!$A495)+8,1),'TRUE LIST'!$C$2:$D$17,2,0),
VLOOKUP(MID(input!$A495,SEARCH($E$1,input!$A495)+9,1),'TRUE LIST'!$C$2:$D$17,2,0),
VLOOKUP(MID(input!$A495,SEARCH($E$1,input!$A495)+10,1),'TRUE LIST'!$C$2:$D$17,2,0),
TRIM(MID(input!$A495,SEARCH($E$1,input!$A495)+11,1))=""),TRUE,""),"X"),"")</f>
        <v>X</v>
      </c>
      <c r="F495" s="14" t="str">
        <f>IFERROR(IF(ISNUMBER(SEARCH($F$1,input!$A495)),VLOOKUP(TRIM(MID(input!$A495,SEARCH($F$1,input!$A495)+4,4)),'TRUE LIST'!$A$2:$B$8,2,0),"X"),"")</f>
        <v>X</v>
      </c>
      <c r="G495" s="14" t="str">
        <f>IFERROR(IF(ISNUMBER(SEARCH($G$1,input!$A495)),IF(LEN(TRIM(MID(input!$A495,SEARCH($G$1,input!$A495)+4,10)))=9,TRUE,""),"X"),"")</f>
        <v>X</v>
      </c>
      <c r="H495" s="14">
        <f t="shared" ca="1" si="14"/>
        <v>6</v>
      </c>
      <c r="I495" s="13" t="str">
        <f>IF(ISBLANK(input!A495),"x","")</f>
        <v/>
      </c>
      <c r="J495" s="13" t="str">
        <f>IFERROR(IF(I495="x",MATCH("x",I496:I959,0),N/A),"")</f>
        <v/>
      </c>
      <c r="K495" s="14">
        <f t="shared" ca="1" si="15"/>
        <v>6</v>
      </c>
    </row>
    <row r="496" spans="1:11" s="1" customFormat="1" x14ac:dyDescent="0.35">
      <c r="A496" s="14" t="b">
        <f>IFERROR(IF(ISNUMBER(SEARCH($A$1,input!$A496)),AND(1920&lt;=VALUE(TRIM(MID(input!$A496,SEARCH($A$1,input!$A496)+4,5))),VALUE(TRIM(MID(input!$A496,SEARCH($A$1,input!$A496)+4,5)))&lt;=2002),"X"),"")</f>
        <v>0</v>
      </c>
      <c r="B496" s="14" t="str">
        <f>IFERROR(IF(ISNUMBER(SEARCH($B$1,input!$A496)),AND(2010&lt;=VALUE(TRIM(MID(input!$A496,SEARCH($B$1,input!$A496)+4,5))),VALUE(TRIM(MID(input!$A496,SEARCH($B$1,input!$A496)+4,5)))&lt;=2020),"X"),"")</f>
        <v>X</v>
      </c>
      <c r="C496" s="14" t="b">
        <f>IFERROR(IF(ISNUMBER(SEARCH($C$1,input!$A496)),AND(2020&lt;=VALUE(TRIM(MID(input!$A496,SEARCH($C$1,input!$A496)+4,5))),VALUE(TRIM(MID(input!$A496,SEARCH($C$1,input!$A496)+4,5)))&lt;=2030),"X"),"")</f>
        <v>1</v>
      </c>
      <c r="D496" s="14" t="b">
        <f>IFERROR(IF(ISNUMBER(SEARCH($D$1,input!$A496)),IF(MID(input!$A496,SEARCH($D$1,input!$A496)+7,2)="cm",AND(150&lt;=VALUE(MID(input!$A496,SEARCH($D$1,input!$A496)+4,3)),VALUE(MID(input!$A496,SEARCH($D$1,input!$A496)+4,3))&lt;=193),IF(MID(input!$A496,SEARCH($D$1,input!$A496)+6,2)="in",AND(59&lt;=VALUE(MID(input!$A496,SEARCH($D$1,input!$A496)+4,2)),VALUE(MID(input!$A496,SEARCH($D$1,input!$A496)+4,2))&lt;=76),"")),"X"),"")</f>
        <v>1</v>
      </c>
      <c r="E496" s="14" t="b">
        <f>IFERROR(IF(ISNUMBER(SEARCH($E$1,input!$A496)),IF(AND(MID(input!$A496,SEARCH($E$1,input!$A496)+4,1)="#",
VLOOKUP(MID(input!$A496,SEARCH($E$1,input!$A496)+5,1),'TRUE LIST'!$C$2:$D$17,2,0),
VLOOKUP(MID(input!$A496,SEARCH($E$1,input!$A496)+6,1),'TRUE LIST'!$C$2:$D$17,2,0),
VLOOKUP(MID(input!$A496,SEARCH($E$1,input!$A496)+7,1),'TRUE LIST'!$C$2:$D$17,2,0),
VLOOKUP(MID(input!$A496,SEARCH($E$1,input!$A496)+8,1),'TRUE LIST'!$C$2:$D$17,2,0),
VLOOKUP(MID(input!$A496,SEARCH($E$1,input!$A496)+9,1),'TRUE LIST'!$C$2:$D$17,2,0),
VLOOKUP(MID(input!$A496,SEARCH($E$1,input!$A496)+10,1),'TRUE LIST'!$C$2:$D$17,2,0),
TRIM(MID(input!$A496,SEARCH($E$1,input!$A496)+11,1))=""),TRUE,""),"X"),"")</f>
        <v>1</v>
      </c>
      <c r="F496" s="14" t="str">
        <f>IFERROR(IF(ISNUMBER(SEARCH($F$1,input!$A496)),VLOOKUP(TRIM(MID(input!$A496,SEARCH($F$1,input!$A496)+4,4)),'TRUE LIST'!$A$2:$B$8,2,0),"X"),"")</f>
        <v/>
      </c>
      <c r="G496" s="14" t="b">
        <f>IFERROR(IF(ISNUMBER(SEARCH($G$1,input!$A496)),IF(LEN(TRIM(MID(input!$A496,SEARCH($G$1,input!$A496)+4,10)))=9,TRUE,""),"X"),"")</f>
        <v>1</v>
      </c>
      <c r="H496" s="14" t="str">
        <f t="shared" ca="1" si="14"/>
        <v/>
      </c>
      <c r="I496" s="13" t="str">
        <f>IF(ISBLANK(input!A496),"x","")</f>
        <v/>
      </c>
      <c r="J496" s="13" t="str">
        <f>IFERROR(IF(I496="x",MATCH("x",I497:I959,0),N/A),"")</f>
        <v/>
      </c>
      <c r="K496" s="14" t="str">
        <f t="shared" ca="1" si="15"/>
        <v/>
      </c>
    </row>
    <row r="497" spans="1:11" s="1" customFormat="1" x14ac:dyDescent="0.35">
      <c r="A497" s="14" t="str">
        <f>IFERROR(IF(ISNUMBER(SEARCH($A$1,input!$A497)),AND(1920&lt;=VALUE(TRIM(MID(input!$A497,SEARCH($A$1,input!$A497)+4,5))),VALUE(TRIM(MID(input!$A497,SEARCH($A$1,input!$A497)+4,5)))&lt;=2002),"X"),"")</f>
        <v>X</v>
      </c>
      <c r="B497" s="14" t="str">
        <f>IFERROR(IF(ISNUMBER(SEARCH($B$1,input!$A497)),AND(2010&lt;=VALUE(TRIM(MID(input!$A497,SEARCH($B$1,input!$A497)+4,5))),VALUE(TRIM(MID(input!$A497,SEARCH($B$1,input!$A497)+4,5)))&lt;=2020),"X"),"")</f>
        <v>X</v>
      </c>
      <c r="C497" s="14" t="str">
        <f>IFERROR(IF(ISNUMBER(SEARCH($C$1,input!$A497)),AND(2020&lt;=VALUE(TRIM(MID(input!$A497,SEARCH($C$1,input!$A497)+4,5))),VALUE(TRIM(MID(input!$A497,SEARCH($C$1,input!$A497)+4,5)))&lt;=2030),"X"),"")</f>
        <v>X</v>
      </c>
      <c r="D497" s="14" t="str">
        <f>IFERROR(IF(ISNUMBER(SEARCH($D$1,input!$A497)),IF(MID(input!$A497,SEARCH($D$1,input!$A497)+7,2)="cm",AND(150&lt;=VALUE(MID(input!$A497,SEARCH($D$1,input!$A497)+4,3)),VALUE(MID(input!$A497,SEARCH($D$1,input!$A497)+4,3))&lt;=193),IF(MID(input!$A497,SEARCH($D$1,input!$A497)+6,2)="in",AND(59&lt;=VALUE(MID(input!$A497,SEARCH($D$1,input!$A497)+4,2)),VALUE(MID(input!$A497,SEARCH($D$1,input!$A497)+4,2))&lt;=76),"")),"X"),"")</f>
        <v>X</v>
      </c>
      <c r="E497" s="14" t="str">
        <f>IFERROR(IF(ISNUMBER(SEARCH($E$1,input!$A497)),IF(AND(MID(input!$A497,SEARCH($E$1,input!$A497)+4,1)="#",
VLOOKUP(MID(input!$A497,SEARCH($E$1,input!$A497)+5,1),'TRUE LIST'!$C$2:$D$17,2,0),
VLOOKUP(MID(input!$A497,SEARCH($E$1,input!$A497)+6,1),'TRUE LIST'!$C$2:$D$17,2,0),
VLOOKUP(MID(input!$A497,SEARCH($E$1,input!$A497)+7,1),'TRUE LIST'!$C$2:$D$17,2,0),
VLOOKUP(MID(input!$A497,SEARCH($E$1,input!$A497)+8,1),'TRUE LIST'!$C$2:$D$17,2,0),
VLOOKUP(MID(input!$A497,SEARCH($E$1,input!$A497)+9,1),'TRUE LIST'!$C$2:$D$17,2,0),
VLOOKUP(MID(input!$A497,SEARCH($E$1,input!$A497)+10,1),'TRUE LIST'!$C$2:$D$17,2,0),
TRIM(MID(input!$A497,SEARCH($E$1,input!$A497)+11,1))=""),TRUE,""),"X"),"")</f>
        <v>X</v>
      </c>
      <c r="F497" s="14" t="str">
        <f>IFERROR(IF(ISNUMBER(SEARCH($F$1,input!$A497)),VLOOKUP(TRIM(MID(input!$A497,SEARCH($F$1,input!$A497)+4,4)),'TRUE LIST'!$A$2:$B$8,2,0),"X"),"")</f>
        <v>X</v>
      </c>
      <c r="G497" s="14" t="str">
        <f>IFERROR(IF(ISNUMBER(SEARCH($G$1,input!$A497)),IF(LEN(TRIM(MID(input!$A497,SEARCH($G$1,input!$A497)+4,10)))=9,TRUE,""),"X"),"")</f>
        <v>X</v>
      </c>
      <c r="H497" s="14" t="str">
        <f t="shared" ca="1" si="14"/>
        <v/>
      </c>
      <c r="I497" s="13" t="str">
        <f>IF(ISBLANK(input!A497),"x","")</f>
        <v>x</v>
      </c>
      <c r="J497" s="13">
        <f>IFERROR(IF(I497="x",MATCH("x",I498:I959,0),N/A),"")</f>
        <v>4</v>
      </c>
      <c r="K497" s="14" t="str">
        <f t="shared" ca="1" si="15"/>
        <v/>
      </c>
    </row>
    <row r="498" spans="1:11" s="1" customFormat="1" x14ac:dyDescent="0.35">
      <c r="A498" s="14" t="str">
        <f>IFERROR(IF(ISNUMBER(SEARCH($A$1,input!$A498)),AND(1920&lt;=VALUE(TRIM(MID(input!$A498,SEARCH($A$1,input!$A498)+4,5))),VALUE(TRIM(MID(input!$A498,SEARCH($A$1,input!$A498)+4,5)))&lt;=2002),"X"),"")</f>
        <v>X</v>
      </c>
      <c r="B498" s="14" t="str">
        <f>IFERROR(IF(ISNUMBER(SEARCH($B$1,input!$A498)),AND(2010&lt;=VALUE(TRIM(MID(input!$A498,SEARCH($B$1,input!$A498)+4,5))),VALUE(TRIM(MID(input!$A498,SEARCH($B$1,input!$A498)+4,5)))&lt;=2020),"X"),"")</f>
        <v>X</v>
      </c>
      <c r="C498" s="14" t="b">
        <f>IFERROR(IF(ISNUMBER(SEARCH($C$1,input!$A498)),AND(2020&lt;=VALUE(TRIM(MID(input!$A498,SEARCH($C$1,input!$A498)+4,5))),VALUE(TRIM(MID(input!$A498,SEARCH($C$1,input!$A498)+4,5)))&lt;=2030),"X"),"")</f>
        <v>1</v>
      </c>
      <c r="D498" s="14" t="str">
        <f>IFERROR(IF(ISNUMBER(SEARCH($D$1,input!$A498)),IF(MID(input!$A498,SEARCH($D$1,input!$A498)+7,2)="cm",AND(150&lt;=VALUE(MID(input!$A498,SEARCH($D$1,input!$A498)+4,3)),VALUE(MID(input!$A498,SEARCH($D$1,input!$A498)+4,3))&lt;=193),IF(MID(input!$A498,SEARCH($D$1,input!$A498)+6,2)="in",AND(59&lt;=VALUE(MID(input!$A498,SEARCH($D$1,input!$A498)+4,2)),VALUE(MID(input!$A498,SEARCH($D$1,input!$A498)+4,2))&lt;=76),"")),"X"),"")</f>
        <v>X</v>
      </c>
      <c r="E498" s="14" t="str">
        <f>IFERROR(IF(ISNUMBER(SEARCH($E$1,input!$A498)),IF(AND(MID(input!$A498,SEARCH($E$1,input!$A498)+4,1)="#",
VLOOKUP(MID(input!$A498,SEARCH($E$1,input!$A498)+5,1),'TRUE LIST'!$C$2:$D$17,2,0),
VLOOKUP(MID(input!$A498,SEARCH($E$1,input!$A498)+6,1),'TRUE LIST'!$C$2:$D$17,2,0),
VLOOKUP(MID(input!$A498,SEARCH($E$1,input!$A498)+7,1),'TRUE LIST'!$C$2:$D$17,2,0),
VLOOKUP(MID(input!$A498,SEARCH($E$1,input!$A498)+8,1),'TRUE LIST'!$C$2:$D$17,2,0),
VLOOKUP(MID(input!$A498,SEARCH($E$1,input!$A498)+9,1),'TRUE LIST'!$C$2:$D$17,2,0),
VLOOKUP(MID(input!$A498,SEARCH($E$1,input!$A498)+10,1),'TRUE LIST'!$C$2:$D$17,2,0),
TRIM(MID(input!$A498,SEARCH($E$1,input!$A498)+11,1))=""),TRUE,""),"X"),"")</f>
        <v>X</v>
      </c>
      <c r="F498" s="14" t="str">
        <f>IFERROR(IF(ISNUMBER(SEARCH($F$1,input!$A498)),VLOOKUP(TRIM(MID(input!$A498,SEARCH($F$1,input!$A498)+4,4)),'TRUE LIST'!$A$2:$B$8,2,0),"X"),"")</f>
        <v>X</v>
      </c>
      <c r="G498" s="14" t="str">
        <f>IFERROR(IF(ISNUMBER(SEARCH($G$1,input!$A498)),IF(LEN(TRIM(MID(input!$A498,SEARCH($G$1,input!$A498)+4,10)))=9,TRUE,""),"X"),"")</f>
        <v>X</v>
      </c>
      <c r="H498" s="14">
        <f t="shared" ca="1" si="14"/>
        <v>6</v>
      </c>
      <c r="I498" s="13" t="str">
        <f>IF(ISBLANK(input!A498),"x","")</f>
        <v/>
      </c>
      <c r="J498" s="13" t="str">
        <f>IFERROR(IF(I498="x",MATCH("x",I499:I959,0),N/A),"")</f>
        <v/>
      </c>
      <c r="K498" s="14">
        <f t="shared" ca="1" si="15"/>
        <v>6</v>
      </c>
    </row>
    <row r="499" spans="1:11" s="1" customFormat="1" x14ac:dyDescent="0.35">
      <c r="A499" s="14" t="str">
        <f>IFERROR(IF(ISNUMBER(SEARCH($A$1,input!$A499)),AND(1920&lt;=VALUE(TRIM(MID(input!$A499,SEARCH($A$1,input!$A499)+4,5))),VALUE(TRIM(MID(input!$A499,SEARCH($A$1,input!$A499)+4,5)))&lt;=2002),"X"),"")</f>
        <v>X</v>
      </c>
      <c r="B499" s="14" t="str">
        <f>IFERROR(IF(ISNUMBER(SEARCH($B$1,input!$A499)),AND(2010&lt;=VALUE(TRIM(MID(input!$A499,SEARCH($B$1,input!$A499)+4,5))),VALUE(TRIM(MID(input!$A499,SEARCH($B$1,input!$A499)+4,5)))&lt;=2020),"X"),"")</f>
        <v>X</v>
      </c>
      <c r="C499" s="14" t="str">
        <f>IFERROR(IF(ISNUMBER(SEARCH($C$1,input!$A499)),AND(2020&lt;=VALUE(TRIM(MID(input!$A499,SEARCH($C$1,input!$A499)+4,5))),VALUE(TRIM(MID(input!$A499,SEARCH($C$1,input!$A499)+4,5)))&lt;=2030),"X"),"")</f>
        <v>X</v>
      </c>
      <c r="D499" s="14" t="b">
        <f>IFERROR(IF(ISNUMBER(SEARCH($D$1,input!$A499)),IF(MID(input!$A499,SEARCH($D$1,input!$A499)+7,2)="cm",AND(150&lt;=VALUE(MID(input!$A499,SEARCH($D$1,input!$A499)+4,3)),VALUE(MID(input!$A499,SEARCH($D$1,input!$A499)+4,3))&lt;=193),IF(MID(input!$A499,SEARCH($D$1,input!$A499)+6,2)="in",AND(59&lt;=VALUE(MID(input!$A499,SEARCH($D$1,input!$A499)+4,2)),VALUE(MID(input!$A499,SEARCH($D$1,input!$A499)+4,2))&lt;=76),"")),"X"),"")</f>
        <v>1</v>
      </c>
      <c r="E499" s="14" t="str">
        <f>IFERROR(IF(ISNUMBER(SEARCH($E$1,input!$A499)),IF(AND(MID(input!$A499,SEARCH($E$1,input!$A499)+4,1)="#",
VLOOKUP(MID(input!$A499,SEARCH($E$1,input!$A499)+5,1),'TRUE LIST'!$C$2:$D$17,2,0),
VLOOKUP(MID(input!$A499,SEARCH($E$1,input!$A499)+6,1),'TRUE LIST'!$C$2:$D$17,2,0),
VLOOKUP(MID(input!$A499,SEARCH($E$1,input!$A499)+7,1),'TRUE LIST'!$C$2:$D$17,2,0),
VLOOKUP(MID(input!$A499,SEARCH($E$1,input!$A499)+8,1),'TRUE LIST'!$C$2:$D$17,2,0),
VLOOKUP(MID(input!$A499,SEARCH($E$1,input!$A499)+9,1),'TRUE LIST'!$C$2:$D$17,2,0),
VLOOKUP(MID(input!$A499,SEARCH($E$1,input!$A499)+10,1),'TRUE LIST'!$C$2:$D$17,2,0),
TRIM(MID(input!$A499,SEARCH($E$1,input!$A499)+11,1))=""),TRUE,""),"X"),"")</f>
        <v>X</v>
      </c>
      <c r="F499" s="14" t="str">
        <f>IFERROR(IF(ISNUMBER(SEARCH($F$1,input!$A499)),VLOOKUP(TRIM(MID(input!$A499,SEARCH($F$1,input!$A499)+4,4)),'TRUE LIST'!$A$2:$B$8,2,0),"X"),"")</f>
        <v>X</v>
      </c>
      <c r="G499" s="14" t="str">
        <f>IFERROR(IF(ISNUMBER(SEARCH($G$1,input!$A499)),IF(LEN(TRIM(MID(input!$A499,SEARCH($G$1,input!$A499)+4,10)))=9,TRUE,""),"X"),"")</f>
        <v>X</v>
      </c>
      <c r="H499" s="14" t="str">
        <f t="shared" ca="1" si="14"/>
        <v/>
      </c>
      <c r="I499" s="13" t="str">
        <f>IF(ISBLANK(input!A499),"x","")</f>
        <v/>
      </c>
      <c r="J499" s="13" t="str">
        <f>IFERROR(IF(I499="x",MATCH("x",I500:I959,0),N/A),"")</f>
        <v/>
      </c>
      <c r="K499" s="14" t="str">
        <f t="shared" ca="1" si="15"/>
        <v/>
      </c>
    </row>
    <row r="500" spans="1:11" s="1" customFormat="1" x14ac:dyDescent="0.35">
      <c r="A500" s="14" t="b">
        <f>IFERROR(IF(ISNUMBER(SEARCH($A$1,input!$A500)),AND(1920&lt;=VALUE(TRIM(MID(input!$A500,SEARCH($A$1,input!$A500)+4,5))),VALUE(TRIM(MID(input!$A500,SEARCH($A$1,input!$A500)+4,5)))&lt;=2002),"X"),"")</f>
        <v>1</v>
      </c>
      <c r="B500" s="14" t="b">
        <f>IFERROR(IF(ISNUMBER(SEARCH($B$1,input!$A500)),AND(2010&lt;=VALUE(TRIM(MID(input!$A500,SEARCH($B$1,input!$A500)+4,5))),VALUE(TRIM(MID(input!$A500,SEARCH($B$1,input!$A500)+4,5)))&lt;=2020),"X"),"")</f>
        <v>1</v>
      </c>
      <c r="C500" s="14" t="str">
        <f>IFERROR(IF(ISNUMBER(SEARCH($C$1,input!$A500)),AND(2020&lt;=VALUE(TRIM(MID(input!$A500,SEARCH($C$1,input!$A500)+4,5))),VALUE(TRIM(MID(input!$A500,SEARCH($C$1,input!$A500)+4,5)))&lt;=2030),"X"),"")</f>
        <v>X</v>
      </c>
      <c r="D500" s="14" t="str">
        <f>IFERROR(IF(ISNUMBER(SEARCH($D$1,input!$A500)),IF(MID(input!$A500,SEARCH($D$1,input!$A500)+7,2)="cm",AND(150&lt;=VALUE(MID(input!$A500,SEARCH($D$1,input!$A500)+4,3)),VALUE(MID(input!$A500,SEARCH($D$1,input!$A500)+4,3))&lt;=193),IF(MID(input!$A500,SEARCH($D$1,input!$A500)+6,2)="in",AND(59&lt;=VALUE(MID(input!$A500,SEARCH($D$1,input!$A500)+4,2)),VALUE(MID(input!$A500,SEARCH($D$1,input!$A500)+4,2))&lt;=76),"")),"X"),"")</f>
        <v>X</v>
      </c>
      <c r="E500" s="14" t="b">
        <f>IFERROR(IF(ISNUMBER(SEARCH($E$1,input!$A500)),IF(AND(MID(input!$A500,SEARCH($E$1,input!$A500)+4,1)="#",
VLOOKUP(MID(input!$A500,SEARCH($E$1,input!$A500)+5,1),'TRUE LIST'!$C$2:$D$17,2,0),
VLOOKUP(MID(input!$A500,SEARCH($E$1,input!$A500)+6,1),'TRUE LIST'!$C$2:$D$17,2,0),
VLOOKUP(MID(input!$A500,SEARCH($E$1,input!$A500)+7,1),'TRUE LIST'!$C$2:$D$17,2,0),
VLOOKUP(MID(input!$A500,SEARCH($E$1,input!$A500)+8,1),'TRUE LIST'!$C$2:$D$17,2,0),
VLOOKUP(MID(input!$A500,SEARCH($E$1,input!$A500)+9,1),'TRUE LIST'!$C$2:$D$17,2,0),
VLOOKUP(MID(input!$A500,SEARCH($E$1,input!$A500)+10,1),'TRUE LIST'!$C$2:$D$17,2,0),
TRIM(MID(input!$A500,SEARCH($E$1,input!$A500)+11,1))=""),TRUE,""),"X"),"")</f>
        <v>1</v>
      </c>
      <c r="F500" s="14" t="b">
        <f>IFERROR(IF(ISNUMBER(SEARCH($F$1,input!$A500)),VLOOKUP(TRIM(MID(input!$A500,SEARCH($F$1,input!$A500)+4,4)),'TRUE LIST'!$A$2:$B$8,2,0),"X"),"")</f>
        <v>1</v>
      </c>
      <c r="G500" s="14" t="b">
        <f>IFERROR(IF(ISNUMBER(SEARCH($G$1,input!$A500)),IF(LEN(TRIM(MID(input!$A500,SEARCH($G$1,input!$A500)+4,10)))=9,TRUE,""),"X"),"")</f>
        <v>1</v>
      </c>
      <c r="H500" s="14" t="str">
        <f t="shared" ca="1" si="14"/>
        <v/>
      </c>
      <c r="I500" s="13" t="str">
        <f>IF(ISBLANK(input!A500),"x","")</f>
        <v/>
      </c>
      <c r="J500" s="13" t="str">
        <f>IFERROR(IF(I500="x",MATCH("x",I501:I959,0),N/A),"")</f>
        <v/>
      </c>
      <c r="K500" s="14" t="str">
        <f t="shared" ca="1" si="15"/>
        <v/>
      </c>
    </row>
    <row r="501" spans="1:11" s="1" customFormat="1" x14ac:dyDescent="0.35">
      <c r="A501" s="14" t="str">
        <f>IFERROR(IF(ISNUMBER(SEARCH($A$1,input!$A501)),AND(1920&lt;=VALUE(TRIM(MID(input!$A501,SEARCH($A$1,input!$A501)+4,5))),VALUE(TRIM(MID(input!$A501,SEARCH($A$1,input!$A501)+4,5)))&lt;=2002),"X"),"")</f>
        <v>X</v>
      </c>
      <c r="B501" s="14" t="str">
        <f>IFERROR(IF(ISNUMBER(SEARCH($B$1,input!$A501)),AND(2010&lt;=VALUE(TRIM(MID(input!$A501,SEARCH($B$1,input!$A501)+4,5))),VALUE(TRIM(MID(input!$A501,SEARCH($B$1,input!$A501)+4,5)))&lt;=2020),"X"),"")</f>
        <v>X</v>
      </c>
      <c r="C501" s="14" t="str">
        <f>IFERROR(IF(ISNUMBER(SEARCH($C$1,input!$A501)),AND(2020&lt;=VALUE(TRIM(MID(input!$A501,SEARCH($C$1,input!$A501)+4,5))),VALUE(TRIM(MID(input!$A501,SEARCH($C$1,input!$A501)+4,5)))&lt;=2030),"X"),"")</f>
        <v>X</v>
      </c>
      <c r="D501" s="14" t="str">
        <f>IFERROR(IF(ISNUMBER(SEARCH($D$1,input!$A501)),IF(MID(input!$A501,SEARCH($D$1,input!$A501)+7,2)="cm",AND(150&lt;=VALUE(MID(input!$A501,SEARCH($D$1,input!$A501)+4,3)),VALUE(MID(input!$A501,SEARCH($D$1,input!$A501)+4,3))&lt;=193),IF(MID(input!$A501,SEARCH($D$1,input!$A501)+6,2)="in",AND(59&lt;=VALUE(MID(input!$A501,SEARCH($D$1,input!$A501)+4,2)),VALUE(MID(input!$A501,SEARCH($D$1,input!$A501)+4,2))&lt;=76),"")),"X"),"")</f>
        <v>X</v>
      </c>
      <c r="E501" s="14" t="str">
        <f>IFERROR(IF(ISNUMBER(SEARCH($E$1,input!$A501)),IF(AND(MID(input!$A501,SEARCH($E$1,input!$A501)+4,1)="#",
VLOOKUP(MID(input!$A501,SEARCH($E$1,input!$A501)+5,1),'TRUE LIST'!$C$2:$D$17,2,0),
VLOOKUP(MID(input!$A501,SEARCH($E$1,input!$A501)+6,1),'TRUE LIST'!$C$2:$D$17,2,0),
VLOOKUP(MID(input!$A501,SEARCH($E$1,input!$A501)+7,1),'TRUE LIST'!$C$2:$D$17,2,0),
VLOOKUP(MID(input!$A501,SEARCH($E$1,input!$A501)+8,1),'TRUE LIST'!$C$2:$D$17,2,0),
VLOOKUP(MID(input!$A501,SEARCH($E$1,input!$A501)+9,1),'TRUE LIST'!$C$2:$D$17,2,0),
VLOOKUP(MID(input!$A501,SEARCH($E$1,input!$A501)+10,1),'TRUE LIST'!$C$2:$D$17,2,0),
TRIM(MID(input!$A501,SEARCH($E$1,input!$A501)+11,1))=""),TRUE,""),"X"),"")</f>
        <v>X</v>
      </c>
      <c r="F501" s="14" t="str">
        <f>IFERROR(IF(ISNUMBER(SEARCH($F$1,input!$A501)),VLOOKUP(TRIM(MID(input!$A501,SEARCH($F$1,input!$A501)+4,4)),'TRUE LIST'!$A$2:$B$8,2,0),"X"),"")</f>
        <v>X</v>
      </c>
      <c r="G501" s="14" t="str">
        <f>IFERROR(IF(ISNUMBER(SEARCH($G$1,input!$A501)),IF(LEN(TRIM(MID(input!$A501,SEARCH($G$1,input!$A501)+4,10)))=9,TRUE,""),"X"),"")</f>
        <v>X</v>
      </c>
      <c r="H501" s="14" t="str">
        <f t="shared" ca="1" si="14"/>
        <v/>
      </c>
      <c r="I501" s="13" t="str">
        <f>IF(ISBLANK(input!A501),"x","")</f>
        <v>x</v>
      </c>
      <c r="J501" s="13">
        <f>IFERROR(IF(I501="x",MATCH("x",I502:I959,0),N/A),"")</f>
        <v>3</v>
      </c>
      <c r="K501" s="14" t="str">
        <f t="shared" ca="1" si="15"/>
        <v/>
      </c>
    </row>
    <row r="502" spans="1:11" s="1" customFormat="1" x14ac:dyDescent="0.35">
      <c r="A502" s="14" t="str">
        <f>IFERROR(IF(ISNUMBER(SEARCH($A$1,input!$A502)),AND(1920&lt;=VALUE(TRIM(MID(input!$A502,SEARCH($A$1,input!$A502)+4,5))),VALUE(TRIM(MID(input!$A502,SEARCH($A$1,input!$A502)+4,5)))&lt;=2002),"X"),"")</f>
        <v>X</v>
      </c>
      <c r="B502" s="14" t="str">
        <f>IFERROR(IF(ISNUMBER(SEARCH($B$1,input!$A502)),AND(2010&lt;=VALUE(TRIM(MID(input!$A502,SEARCH($B$1,input!$A502)+4,5))),VALUE(TRIM(MID(input!$A502,SEARCH($B$1,input!$A502)+4,5)))&lt;=2020),"X"),"")</f>
        <v>X</v>
      </c>
      <c r="C502" s="14" t="str">
        <f>IFERROR(IF(ISNUMBER(SEARCH($C$1,input!$A502)),AND(2020&lt;=VALUE(TRIM(MID(input!$A502,SEARCH($C$1,input!$A502)+4,5))),VALUE(TRIM(MID(input!$A502,SEARCH($C$1,input!$A502)+4,5)))&lt;=2030),"X"),"")</f>
        <v>X</v>
      </c>
      <c r="D502" s="14" t="str">
        <f>IFERROR(IF(ISNUMBER(SEARCH($D$1,input!$A502)),IF(MID(input!$A502,SEARCH($D$1,input!$A502)+7,2)="cm",AND(150&lt;=VALUE(MID(input!$A502,SEARCH($D$1,input!$A502)+4,3)),VALUE(MID(input!$A502,SEARCH($D$1,input!$A502)+4,3))&lt;=193),IF(MID(input!$A502,SEARCH($D$1,input!$A502)+6,2)="in",AND(59&lt;=VALUE(MID(input!$A502,SEARCH($D$1,input!$A502)+4,2)),VALUE(MID(input!$A502,SEARCH($D$1,input!$A502)+4,2))&lt;=76),"")),"X"),"")</f>
        <v>X</v>
      </c>
      <c r="E502" s="14" t="str">
        <f>IFERROR(IF(ISNUMBER(SEARCH($E$1,input!$A502)),IF(AND(MID(input!$A502,SEARCH($E$1,input!$A502)+4,1)="#",
VLOOKUP(MID(input!$A502,SEARCH($E$1,input!$A502)+5,1),'TRUE LIST'!$C$2:$D$17,2,0),
VLOOKUP(MID(input!$A502,SEARCH($E$1,input!$A502)+6,1),'TRUE LIST'!$C$2:$D$17,2,0),
VLOOKUP(MID(input!$A502,SEARCH($E$1,input!$A502)+7,1),'TRUE LIST'!$C$2:$D$17,2,0),
VLOOKUP(MID(input!$A502,SEARCH($E$1,input!$A502)+8,1),'TRUE LIST'!$C$2:$D$17,2,0),
VLOOKUP(MID(input!$A502,SEARCH($E$1,input!$A502)+9,1),'TRUE LIST'!$C$2:$D$17,2,0),
VLOOKUP(MID(input!$A502,SEARCH($E$1,input!$A502)+10,1),'TRUE LIST'!$C$2:$D$17,2,0),
TRIM(MID(input!$A502,SEARCH($E$1,input!$A502)+11,1))=""),TRUE,""),"X"),"")</f>
        <v>X</v>
      </c>
      <c r="F502" s="14" t="str">
        <f>IFERROR(IF(ISNUMBER(SEARCH($F$1,input!$A502)),VLOOKUP(TRIM(MID(input!$A502,SEARCH($F$1,input!$A502)+4,4)),'TRUE LIST'!$A$2:$B$8,2,0),"X"),"")</f>
        <v>X</v>
      </c>
      <c r="G502" s="14" t="b">
        <f>IFERROR(IF(ISNUMBER(SEARCH($G$1,input!$A502)),IF(LEN(TRIM(MID(input!$A502,SEARCH($G$1,input!$A502)+4,10)))=9,TRUE,""),"X"),"")</f>
        <v>1</v>
      </c>
      <c r="H502" s="14">
        <f t="shared" ca="1" si="14"/>
        <v>6</v>
      </c>
      <c r="I502" s="13" t="str">
        <f>IF(ISBLANK(input!A502),"x","")</f>
        <v/>
      </c>
      <c r="J502" s="13" t="str">
        <f>IFERROR(IF(I502="x",MATCH("x",I503:I959,0),N/A),"")</f>
        <v/>
      </c>
      <c r="K502" s="14">
        <f t="shared" ca="1" si="15"/>
        <v>6</v>
      </c>
    </row>
    <row r="503" spans="1:11" s="1" customFormat="1" x14ac:dyDescent="0.35">
      <c r="A503" s="14" t="b">
        <f>IFERROR(IF(ISNUMBER(SEARCH($A$1,input!$A503)),AND(1920&lt;=VALUE(TRIM(MID(input!$A503,SEARCH($A$1,input!$A503)+4,5))),VALUE(TRIM(MID(input!$A503,SEARCH($A$1,input!$A503)+4,5)))&lt;=2002),"X"),"")</f>
        <v>1</v>
      </c>
      <c r="B503" s="14" t="b">
        <f>IFERROR(IF(ISNUMBER(SEARCH($B$1,input!$A503)),AND(2010&lt;=VALUE(TRIM(MID(input!$A503,SEARCH($B$1,input!$A503)+4,5))),VALUE(TRIM(MID(input!$A503,SEARCH($B$1,input!$A503)+4,5)))&lt;=2020),"X"),"")</f>
        <v>1</v>
      </c>
      <c r="C503" s="14" t="b">
        <f>IFERROR(IF(ISNUMBER(SEARCH($C$1,input!$A503)),AND(2020&lt;=VALUE(TRIM(MID(input!$A503,SEARCH($C$1,input!$A503)+4,5))),VALUE(TRIM(MID(input!$A503,SEARCH($C$1,input!$A503)+4,5)))&lt;=2030),"X"),"")</f>
        <v>1</v>
      </c>
      <c r="D503" s="14" t="b">
        <f>IFERROR(IF(ISNUMBER(SEARCH($D$1,input!$A503)),IF(MID(input!$A503,SEARCH($D$1,input!$A503)+7,2)="cm",AND(150&lt;=VALUE(MID(input!$A503,SEARCH($D$1,input!$A503)+4,3)),VALUE(MID(input!$A503,SEARCH($D$1,input!$A503)+4,3))&lt;=193),IF(MID(input!$A503,SEARCH($D$1,input!$A503)+6,2)="in",AND(59&lt;=VALUE(MID(input!$A503,SEARCH($D$1,input!$A503)+4,2)),VALUE(MID(input!$A503,SEARCH($D$1,input!$A503)+4,2))&lt;=76),"")),"X"),"")</f>
        <v>1</v>
      </c>
      <c r="E503" s="14" t="b">
        <f>IFERROR(IF(ISNUMBER(SEARCH($E$1,input!$A503)),IF(AND(MID(input!$A503,SEARCH($E$1,input!$A503)+4,1)="#",
VLOOKUP(MID(input!$A503,SEARCH($E$1,input!$A503)+5,1),'TRUE LIST'!$C$2:$D$17,2,0),
VLOOKUP(MID(input!$A503,SEARCH($E$1,input!$A503)+6,1),'TRUE LIST'!$C$2:$D$17,2,0),
VLOOKUP(MID(input!$A503,SEARCH($E$1,input!$A503)+7,1),'TRUE LIST'!$C$2:$D$17,2,0),
VLOOKUP(MID(input!$A503,SEARCH($E$1,input!$A503)+8,1),'TRUE LIST'!$C$2:$D$17,2,0),
VLOOKUP(MID(input!$A503,SEARCH($E$1,input!$A503)+9,1),'TRUE LIST'!$C$2:$D$17,2,0),
VLOOKUP(MID(input!$A503,SEARCH($E$1,input!$A503)+10,1),'TRUE LIST'!$C$2:$D$17,2,0),
TRIM(MID(input!$A503,SEARCH($E$1,input!$A503)+11,1))=""),TRUE,""),"X"),"")</f>
        <v>1</v>
      </c>
      <c r="F503" s="14" t="b">
        <f>IFERROR(IF(ISNUMBER(SEARCH($F$1,input!$A503)),VLOOKUP(TRIM(MID(input!$A503,SEARCH($F$1,input!$A503)+4,4)),'TRUE LIST'!$A$2:$B$8,2,0),"X"),"")</f>
        <v>1</v>
      </c>
      <c r="G503" s="14" t="str">
        <f>IFERROR(IF(ISNUMBER(SEARCH($G$1,input!$A503)),IF(LEN(TRIM(MID(input!$A503,SEARCH($G$1,input!$A503)+4,10)))=9,TRUE,""),"X"),"")</f>
        <v>X</v>
      </c>
      <c r="H503" s="14" t="str">
        <f t="shared" ca="1" si="14"/>
        <v/>
      </c>
      <c r="I503" s="13" t="str">
        <f>IF(ISBLANK(input!A503),"x","")</f>
        <v/>
      </c>
      <c r="J503" s="13" t="str">
        <f>IFERROR(IF(I503="x",MATCH("x",I504:I959,0),N/A),"")</f>
        <v/>
      </c>
      <c r="K503" s="14" t="str">
        <f t="shared" ca="1" si="15"/>
        <v/>
      </c>
    </row>
    <row r="504" spans="1:11" s="1" customFormat="1" x14ac:dyDescent="0.35">
      <c r="A504" s="14" t="str">
        <f>IFERROR(IF(ISNUMBER(SEARCH($A$1,input!$A504)),AND(1920&lt;=VALUE(TRIM(MID(input!$A504,SEARCH($A$1,input!$A504)+4,5))),VALUE(TRIM(MID(input!$A504,SEARCH($A$1,input!$A504)+4,5)))&lt;=2002),"X"),"")</f>
        <v>X</v>
      </c>
      <c r="B504" s="14" t="str">
        <f>IFERROR(IF(ISNUMBER(SEARCH($B$1,input!$A504)),AND(2010&lt;=VALUE(TRIM(MID(input!$A504,SEARCH($B$1,input!$A504)+4,5))),VALUE(TRIM(MID(input!$A504,SEARCH($B$1,input!$A504)+4,5)))&lt;=2020),"X"),"")</f>
        <v>X</v>
      </c>
      <c r="C504" s="14" t="str">
        <f>IFERROR(IF(ISNUMBER(SEARCH($C$1,input!$A504)),AND(2020&lt;=VALUE(TRIM(MID(input!$A504,SEARCH($C$1,input!$A504)+4,5))),VALUE(TRIM(MID(input!$A504,SEARCH($C$1,input!$A504)+4,5)))&lt;=2030),"X"),"")</f>
        <v>X</v>
      </c>
      <c r="D504" s="14" t="str">
        <f>IFERROR(IF(ISNUMBER(SEARCH($D$1,input!$A504)),IF(MID(input!$A504,SEARCH($D$1,input!$A504)+7,2)="cm",AND(150&lt;=VALUE(MID(input!$A504,SEARCH($D$1,input!$A504)+4,3)),VALUE(MID(input!$A504,SEARCH($D$1,input!$A504)+4,3))&lt;=193),IF(MID(input!$A504,SEARCH($D$1,input!$A504)+6,2)="in",AND(59&lt;=VALUE(MID(input!$A504,SEARCH($D$1,input!$A504)+4,2)),VALUE(MID(input!$A504,SEARCH($D$1,input!$A504)+4,2))&lt;=76),"")),"X"),"")</f>
        <v>X</v>
      </c>
      <c r="E504" s="14" t="str">
        <f>IFERROR(IF(ISNUMBER(SEARCH($E$1,input!$A504)),IF(AND(MID(input!$A504,SEARCH($E$1,input!$A504)+4,1)="#",
VLOOKUP(MID(input!$A504,SEARCH($E$1,input!$A504)+5,1),'TRUE LIST'!$C$2:$D$17,2,0),
VLOOKUP(MID(input!$A504,SEARCH($E$1,input!$A504)+6,1),'TRUE LIST'!$C$2:$D$17,2,0),
VLOOKUP(MID(input!$A504,SEARCH($E$1,input!$A504)+7,1),'TRUE LIST'!$C$2:$D$17,2,0),
VLOOKUP(MID(input!$A504,SEARCH($E$1,input!$A504)+8,1),'TRUE LIST'!$C$2:$D$17,2,0),
VLOOKUP(MID(input!$A504,SEARCH($E$1,input!$A504)+9,1),'TRUE LIST'!$C$2:$D$17,2,0),
VLOOKUP(MID(input!$A504,SEARCH($E$1,input!$A504)+10,1),'TRUE LIST'!$C$2:$D$17,2,0),
TRIM(MID(input!$A504,SEARCH($E$1,input!$A504)+11,1))=""),TRUE,""),"X"),"")</f>
        <v>X</v>
      </c>
      <c r="F504" s="14" t="str">
        <f>IFERROR(IF(ISNUMBER(SEARCH($F$1,input!$A504)),VLOOKUP(TRIM(MID(input!$A504,SEARCH($F$1,input!$A504)+4,4)),'TRUE LIST'!$A$2:$B$8,2,0),"X"),"")</f>
        <v>X</v>
      </c>
      <c r="G504" s="14" t="str">
        <f>IFERROR(IF(ISNUMBER(SEARCH($G$1,input!$A504)),IF(LEN(TRIM(MID(input!$A504,SEARCH($G$1,input!$A504)+4,10)))=9,TRUE,""),"X"),"")</f>
        <v>X</v>
      </c>
      <c r="H504" s="14" t="str">
        <f t="shared" ca="1" si="14"/>
        <v/>
      </c>
      <c r="I504" s="13" t="str">
        <f>IF(ISBLANK(input!A504),"x","")</f>
        <v>x</v>
      </c>
      <c r="J504" s="13">
        <f>IFERROR(IF(I504="x",MATCH("x",I505:I959,0),N/A),"")</f>
        <v>3</v>
      </c>
      <c r="K504" s="14" t="str">
        <f t="shared" ca="1" si="15"/>
        <v/>
      </c>
    </row>
    <row r="505" spans="1:11" s="1" customFormat="1" x14ac:dyDescent="0.35">
      <c r="A505" s="14" t="str">
        <f>IFERROR(IF(ISNUMBER(SEARCH($A$1,input!$A505)),AND(1920&lt;=VALUE(TRIM(MID(input!$A505,SEARCH($A$1,input!$A505)+4,5))),VALUE(TRIM(MID(input!$A505,SEARCH($A$1,input!$A505)+4,5)))&lt;=2002),"X"),"")</f>
        <v>X</v>
      </c>
      <c r="B505" s="14" t="str">
        <f>IFERROR(IF(ISNUMBER(SEARCH($B$1,input!$A505)),AND(2010&lt;=VALUE(TRIM(MID(input!$A505,SEARCH($B$1,input!$A505)+4,5))),VALUE(TRIM(MID(input!$A505,SEARCH($B$1,input!$A505)+4,5)))&lt;=2020),"X"),"")</f>
        <v>X</v>
      </c>
      <c r="C505" s="14" t="b">
        <f>IFERROR(IF(ISNUMBER(SEARCH($C$1,input!$A505)),AND(2020&lt;=VALUE(TRIM(MID(input!$A505,SEARCH($C$1,input!$A505)+4,5))),VALUE(TRIM(MID(input!$A505,SEARCH($C$1,input!$A505)+4,5)))&lt;=2030),"X"),"")</f>
        <v>1</v>
      </c>
      <c r="D505" s="14" t="str">
        <f>IFERROR(IF(ISNUMBER(SEARCH($D$1,input!$A505)),IF(MID(input!$A505,SEARCH($D$1,input!$A505)+7,2)="cm",AND(150&lt;=VALUE(MID(input!$A505,SEARCH($D$1,input!$A505)+4,3)),VALUE(MID(input!$A505,SEARCH($D$1,input!$A505)+4,3))&lt;=193),IF(MID(input!$A505,SEARCH($D$1,input!$A505)+6,2)="in",AND(59&lt;=VALUE(MID(input!$A505,SEARCH($D$1,input!$A505)+4,2)),VALUE(MID(input!$A505,SEARCH($D$1,input!$A505)+4,2))&lt;=76),"")),"X"),"")</f>
        <v>X</v>
      </c>
      <c r="E505" s="14" t="b">
        <f>IFERROR(IF(ISNUMBER(SEARCH($E$1,input!$A505)),IF(AND(MID(input!$A505,SEARCH($E$1,input!$A505)+4,1)="#",
VLOOKUP(MID(input!$A505,SEARCH($E$1,input!$A505)+5,1),'TRUE LIST'!$C$2:$D$17,2,0),
VLOOKUP(MID(input!$A505,SEARCH($E$1,input!$A505)+6,1),'TRUE LIST'!$C$2:$D$17,2,0),
VLOOKUP(MID(input!$A505,SEARCH($E$1,input!$A505)+7,1),'TRUE LIST'!$C$2:$D$17,2,0),
VLOOKUP(MID(input!$A505,SEARCH($E$1,input!$A505)+8,1),'TRUE LIST'!$C$2:$D$17,2,0),
VLOOKUP(MID(input!$A505,SEARCH($E$1,input!$A505)+9,1),'TRUE LIST'!$C$2:$D$17,2,0),
VLOOKUP(MID(input!$A505,SEARCH($E$1,input!$A505)+10,1),'TRUE LIST'!$C$2:$D$17,2,0),
TRIM(MID(input!$A505,SEARCH($E$1,input!$A505)+11,1))=""),TRUE,""),"X"),"")</f>
        <v>1</v>
      </c>
      <c r="F505" s="14" t="b">
        <f>IFERROR(IF(ISNUMBER(SEARCH($F$1,input!$A505)),VLOOKUP(TRIM(MID(input!$A505,SEARCH($F$1,input!$A505)+4,4)),'TRUE LIST'!$A$2:$B$8,2,0),"X"),"")</f>
        <v>1</v>
      </c>
      <c r="G505" s="14" t="b">
        <f>IFERROR(IF(ISNUMBER(SEARCH($G$1,input!$A505)),IF(LEN(TRIM(MID(input!$A505,SEARCH($G$1,input!$A505)+4,10)))=9,TRUE,""),"X"),"")</f>
        <v>1</v>
      </c>
      <c r="H505" s="14">
        <f t="shared" ca="1" si="14"/>
        <v>6</v>
      </c>
      <c r="I505" s="13" t="str">
        <f>IF(ISBLANK(input!A505),"x","")</f>
        <v/>
      </c>
      <c r="J505" s="13" t="str">
        <f>IFERROR(IF(I505="x",MATCH("x",I506:I959,0),N/A),"")</f>
        <v/>
      </c>
      <c r="K505" s="14">
        <f t="shared" ca="1" si="15"/>
        <v>6</v>
      </c>
    </row>
    <row r="506" spans="1:11" s="1" customFormat="1" x14ac:dyDescent="0.35">
      <c r="A506" s="14" t="b">
        <f>IFERROR(IF(ISNUMBER(SEARCH($A$1,input!$A506)),AND(1920&lt;=VALUE(TRIM(MID(input!$A506,SEARCH($A$1,input!$A506)+4,5))),VALUE(TRIM(MID(input!$A506,SEARCH($A$1,input!$A506)+4,5)))&lt;=2002),"X"),"")</f>
        <v>1</v>
      </c>
      <c r="B506" s="14" t="b">
        <f>IFERROR(IF(ISNUMBER(SEARCH($B$1,input!$A506)),AND(2010&lt;=VALUE(TRIM(MID(input!$A506,SEARCH($B$1,input!$A506)+4,5))),VALUE(TRIM(MID(input!$A506,SEARCH($B$1,input!$A506)+4,5)))&lt;=2020),"X"),"")</f>
        <v>1</v>
      </c>
      <c r="C506" s="14" t="str">
        <f>IFERROR(IF(ISNUMBER(SEARCH($C$1,input!$A506)),AND(2020&lt;=VALUE(TRIM(MID(input!$A506,SEARCH($C$1,input!$A506)+4,5))),VALUE(TRIM(MID(input!$A506,SEARCH($C$1,input!$A506)+4,5)))&lt;=2030),"X"),"")</f>
        <v>X</v>
      </c>
      <c r="D506" s="14" t="str">
        <f>IFERROR(IF(ISNUMBER(SEARCH($D$1,input!$A506)),IF(MID(input!$A506,SEARCH($D$1,input!$A506)+7,2)="cm",AND(150&lt;=VALUE(MID(input!$A506,SEARCH($D$1,input!$A506)+4,3)),VALUE(MID(input!$A506,SEARCH($D$1,input!$A506)+4,3))&lt;=193),IF(MID(input!$A506,SEARCH($D$1,input!$A506)+6,2)="in",AND(59&lt;=VALUE(MID(input!$A506,SEARCH($D$1,input!$A506)+4,2)),VALUE(MID(input!$A506,SEARCH($D$1,input!$A506)+4,2))&lt;=76),"")),"X"),"")</f>
        <v>X</v>
      </c>
      <c r="E506" s="14" t="str">
        <f>IFERROR(IF(ISNUMBER(SEARCH($E$1,input!$A506)),IF(AND(MID(input!$A506,SEARCH($E$1,input!$A506)+4,1)="#",
VLOOKUP(MID(input!$A506,SEARCH($E$1,input!$A506)+5,1),'TRUE LIST'!$C$2:$D$17,2,0),
VLOOKUP(MID(input!$A506,SEARCH($E$1,input!$A506)+6,1),'TRUE LIST'!$C$2:$D$17,2,0),
VLOOKUP(MID(input!$A506,SEARCH($E$1,input!$A506)+7,1),'TRUE LIST'!$C$2:$D$17,2,0),
VLOOKUP(MID(input!$A506,SEARCH($E$1,input!$A506)+8,1),'TRUE LIST'!$C$2:$D$17,2,0),
VLOOKUP(MID(input!$A506,SEARCH($E$1,input!$A506)+9,1),'TRUE LIST'!$C$2:$D$17,2,0),
VLOOKUP(MID(input!$A506,SEARCH($E$1,input!$A506)+10,1),'TRUE LIST'!$C$2:$D$17,2,0),
TRIM(MID(input!$A506,SEARCH($E$1,input!$A506)+11,1))=""),TRUE,""),"X"),"")</f>
        <v>X</v>
      </c>
      <c r="F506" s="14" t="str">
        <f>IFERROR(IF(ISNUMBER(SEARCH($F$1,input!$A506)),VLOOKUP(TRIM(MID(input!$A506,SEARCH($F$1,input!$A506)+4,4)),'TRUE LIST'!$A$2:$B$8,2,0),"X"),"")</f>
        <v>X</v>
      </c>
      <c r="G506" s="14" t="str">
        <f>IFERROR(IF(ISNUMBER(SEARCH($G$1,input!$A506)),IF(LEN(TRIM(MID(input!$A506,SEARCH($G$1,input!$A506)+4,10)))=9,TRUE,""),"X"),"")</f>
        <v>X</v>
      </c>
      <c r="H506" s="14" t="str">
        <f t="shared" ca="1" si="14"/>
        <v/>
      </c>
      <c r="I506" s="13" t="str">
        <f>IF(ISBLANK(input!A506),"x","")</f>
        <v/>
      </c>
      <c r="J506" s="13" t="str">
        <f>IFERROR(IF(I506="x",MATCH("x",I507:I959,0),N/A),"")</f>
        <v/>
      </c>
      <c r="K506" s="14" t="str">
        <f t="shared" ca="1" si="15"/>
        <v/>
      </c>
    </row>
    <row r="507" spans="1:11" s="1" customFormat="1" x14ac:dyDescent="0.35">
      <c r="A507" s="14" t="str">
        <f>IFERROR(IF(ISNUMBER(SEARCH($A$1,input!$A507)),AND(1920&lt;=VALUE(TRIM(MID(input!$A507,SEARCH($A$1,input!$A507)+4,5))),VALUE(TRIM(MID(input!$A507,SEARCH($A$1,input!$A507)+4,5)))&lt;=2002),"X"),"")</f>
        <v>X</v>
      </c>
      <c r="B507" s="14" t="str">
        <f>IFERROR(IF(ISNUMBER(SEARCH($B$1,input!$A507)),AND(2010&lt;=VALUE(TRIM(MID(input!$A507,SEARCH($B$1,input!$A507)+4,5))),VALUE(TRIM(MID(input!$A507,SEARCH($B$1,input!$A507)+4,5)))&lt;=2020),"X"),"")</f>
        <v>X</v>
      </c>
      <c r="C507" s="14" t="str">
        <f>IFERROR(IF(ISNUMBER(SEARCH($C$1,input!$A507)),AND(2020&lt;=VALUE(TRIM(MID(input!$A507,SEARCH($C$1,input!$A507)+4,5))),VALUE(TRIM(MID(input!$A507,SEARCH($C$1,input!$A507)+4,5)))&lt;=2030),"X"),"")</f>
        <v>X</v>
      </c>
      <c r="D507" s="14" t="str">
        <f>IFERROR(IF(ISNUMBER(SEARCH($D$1,input!$A507)),IF(MID(input!$A507,SEARCH($D$1,input!$A507)+7,2)="cm",AND(150&lt;=VALUE(MID(input!$A507,SEARCH($D$1,input!$A507)+4,3)),VALUE(MID(input!$A507,SEARCH($D$1,input!$A507)+4,3))&lt;=193),IF(MID(input!$A507,SEARCH($D$1,input!$A507)+6,2)="in",AND(59&lt;=VALUE(MID(input!$A507,SEARCH($D$1,input!$A507)+4,2)),VALUE(MID(input!$A507,SEARCH($D$1,input!$A507)+4,2))&lt;=76),"")),"X"),"")</f>
        <v>X</v>
      </c>
      <c r="E507" s="14" t="str">
        <f>IFERROR(IF(ISNUMBER(SEARCH($E$1,input!$A507)),IF(AND(MID(input!$A507,SEARCH($E$1,input!$A507)+4,1)="#",
VLOOKUP(MID(input!$A507,SEARCH($E$1,input!$A507)+5,1),'TRUE LIST'!$C$2:$D$17,2,0),
VLOOKUP(MID(input!$A507,SEARCH($E$1,input!$A507)+6,1),'TRUE LIST'!$C$2:$D$17,2,0),
VLOOKUP(MID(input!$A507,SEARCH($E$1,input!$A507)+7,1),'TRUE LIST'!$C$2:$D$17,2,0),
VLOOKUP(MID(input!$A507,SEARCH($E$1,input!$A507)+8,1),'TRUE LIST'!$C$2:$D$17,2,0),
VLOOKUP(MID(input!$A507,SEARCH($E$1,input!$A507)+9,1),'TRUE LIST'!$C$2:$D$17,2,0),
VLOOKUP(MID(input!$A507,SEARCH($E$1,input!$A507)+10,1),'TRUE LIST'!$C$2:$D$17,2,0),
TRIM(MID(input!$A507,SEARCH($E$1,input!$A507)+11,1))=""),TRUE,""),"X"),"")</f>
        <v>X</v>
      </c>
      <c r="F507" s="14" t="str">
        <f>IFERROR(IF(ISNUMBER(SEARCH($F$1,input!$A507)),VLOOKUP(TRIM(MID(input!$A507,SEARCH($F$1,input!$A507)+4,4)),'TRUE LIST'!$A$2:$B$8,2,0),"X"),"")</f>
        <v>X</v>
      </c>
      <c r="G507" s="14" t="str">
        <f>IFERROR(IF(ISNUMBER(SEARCH($G$1,input!$A507)),IF(LEN(TRIM(MID(input!$A507,SEARCH($G$1,input!$A507)+4,10)))=9,TRUE,""),"X"),"")</f>
        <v>X</v>
      </c>
      <c r="H507" s="14" t="str">
        <f t="shared" ca="1" si="14"/>
        <v/>
      </c>
      <c r="I507" s="13" t="str">
        <f>IF(ISBLANK(input!A507),"x","")</f>
        <v>x</v>
      </c>
      <c r="J507" s="13">
        <f>IFERROR(IF(I507="x",MATCH("x",I508:I959,0),N/A),"")</f>
        <v>3</v>
      </c>
      <c r="K507" s="14" t="str">
        <f t="shared" ca="1" si="15"/>
        <v/>
      </c>
    </row>
    <row r="508" spans="1:11" s="1" customFormat="1" x14ac:dyDescent="0.35">
      <c r="A508" s="14" t="str">
        <f>IFERROR(IF(ISNUMBER(SEARCH($A$1,input!$A508)),AND(1920&lt;=VALUE(TRIM(MID(input!$A508,SEARCH($A$1,input!$A508)+4,5))),VALUE(TRIM(MID(input!$A508,SEARCH($A$1,input!$A508)+4,5)))&lt;=2002),"X"),"")</f>
        <v>X</v>
      </c>
      <c r="B508" s="14" t="str">
        <f>IFERROR(IF(ISNUMBER(SEARCH($B$1,input!$A508)),AND(2010&lt;=VALUE(TRIM(MID(input!$A508,SEARCH($B$1,input!$A508)+4,5))),VALUE(TRIM(MID(input!$A508,SEARCH($B$1,input!$A508)+4,5)))&lt;=2020),"X"),"")</f>
        <v>X</v>
      </c>
      <c r="C508" s="14" t="str">
        <f>IFERROR(IF(ISNUMBER(SEARCH($C$1,input!$A508)),AND(2020&lt;=VALUE(TRIM(MID(input!$A508,SEARCH($C$1,input!$A508)+4,5))),VALUE(TRIM(MID(input!$A508,SEARCH($C$1,input!$A508)+4,5)))&lt;=2030),"X"),"")</f>
        <v>X</v>
      </c>
      <c r="D508" s="14" t="str">
        <f>IFERROR(IF(ISNUMBER(SEARCH($D$1,input!$A508)),IF(MID(input!$A508,SEARCH($D$1,input!$A508)+7,2)="cm",AND(150&lt;=VALUE(MID(input!$A508,SEARCH($D$1,input!$A508)+4,3)),VALUE(MID(input!$A508,SEARCH($D$1,input!$A508)+4,3))&lt;=193),IF(MID(input!$A508,SEARCH($D$1,input!$A508)+6,2)="in",AND(59&lt;=VALUE(MID(input!$A508,SEARCH($D$1,input!$A508)+4,2)),VALUE(MID(input!$A508,SEARCH($D$1,input!$A508)+4,2))&lt;=76),"")),"X"),"")</f>
        <v>X</v>
      </c>
      <c r="E508" s="14" t="str">
        <f>IFERROR(IF(ISNUMBER(SEARCH($E$1,input!$A508)),IF(AND(MID(input!$A508,SEARCH($E$1,input!$A508)+4,1)="#",
VLOOKUP(MID(input!$A508,SEARCH($E$1,input!$A508)+5,1),'TRUE LIST'!$C$2:$D$17,2,0),
VLOOKUP(MID(input!$A508,SEARCH($E$1,input!$A508)+6,1),'TRUE LIST'!$C$2:$D$17,2,0),
VLOOKUP(MID(input!$A508,SEARCH($E$1,input!$A508)+7,1),'TRUE LIST'!$C$2:$D$17,2,0),
VLOOKUP(MID(input!$A508,SEARCH($E$1,input!$A508)+8,1),'TRUE LIST'!$C$2:$D$17,2,0),
VLOOKUP(MID(input!$A508,SEARCH($E$1,input!$A508)+9,1),'TRUE LIST'!$C$2:$D$17,2,0),
VLOOKUP(MID(input!$A508,SEARCH($E$1,input!$A508)+10,1),'TRUE LIST'!$C$2:$D$17,2,0),
TRIM(MID(input!$A508,SEARCH($E$1,input!$A508)+11,1))=""),TRUE,""),"X"),"")</f>
        <v>X</v>
      </c>
      <c r="F508" s="14" t="str">
        <f>IFERROR(IF(ISNUMBER(SEARCH($F$1,input!$A508)),VLOOKUP(TRIM(MID(input!$A508,SEARCH($F$1,input!$A508)+4,4)),'TRUE LIST'!$A$2:$B$8,2,0),"X"),"")</f>
        <v>X</v>
      </c>
      <c r="G508" s="14" t="str">
        <f>IFERROR(IF(ISNUMBER(SEARCH($G$1,input!$A508)),IF(LEN(TRIM(MID(input!$A508,SEARCH($G$1,input!$A508)+4,10)))=9,TRUE,""),"X"),"")</f>
        <v/>
      </c>
      <c r="H508" s="14">
        <f t="shared" ca="1" si="14"/>
        <v>6</v>
      </c>
      <c r="I508" s="13" t="str">
        <f>IF(ISBLANK(input!A508),"x","")</f>
        <v/>
      </c>
      <c r="J508" s="13" t="str">
        <f>IFERROR(IF(I508="x",MATCH("x",I509:I959,0),N/A),"")</f>
        <v/>
      </c>
      <c r="K508" s="14">
        <f t="shared" ca="1" si="15"/>
        <v>6</v>
      </c>
    </row>
    <row r="509" spans="1:11" s="1" customFormat="1" x14ac:dyDescent="0.35">
      <c r="A509" s="14" t="str">
        <f>IFERROR(IF(ISNUMBER(SEARCH($A$1,input!$A509)),AND(1920&lt;=VALUE(TRIM(MID(input!$A509,SEARCH($A$1,input!$A509)+4,5))),VALUE(TRIM(MID(input!$A509,SEARCH($A$1,input!$A509)+4,5)))&lt;=2002),"X"),"")</f>
        <v>X</v>
      </c>
      <c r="B509" s="14" t="b">
        <f>IFERROR(IF(ISNUMBER(SEARCH($B$1,input!$A509)),AND(2010&lt;=VALUE(TRIM(MID(input!$A509,SEARCH($B$1,input!$A509)+4,5))),VALUE(TRIM(MID(input!$A509,SEARCH($B$1,input!$A509)+4,5)))&lt;=2020),"X"),"")</f>
        <v>0</v>
      </c>
      <c r="C509" s="14" t="b">
        <f>IFERROR(IF(ISNUMBER(SEARCH($C$1,input!$A509)),AND(2020&lt;=VALUE(TRIM(MID(input!$A509,SEARCH($C$1,input!$A509)+4,5))),VALUE(TRIM(MID(input!$A509,SEARCH($C$1,input!$A509)+4,5)))&lt;=2030),"X"),"")</f>
        <v>0</v>
      </c>
      <c r="D509" s="14" t="str">
        <f>IFERROR(IF(ISNUMBER(SEARCH($D$1,input!$A509)),IF(MID(input!$A509,SEARCH($D$1,input!$A509)+7,2)="cm",AND(150&lt;=VALUE(MID(input!$A509,SEARCH($D$1,input!$A509)+4,3)),VALUE(MID(input!$A509,SEARCH($D$1,input!$A509)+4,3))&lt;=193),IF(MID(input!$A509,SEARCH($D$1,input!$A509)+6,2)="in",AND(59&lt;=VALUE(MID(input!$A509,SEARCH($D$1,input!$A509)+4,2)),VALUE(MID(input!$A509,SEARCH($D$1,input!$A509)+4,2))&lt;=76),"")),"X"),"")</f>
        <v/>
      </c>
      <c r="E509" s="14" t="str">
        <f>IFERROR(IF(ISNUMBER(SEARCH($E$1,input!$A509)),IF(AND(MID(input!$A509,SEARCH($E$1,input!$A509)+4,1)="#",
VLOOKUP(MID(input!$A509,SEARCH($E$1,input!$A509)+5,1),'TRUE LIST'!$C$2:$D$17,2,0),
VLOOKUP(MID(input!$A509,SEARCH($E$1,input!$A509)+6,1),'TRUE LIST'!$C$2:$D$17,2,0),
VLOOKUP(MID(input!$A509,SEARCH($E$1,input!$A509)+7,1),'TRUE LIST'!$C$2:$D$17,2,0),
VLOOKUP(MID(input!$A509,SEARCH($E$1,input!$A509)+8,1),'TRUE LIST'!$C$2:$D$17,2,0),
VLOOKUP(MID(input!$A509,SEARCH($E$1,input!$A509)+9,1),'TRUE LIST'!$C$2:$D$17,2,0),
VLOOKUP(MID(input!$A509,SEARCH($E$1,input!$A509)+10,1),'TRUE LIST'!$C$2:$D$17,2,0),
TRIM(MID(input!$A509,SEARCH($E$1,input!$A509)+11,1))=""),TRUE,""),"X"),"")</f>
        <v/>
      </c>
      <c r="F509" s="14" t="b">
        <f>IFERROR(IF(ISNUMBER(SEARCH($F$1,input!$A509)),VLOOKUP(TRIM(MID(input!$A509,SEARCH($F$1,input!$A509)+4,4)),'TRUE LIST'!$A$2:$B$8,2,0),"X"),"")</f>
        <v>1</v>
      </c>
      <c r="G509" s="14" t="str">
        <f>IFERROR(IF(ISNUMBER(SEARCH($G$1,input!$A509)),IF(LEN(TRIM(MID(input!$A509,SEARCH($G$1,input!$A509)+4,10)))=9,TRUE,""),"X"),"")</f>
        <v>X</v>
      </c>
      <c r="H509" s="14" t="str">
        <f t="shared" ca="1" si="14"/>
        <v/>
      </c>
      <c r="I509" s="13" t="str">
        <f>IF(ISBLANK(input!A509),"x","")</f>
        <v/>
      </c>
      <c r="J509" s="13" t="str">
        <f>IFERROR(IF(I509="x",MATCH("x",I510:I959,0),N/A),"")</f>
        <v/>
      </c>
      <c r="K509" s="14" t="str">
        <f t="shared" ca="1" si="15"/>
        <v/>
      </c>
    </row>
    <row r="510" spans="1:11" s="1" customFormat="1" x14ac:dyDescent="0.35">
      <c r="A510" s="14" t="str">
        <f>IFERROR(IF(ISNUMBER(SEARCH($A$1,input!$A510)),AND(1920&lt;=VALUE(TRIM(MID(input!$A510,SEARCH($A$1,input!$A510)+4,5))),VALUE(TRIM(MID(input!$A510,SEARCH($A$1,input!$A510)+4,5)))&lt;=2002),"X"),"")</f>
        <v>X</v>
      </c>
      <c r="B510" s="14" t="str">
        <f>IFERROR(IF(ISNUMBER(SEARCH($B$1,input!$A510)),AND(2010&lt;=VALUE(TRIM(MID(input!$A510,SEARCH($B$1,input!$A510)+4,5))),VALUE(TRIM(MID(input!$A510,SEARCH($B$1,input!$A510)+4,5)))&lt;=2020),"X"),"")</f>
        <v>X</v>
      </c>
      <c r="C510" s="14" t="str">
        <f>IFERROR(IF(ISNUMBER(SEARCH($C$1,input!$A510)),AND(2020&lt;=VALUE(TRIM(MID(input!$A510,SEARCH($C$1,input!$A510)+4,5))),VALUE(TRIM(MID(input!$A510,SEARCH($C$1,input!$A510)+4,5)))&lt;=2030),"X"),"")</f>
        <v>X</v>
      </c>
      <c r="D510" s="14" t="str">
        <f>IFERROR(IF(ISNUMBER(SEARCH($D$1,input!$A510)),IF(MID(input!$A510,SEARCH($D$1,input!$A510)+7,2)="cm",AND(150&lt;=VALUE(MID(input!$A510,SEARCH($D$1,input!$A510)+4,3)),VALUE(MID(input!$A510,SEARCH($D$1,input!$A510)+4,3))&lt;=193),IF(MID(input!$A510,SEARCH($D$1,input!$A510)+6,2)="in",AND(59&lt;=VALUE(MID(input!$A510,SEARCH($D$1,input!$A510)+4,2)),VALUE(MID(input!$A510,SEARCH($D$1,input!$A510)+4,2))&lt;=76),"")),"X"),"")</f>
        <v>X</v>
      </c>
      <c r="E510" s="14" t="str">
        <f>IFERROR(IF(ISNUMBER(SEARCH($E$1,input!$A510)),IF(AND(MID(input!$A510,SEARCH($E$1,input!$A510)+4,1)="#",
VLOOKUP(MID(input!$A510,SEARCH($E$1,input!$A510)+5,1),'TRUE LIST'!$C$2:$D$17,2,0),
VLOOKUP(MID(input!$A510,SEARCH($E$1,input!$A510)+6,1),'TRUE LIST'!$C$2:$D$17,2,0),
VLOOKUP(MID(input!$A510,SEARCH($E$1,input!$A510)+7,1),'TRUE LIST'!$C$2:$D$17,2,0),
VLOOKUP(MID(input!$A510,SEARCH($E$1,input!$A510)+8,1),'TRUE LIST'!$C$2:$D$17,2,0),
VLOOKUP(MID(input!$A510,SEARCH($E$1,input!$A510)+9,1),'TRUE LIST'!$C$2:$D$17,2,0),
VLOOKUP(MID(input!$A510,SEARCH($E$1,input!$A510)+10,1),'TRUE LIST'!$C$2:$D$17,2,0),
TRIM(MID(input!$A510,SEARCH($E$1,input!$A510)+11,1))=""),TRUE,""),"X"),"")</f>
        <v>X</v>
      </c>
      <c r="F510" s="14" t="str">
        <f>IFERROR(IF(ISNUMBER(SEARCH($F$1,input!$A510)),VLOOKUP(TRIM(MID(input!$A510,SEARCH($F$1,input!$A510)+4,4)),'TRUE LIST'!$A$2:$B$8,2,0),"X"),"")</f>
        <v>X</v>
      </c>
      <c r="G510" s="14" t="str">
        <f>IFERROR(IF(ISNUMBER(SEARCH($G$1,input!$A510)),IF(LEN(TRIM(MID(input!$A510,SEARCH($G$1,input!$A510)+4,10)))=9,TRUE,""),"X"),"")</f>
        <v>X</v>
      </c>
      <c r="H510" s="14" t="str">
        <f t="shared" ca="1" si="14"/>
        <v/>
      </c>
      <c r="I510" s="13" t="str">
        <f>IF(ISBLANK(input!A510),"x","")</f>
        <v>x</v>
      </c>
      <c r="J510" s="13">
        <f>IFERROR(IF(I510="x",MATCH("x",I511:I959,0),N/A),"")</f>
        <v>4</v>
      </c>
      <c r="K510" s="14" t="str">
        <f t="shared" ca="1" si="15"/>
        <v/>
      </c>
    </row>
    <row r="511" spans="1:11" s="1" customFormat="1" x14ac:dyDescent="0.35">
      <c r="A511" s="14" t="str">
        <f>IFERROR(IF(ISNUMBER(SEARCH($A$1,input!$A511)),AND(1920&lt;=VALUE(TRIM(MID(input!$A511,SEARCH($A$1,input!$A511)+4,5))),VALUE(TRIM(MID(input!$A511,SEARCH($A$1,input!$A511)+4,5)))&lt;=2002),"X"),"")</f>
        <v>X</v>
      </c>
      <c r="B511" s="14" t="str">
        <f>IFERROR(IF(ISNUMBER(SEARCH($B$1,input!$A511)),AND(2010&lt;=VALUE(TRIM(MID(input!$A511,SEARCH($B$1,input!$A511)+4,5))),VALUE(TRIM(MID(input!$A511,SEARCH($B$1,input!$A511)+4,5)))&lt;=2020),"X"),"")</f>
        <v>X</v>
      </c>
      <c r="C511" s="14" t="str">
        <f>IFERROR(IF(ISNUMBER(SEARCH($C$1,input!$A511)),AND(2020&lt;=VALUE(TRIM(MID(input!$A511,SEARCH($C$1,input!$A511)+4,5))),VALUE(TRIM(MID(input!$A511,SEARCH($C$1,input!$A511)+4,5)))&lt;=2030),"X"),"")</f>
        <v>X</v>
      </c>
      <c r="D511" s="14" t="str">
        <f>IFERROR(IF(ISNUMBER(SEARCH($D$1,input!$A511)),IF(MID(input!$A511,SEARCH($D$1,input!$A511)+7,2)="cm",AND(150&lt;=VALUE(MID(input!$A511,SEARCH($D$1,input!$A511)+4,3)),VALUE(MID(input!$A511,SEARCH($D$1,input!$A511)+4,3))&lt;=193),IF(MID(input!$A511,SEARCH($D$1,input!$A511)+6,2)="in",AND(59&lt;=VALUE(MID(input!$A511,SEARCH($D$1,input!$A511)+4,2)),VALUE(MID(input!$A511,SEARCH($D$1,input!$A511)+4,2))&lt;=76),"")),"X"),"")</f>
        <v>X</v>
      </c>
      <c r="E511" s="14" t="b">
        <f>IFERROR(IF(ISNUMBER(SEARCH($E$1,input!$A511)),IF(AND(MID(input!$A511,SEARCH($E$1,input!$A511)+4,1)="#",
VLOOKUP(MID(input!$A511,SEARCH($E$1,input!$A511)+5,1),'TRUE LIST'!$C$2:$D$17,2,0),
VLOOKUP(MID(input!$A511,SEARCH($E$1,input!$A511)+6,1),'TRUE LIST'!$C$2:$D$17,2,0),
VLOOKUP(MID(input!$A511,SEARCH($E$1,input!$A511)+7,1),'TRUE LIST'!$C$2:$D$17,2,0),
VLOOKUP(MID(input!$A511,SEARCH($E$1,input!$A511)+8,1),'TRUE LIST'!$C$2:$D$17,2,0),
VLOOKUP(MID(input!$A511,SEARCH($E$1,input!$A511)+9,1),'TRUE LIST'!$C$2:$D$17,2,0),
VLOOKUP(MID(input!$A511,SEARCH($E$1,input!$A511)+10,1),'TRUE LIST'!$C$2:$D$17,2,0),
TRIM(MID(input!$A511,SEARCH($E$1,input!$A511)+11,1))=""),TRUE,""),"X"),"")</f>
        <v>1</v>
      </c>
      <c r="F511" s="14" t="str">
        <f>IFERROR(IF(ISNUMBER(SEARCH($F$1,input!$A511)),VLOOKUP(TRIM(MID(input!$A511,SEARCH($F$1,input!$A511)+4,4)),'TRUE LIST'!$A$2:$B$8,2,0),"X"),"")</f>
        <v>X</v>
      </c>
      <c r="G511" s="14" t="str">
        <f>IFERROR(IF(ISNUMBER(SEARCH($G$1,input!$A511)),IF(LEN(TRIM(MID(input!$A511,SEARCH($G$1,input!$A511)+4,10)))=9,TRUE,""),"X"),"")</f>
        <v>X</v>
      </c>
      <c r="H511" s="14">
        <f t="shared" ca="1" si="14"/>
        <v>6</v>
      </c>
      <c r="I511" s="13" t="str">
        <f>IF(ISBLANK(input!A511),"x","")</f>
        <v/>
      </c>
      <c r="J511" s="13" t="str">
        <f>IFERROR(IF(I511="x",MATCH("x",I512:I959,0),N/A),"")</f>
        <v/>
      </c>
      <c r="K511" s="14">
        <f t="shared" ca="1" si="15"/>
        <v>6</v>
      </c>
    </row>
    <row r="512" spans="1:11" s="1" customFormat="1" x14ac:dyDescent="0.35">
      <c r="A512" s="14" t="str">
        <f>IFERROR(IF(ISNUMBER(SEARCH($A$1,input!$A512)),AND(1920&lt;=VALUE(TRIM(MID(input!$A512,SEARCH($A$1,input!$A512)+4,5))),VALUE(TRIM(MID(input!$A512,SEARCH($A$1,input!$A512)+4,5)))&lt;=2002),"X"),"")</f>
        <v>X</v>
      </c>
      <c r="B512" s="14" t="str">
        <f>IFERROR(IF(ISNUMBER(SEARCH($B$1,input!$A512)),AND(2010&lt;=VALUE(TRIM(MID(input!$A512,SEARCH($B$1,input!$A512)+4,5))),VALUE(TRIM(MID(input!$A512,SEARCH($B$1,input!$A512)+4,5)))&lt;=2020),"X"),"")</f>
        <v>X</v>
      </c>
      <c r="C512" s="14" t="b">
        <f>IFERROR(IF(ISNUMBER(SEARCH($C$1,input!$A512)),AND(2020&lt;=VALUE(TRIM(MID(input!$A512,SEARCH($C$1,input!$A512)+4,5))),VALUE(TRIM(MID(input!$A512,SEARCH($C$1,input!$A512)+4,5)))&lt;=2030),"X"),"")</f>
        <v>1</v>
      </c>
      <c r="D512" s="14" t="str">
        <f>IFERROR(IF(ISNUMBER(SEARCH($D$1,input!$A512)),IF(MID(input!$A512,SEARCH($D$1,input!$A512)+7,2)="cm",AND(150&lt;=VALUE(MID(input!$A512,SEARCH($D$1,input!$A512)+4,3)),VALUE(MID(input!$A512,SEARCH($D$1,input!$A512)+4,3))&lt;=193),IF(MID(input!$A512,SEARCH($D$1,input!$A512)+6,2)="in",AND(59&lt;=VALUE(MID(input!$A512,SEARCH($D$1,input!$A512)+4,2)),VALUE(MID(input!$A512,SEARCH($D$1,input!$A512)+4,2))&lt;=76),"")),"X"),"")</f>
        <v>X</v>
      </c>
      <c r="E512" s="14" t="str">
        <f>IFERROR(IF(ISNUMBER(SEARCH($E$1,input!$A512)),IF(AND(MID(input!$A512,SEARCH($E$1,input!$A512)+4,1)="#",
VLOOKUP(MID(input!$A512,SEARCH($E$1,input!$A512)+5,1),'TRUE LIST'!$C$2:$D$17,2,0),
VLOOKUP(MID(input!$A512,SEARCH($E$1,input!$A512)+6,1),'TRUE LIST'!$C$2:$D$17,2,0),
VLOOKUP(MID(input!$A512,SEARCH($E$1,input!$A512)+7,1),'TRUE LIST'!$C$2:$D$17,2,0),
VLOOKUP(MID(input!$A512,SEARCH($E$1,input!$A512)+8,1),'TRUE LIST'!$C$2:$D$17,2,0),
VLOOKUP(MID(input!$A512,SEARCH($E$1,input!$A512)+9,1),'TRUE LIST'!$C$2:$D$17,2,0),
VLOOKUP(MID(input!$A512,SEARCH($E$1,input!$A512)+10,1),'TRUE LIST'!$C$2:$D$17,2,0),
TRIM(MID(input!$A512,SEARCH($E$1,input!$A512)+11,1))=""),TRUE,""),"X"),"")</f>
        <v>X</v>
      </c>
      <c r="F512" s="14" t="str">
        <f>IFERROR(IF(ISNUMBER(SEARCH($F$1,input!$A512)),VLOOKUP(TRIM(MID(input!$A512,SEARCH($F$1,input!$A512)+4,4)),'TRUE LIST'!$A$2:$B$8,2,0),"X"),"")</f>
        <v>X</v>
      </c>
      <c r="G512" s="14" t="b">
        <f>IFERROR(IF(ISNUMBER(SEARCH($G$1,input!$A512)),IF(LEN(TRIM(MID(input!$A512,SEARCH($G$1,input!$A512)+4,10)))=9,TRUE,""),"X"),"")</f>
        <v>1</v>
      </c>
      <c r="H512" s="14" t="str">
        <f t="shared" ca="1" si="14"/>
        <v/>
      </c>
      <c r="I512" s="13" t="str">
        <f>IF(ISBLANK(input!A512),"x","")</f>
        <v/>
      </c>
      <c r="J512" s="13" t="str">
        <f>IFERROR(IF(I512="x",MATCH("x",I513:I959,0),N/A),"")</f>
        <v/>
      </c>
      <c r="K512" s="14" t="str">
        <f t="shared" ca="1" si="15"/>
        <v/>
      </c>
    </row>
    <row r="513" spans="1:11" s="1" customFormat="1" x14ac:dyDescent="0.35">
      <c r="A513" s="14" t="b">
        <f>IFERROR(IF(ISNUMBER(SEARCH($A$1,input!$A513)),AND(1920&lt;=VALUE(TRIM(MID(input!$A513,SEARCH($A$1,input!$A513)+4,5))),VALUE(TRIM(MID(input!$A513,SEARCH($A$1,input!$A513)+4,5)))&lt;=2002),"X"),"")</f>
        <v>1</v>
      </c>
      <c r="B513" s="14" t="b">
        <f>IFERROR(IF(ISNUMBER(SEARCH($B$1,input!$A513)),AND(2010&lt;=VALUE(TRIM(MID(input!$A513,SEARCH($B$1,input!$A513)+4,5))),VALUE(TRIM(MID(input!$A513,SEARCH($B$1,input!$A513)+4,5)))&lt;=2020),"X"),"")</f>
        <v>1</v>
      </c>
      <c r="C513" s="14" t="str">
        <f>IFERROR(IF(ISNUMBER(SEARCH($C$1,input!$A513)),AND(2020&lt;=VALUE(TRIM(MID(input!$A513,SEARCH($C$1,input!$A513)+4,5))),VALUE(TRIM(MID(input!$A513,SEARCH($C$1,input!$A513)+4,5)))&lt;=2030),"X"),"")</f>
        <v>X</v>
      </c>
      <c r="D513" s="14" t="b">
        <f>IFERROR(IF(ISNUMBER(SEARCH($D$1,input!$A513)),IF(MID(input!$A513,SEARCH($D$1,input!$A513)+7,2)="cm",AND(150&lt;=VALUE(MID(input!$A513,SEARCH($D$1,input!$A513)+4,3)),VALUE(MID(input!$A513,SEARCH($D$1,input!$A513)+4,3))&lt;=193),IF(MID(input!$A513,SEARCH($D$1,input!$A513)+6,2)="in",AND(59&lt;=VALUE(MID(input!$A513,SEARCH($D$1,input!$A513)+4,2)),VALUE(MID(input!$A513,SEARCH($D$1,input!$A513)+4,2))&lt;=76),"")),"X"),"")</f>
        <v>1</v>
      </c>
      <c r="E513" s="14" t="str">
        <f>IFERROR(IF(ISNUMBER(SEARCH($E$1,input!$A513)),IF(AND(MID(input!$A513,SEARCH($E$1,input!$A513)+4,1)="#",
VLOOKUP(MID(input!$A513,SEARCH($E$1,input!$A513)+5,1),'TRUE LIST'!$C$2:$D$17,2,0),
VLOOKUP(MID(input!$A513,SEARCH($E$1,input!$A513)+6,1),'TRUE LIST'!$C$2:$D$17,2,0),
VLOOKUP(MID(input!$A513,SEARCH($E$1,input!$A513)+7,1),'TRUE LIST'!$C$2:$D$17,2,0),
VLOOKUP(MID(input!$A513,SEARCH($E$1,input!$A513)+8,1),'TRUE LIST'!$C$2:$D$17,2,0),
VLOOKUP(MID(input!$A513,SEARCH($E$1,input!$A513)+9,1),'TRUE LIST'!$C$2:$D$17,2,0),
VLOOKUP(MID(input!$A513,SEARCH($E$1,input!$A513)+10,1),'TRUE LIST'!$C$2:$D$17,2,0),
TRIM(MID(input!$A513,SEARCH($E$1,input!$A513)+11,1))=""),TRUE,""),"X"),"")</f>
        <v>X</v>
      </c>
      <c r="F513" s="14" t="b">
        <f>IFERROR(IF(ISNUMBER(SEARCH($F$1,input!$A513)),VLOOKUP(TRIM(MID(input!$A513,SEARCH($F$1,input!$A513)+4,4)),'TRUE LIST'!$A$2:$B$8,2,0),"X"),"")</f>
        <v>1</v>
      </c>
      <c r="G513" s="14" t="str">
        <f>IFERROR(IF(ISNUMBER(SEARCH($G$1,input!$A513)),IF(LEN(TRIM(MID(input!$A513,SEARCH($G$1,input!$A513)+4,10)))=9,TRUE,""),"X"),"")</f>
        <v>X</v>
      </c>
      <c r="H513" s="14" t="str">
        <f t="shared" ca="1" si="14"/>
        <v/>
      </c>
      <c r="I513" s="13" t="str">
        <f>IF(ISBLANK(input!A513),"x","")</f>
        <v/>
      </c>
      <c r="J513" s="13" t="str">
        <f>IFERROR(IF(I513="x",MATCH("x",I514:I959,0),N/A),"")</f>
        <v/>
      </c>
      <c r="K513" s="14" t="str">
        <f t="shared" ca="1" si="15"/>
        <v/>
      </c>
    </row>
    <row r="514" spans="1:11" s="1" customFormat="1" x14ac:dyDescent="0.35">
      <c r="A514" s="14" t="str">
        <f>IFERROR(IF(ISNUMBER(SEARCH($A$1,input!$A514)),AND(1920&lt;=VALUE(TRIM(MID(input!$A514,SEARCH($A$1,input!$A514)+4,5))),VALUE(TRIM(MID(input!$A514,SEARCH($A$1,input!$A514)+4,5)))&lt;=2002),"X"),"")</f>
        <v>X</v>
      </c>
      <c r="B514" s="14" t="str">
        <f>IFERROR(IF(ISNUMBER(SEARCH($B$1,input!$A514)),AND(2010&lt;=VALUE(TRIM(MID(input!$A514,SEARCH($B$1,input!$A514)+4,5))),VALUE(TRIM(MID(input!$A514,SEARCH($B$1,input!$A514)+4,5)))&lt;=2020),"X"),"")</f>
        <v>X</v>
      </c>
      <c r="C514" s="14" t="str">
        <f>IFERROR(IF(ISNUMBER(SEARCH($C$1,input!$A514)),AND(2020&lt;=VALUE(TRIM(MID(input!$A514,SEARCH($C$1,input!$A514)+4,5))),VALUE(TRIM(MID(input!$A514,SEARCH($C$1,input!$A514)+4,5)))&lt;=2030),"X"),"")</f>
        <v>X</v>
      </c>
      <c r="D514" s="14" t="str">
        <f>IFERROR(IF(ISNUMBER(SEARCH($D$1,input!$A514)),IF(MID(input!$A514,SEARCH($D$1,input!$A514)+7,2)="cm",AND(150&lt;=VALUE(MID(input!$A514,SEARCH($D$1,input!$A514)+4,3)),VALUE(MID(input!$A514,SEARCH($D$1,input!$A514)+4,3))&lt;=193),IF(MID(input!$A514,SEARCH($D$1,input!$A514)+6,2)="in",AND(59&lt;=VALUE(MID(input!$A514,SEARCH($D$1,input!$A514)+4,2)),VALUE(MID(input!$A514,SEARCH($D$1,input!$A514)+4,2))&lt;=76),"")),"X"),"")</f>
        <v>X</v>
      </c>
      <c r="E514" s="14" t="str">
        <f>IFERROR(IF(ISNUMBER(SEARCH($E$1,input!$A514)),IF(AND(MID(input!$A514,SEARCH($E$1,input!$A514)+4,1)="#",
VLOOKUP(MID(input!$A514,SEARCH($E$1,input!$A514)+5,1),'TRUE LIST'!$C$2:$D$17,2,0),
VLOOKUP(MID(input!$A514,SEARCH($E$1,input!$A514)+6,1),'TRUE LIST'!$C$2:$D$17,2,0),
VLOOKUP(MID(input!$A514,SEARCH($E$1,input!$A514)+7,1),'TRUE LIST'!$C$2:$D$17,2,0),
VLOOKUP(MID(input!$A514,SEARCH($E$1,input!$A514)+8,1),'TRUE LIST'!$C$2:$D$17,2,0),
VLOOKUP(MID(input!$A514,SEARCH($E$1,input!$A514)+9,1),'TRUE LIST'!$C$2:$D$17,2,0),
VLOOKUP(MID(input!$A514,SEARCH($E$1,input!$A514)+10,1),'TRUE LIST'!$C$2:$D$17,2,0),
TRIM(MID(input!$A514,SEARCH($E$1,input!$A514)+11,1))=""),TRUE,""),"X"),"")</f>
        <v>X</v>
      </c>
      <c r="F514" s="14" t="str">
        <f>IFERROR(IF(ISNUMBER(SEARCH($F$1,input!$A514)),VLOOKUP(TRIM(MID(input!$A514,SEARCH($F$1,input!$A514)+4,4)),'TRUE LIST'!$A$2:$B$8,2,0),"X"),"")</f>
        <v>X</v>
      </c>
      <c r="G514" s="14" t="str">
        <f>IFERROR(IF(ISNUMBER(SEARCH($G$1,input!$A514)),IF(LEN(TRIM(MID(input!$A514,SEARCH($G$1,input!$A514)+4,10)))=9,TRUE,""),"X"),"")</f>
        <v>X</v>
      </c>
      <c r="H514" s="14" t="str">
        <f t="shared" ca="1" si="14"/>
        <v/>
      </c>
      <c r="I514" s="13" t="str">
        <f>IF(ISBLANK(input!A514),"x","")</f>
        <v>x</v>
      </c>
      <c r="J514" s="13">
        <f>IFERROR(IF(I514="x",MATCH("x",I515:I959,0),N/A),"")</f>
        <v>3</v>
      </c>
      <c r="K514" s="14" t="str">
        <f t="shared" ca="1" si="15"/>
        <v/>
      </c>
    </row>
    <row r="515" spans="1:11" s="1" customFormat="1" x14ac:dyDescent="0.35">
      <c r="A515" s="14" t="str">
        <f>IFERROR(IF(ISNUMBER(SEARCH($A$1,input!$A515)),AND(1920&lt;=VALUE(TRIM(MID(input!$A515,SEARCH($A$1,input!$A515)+4,5))),VALUE(TRIM(MID(input!$A515,SEARCH($A$1,input!$A515)+4,5)))&lt;=2002),"X"),"")</f>
        <v>X</v>
      </c>
      <c r="B515" s="14" t="b">
        <f>IFERROR(IF(ISNUMBER(SEARCH($B$1,input!$A515)),AND(2010&lt;=VALUE(TRIM(MID(input!$A515,SEARCH($B$1,input!$A515)+4,5))),VALUE(TRIM(MID(input!$A515,SEARCH($B$1,input!$A515)+4,5)))&lt;=2020),"X"),"")</f>
        <v>0</v>
      </c>
      <c r="C515" s="14" t="str">
        <f>IFERROR(IF(ISNUMBER(SEARCH($C$1,input!$A515)),AND(2020&lt;=VALUE(TRIM(MID(input!$A515,SEARCH($C$1,input!$A515)+4,5))),VALUE(TRIM(MID(input!$A515,SEARCH($C$1,input!$A515)+4,5)))&lt;=2030),"X"),"")</f>
        <v>X</v>
      </c>
      <c r="D515" s="14" t="str">
        <f>IFERROR(IF(ISNUMBER(SEARCH($D$1,input!$A515)),IF(MID(input!$A515,SEARCH($D$1,input!$A515)+7,2)="cm",AND(150&lt;=VALUE(MID(input!$A515,SEARCH($D$1,input!$A515)+4,3)),VALUE(MID(input!$A515,SEARCH($D$1,input!$A515)+4,3))&lt;=193),IF(MID(input!$A515,SEARCH($D$1,input!$A515)+6,2)="in",AND(59&lt;=VALUE(MID(input!$A515,SEARCH($D$1,input!$A515)+4,2)),VALUE(MID(input!$A515,SEARCH($D$1,input!$A515)+4,2))&lt;=76),"")),"X"),"")</f>
        <v>X</v>
      </c>
      <c r="E515" s="14" t="str">
        <f>IFERROR(IF(ISNUMBER(SEARCH($E$1,input!$A515)),IF(AND(MID(input!$A515,SEARCH($E$1,input!$A515)+4,1)="#",
VLOOKUP(MID(input!$A515,SEARCH($E$1,input!$A515)+5,1),'TRUE LIST'!$C$2:$D$17,2,0),
VLOOKUP(MID(input!$A515,SEARCH($E$1,input!$A515)+6,1),'TRUE LIST'!$C$2:$D$17,2,0),
VLOOKUP(MID(input!$A515,SEARCH($E$1,input!$A515)+7,1),'TRUE LIST'!$C$2:$D$17,2,0),
VLOOKUP(MID(input!$A515,SEARCH($E$1,input!$A515)+8,1),'TRUE LIST'!$C$2:$D$17,2,0),
VLOOKUP(MID(input!$A515,SEARCH($E$1,input!$A515)+9,1),'TRUE LIST'!$C$2:$D$17,2,0),
VLOOKUP(MID(input!$A515,SEARCH($E$1,input!$A515)+10,1),'TRUE LIST'!$C$2:$D$17,2,0),
TRIM(MID(input!$A515,SEARCH($E$1,input!$A515)+11,1))=""),TRUE,""),"X"),"")</f>
        <v>X</v>
      </c>
      <c r="F515" s="14" t="str">
        <f>IFERROR(IF(ISNUMBER(SEARCH($F$1,input!$A515)),VLOOKUP(TRIM(MID(input!$A515,SEARCH($F$1,input!$A515)+4,4)),'TRUE LIST'!$A$2:$B$8,2,0),"X"),"")</f>
        <v/>
      </c>
      <c r="G515" s="14" t="b">
        <f>IFERROR(IF(ISNUMBER(SEARCH($G$1,input!$A515)),IF(LEN(TRIM(MID(input!$A515,SEARCH($G$1,input!$A515)+4,10)))=9,TRUE,""),"X"),"")</f>
        <v>1</v>
      </c>
      <c r="H515" s="14">
        <f t="shared" ref="H515:H578" ca="1" si="16">IFERROR(COUNTIF(INDIRECT("RC2:R["&amp;J514-1&amp;"]C8",FALSE),"TRUE"),"")</f>
        <v>6</v>
      </c>
      <c r="I515" s="13" t="str">
        <f>IF(ISBLANK(input!A515),"x","")</f>
        <v/>
      </c>
      <c r="J515" s="13" t="str">
        <f>IFERROR(IF(I515="x",MATCH("x",I516:I959,0),N/A),"")</f>
        <v/>
      </c>
      <c r="K515" s="14">
        <f t="shared" ref="K515:K578" ca="1" si="17">IFERROR((J514-1)*7-COUNTIF(INDIRECT("RC2:R["&amp;J514-2&amp;"]C8",FALSE),"*X*"),"")</f>
        <v>6</v>
      </c>
    </row>
    <row r="516" spans="1:11" s="1" customFormat="1" x14ac:dyDescent="0.35">
      <c r="A516" s="14" t="b">
        <f>IFERROR(IF(ISNUMBER(SEARCH($A$1,input!$A516)),AND(1920&lt;=VALUE(TRIM(MID(input!$A516,SEARCH($A$1,input!$A516)+4,5))),VALUE(TRIM(MID(input!$A516,SEARCH($A$1,input!$A516)+4,5)))&lt;=2002),"X"),"")</f>
        <v>1</v>
      </c>
      <c r="B516" s="14" t="str">
        <f>IFERROR(IF(ISNUMBER(SEARCH($B$1,input!$A516)),AND(2010&lt;=VALUE(TRIM(MID(input!$A516,SEARCH($B$1,input!$A516)+4,5))),VALUE(TRIM(MID(input!$A516,SEARCH($B$1,input!$A516)+4,5)))&lt;=2020),"X"),"")</f>
        <v>X</v>
      </c>
      <c r="C516" s="14" t="b">
        <f>IFERROR(IF(ISNUMBER(SEARCH($C$1,input!$A516)),AND(2020&lt;=VALUE(TRIM(MID(input!$A516,SEARCH($C$1,input!$A516)+4,5))),VALUE(TRIM(MID(input!$A516,SEARCH($C$1,input!$A516)+4,5)))&lt;=2030),"X"),"")</f>
        <v>1</v>
      </c>
      <c r="D516" s="14" t="str">
        <f>IFERROR(IF(ISNUMBER(SEARCH($D$1,input!$A516)),IF(MID(input!$A516,SEARCH($D$1,input!$A516)+7,2)="cm",AND(150&lt;=VALUE(MID(input!$A516,SEARCH($D$1,input!$A516)+4,3)),VALUE(MID(input!$A516,SEARCH($D$1,input!$A516)+4,3))&lt;=193),IF(MID(input!$A516,SEARCH($D$1,input!$A516)+6,2)="in",AND(59&lt;=VALUE(MID(input!$A516,SEARCH($D$1,input!$A516)+4,2)),VALUE(MID(input!$A516,SEARCH($D$1,input!$A516)+4,2))&lt;=76),"")),"X"),"")</f>
        <v/>
      </c>
      <c r="E516" s="14" t="b">
        <f>IFERROR(IF(ISNUMBER(SEARCH($E$1,input!$A516)),IF(AND(MID(input!$A516,SEARCH($E$1,input!$A516)+4,1)="#",
VLOOKUP(MID(input!$A516,SEARCH($E$1,input!$A516)+5,1),'TRUE LIST'!$C$2:$D$17,2,0),
VLOOKUP(MID(input!$A516,SEARCH($E$1,input!$A516)+6,1),'TRUE LIST'!$C$2:$D$17,2,0),
VLOOKUP(MID(input!$A516,SEARCH($E$1,input!$A516)+7,1),'TRUE LIST'!$C$2:$D$17,2,0),
VLOOKUP(MID(input!$A516,SEARCH($E$1,input!$A516)+8,1),'TRUE LIST'!$C$2:$D$17,2,0),
VLOOKUP(MID(input!$A516,SEARCH($E$1,input!$A516)+9,1),'TRUE LIST'!$C$2:$D$17,2,0),
VLOOKUP(MID(input!$A516,SEARCH($E$1,input!$A516)+10,1),'TRUE LIST'!$C$2:$D$17,2,0),
TRIM(MID(input!$A516,SEARCH($E$1,input!$A516)+11,1))=""),TRUE,""),"X"),"")</f>
        <v>1</v>
      </c>
      <c r="F516" s="14" t="str">
        <f>IFERROR(IF(ISNUMBER(SEARCH($F$1,input!$A516)),VLOOKUP(TRIM(MID(input!$A516,SEARCH($F$1,input!$A516)+4,4)),'TRUE LIST'!$A$2:$B$8,2,0),"X"),"")</f>
        <v>X</v>
      </c>
      <c r="G516" s="14" t="str">
        <f>IFERROR(IF(ISNUMBER(SEARCH($G$1,input!$A516)),IF(LEN(TRIM(MID(input!$A516,SEARCH($G$1,input!$A516)+4,10)))=9,TRUE,""),"X"),"")</f>
        <v>X</v>
      </c>
      <c r="H516" s="14" t="str">
        <f t="shared" ca="1" si="16"/>
        <v/>
      </c>
      <c r="I516" s="13" t="str">
        <f>IF(ISBLANK(input!A516),"x","")</f>
        <v/>
      </c>
      <c r="J516" s="13" t="str">
        <f>IFERROR(IF(I516="x",MATCH("x",I517:I959,0),N/A),"")</f>
        <v/>
      </c>
      <c r="K516" s="14" t="str">
        <f t="shared" ca="1" si="17"/>
        <v/>
      </c>
    </row>
    <row r="517" spans="1:11" s="1" customFormat="1" x14ac:dyDescent="0.35">
      <c r="A517" s="14" t="str">
        <f>IFERROR(IF(ISNUMBER(SEARCH($A$1,input!$A517)),AND(1920&lt;=VALUE(TRIM(MID(input!$A517,SEARCH($A$1,input!$A517)+4,5))),VALUE(TRIM(MID(input!$A517,SEARCH($A$1,input!$A517)+4,5)))&lt;=2002),"X"),"")</f>
        <v>X</v>
      </c>
      <c r="B517" s="14" t="str">
        <f>IFERROR(IF(ISNUMBER(SEARCH($B$1,input!$A517)),AND(2010&lt;=VALUE(TRIM(MID(input!$A517,SEARCH($B$1,input!$A517)+4,5))),VALUE(TRIM(MID(input!$A517,SEARCH($B$1,input!$A517)+4,5)))&lt;=2020),"X"),"")</f>
        <v>X</v>
      </c>
      <c r="C517" s="14" t="str">
        <f>IFERROR(IF(ISNUMBER(SEARCH($C$1,input!$A517)),AND(2020&lt;=VALUE(TRIM(MID(input!$A517,SEARCH($C$1,input!$A517)+4,5))),VALUE(TRIM(MID(input!$A517,SEARCH($C$1,input!$A517)+4,5)))&lt;=2030),"X"),"")</f>
        <v>X</v>
      </c>
      <c r="D517" s="14" t="str">
        <f>IFERROR(IF(ISNUMBER(SEARCH($D$1,input!$A517)),IF(MID(input!$A517,SEARCH($D$1,input!$A517)+7,2)="cm",AND(150&lt;=VALUE(MID(input!$A517,SEARCH($D$1,input!$A517)+4,3)),VALUE(MID(input!$A517,SEARCH($D$1,input!$A517)+4,3))&lt;=193),IF(MID(input!$A517,SEARCH($D$1,input!$A517)+6,2)="in",AND(59&lt;=VALUE(MID(input!$A517,SEARCH($D$1,input!$A517)+4,2)),VALUE(MID(input!$A517,SEARCH($D$1,input!$A517)+4,2))&lt;=76),"")),"X"),"")</f>
        <v>X</v>
      </c>
      <c r="E517" s="14" t="str">
        <f>IFERROR(IF(ISNUMBER(SEARCH($E$1,input!$A517)),IF(AND(MID(input!$A517,SEARCH($E$1,input!$A517)+4,1)="#",
VLOOKUP(MID(input!$A517,SEARCH($E$1,input!$A517)+5,1),'TRUE LIST'!$C$2:$D$17,2,0),
VLOOKUP(MID(input!$A517,SEARCH($E$1,input!$A517)+6,1),'TRUE LIST'!$C$2:$D$17,2,0),
VLOOKUP(MID(input!$A517,SEARCH($E$1,input!$A517)+7,1),'TRUE LIST'!$C$2:$D$17,2,0),
VLOOKUP(MID(input!$A517,SEARCH($E$1,input!$A517)+8,1),'TRUE LIST'!$C$2:$D$17,2,0),
VLOOKUP(MID(input!$A517,SEARCH($E$1,input!$A517)+9,1),'TRUE LIST'!$C$2:$D$17,2,0),
VLOOKUP(MID(input!$A517,SEARCH($E$1,input!$A517)+10,1),'TRUE LIST'!$C$2:$D$17,2,0),
TRIM(MID(input!$A517,SEARCH($E$1,input!$A517)+11,1))=""),TRUE,""),"X"),"")</f>
        <v>X</v>
      </c>
      <c r="F517" s="14" t="str">
        <f>IFERROR(IF(ISNUMBER(SEARCH($F$1,input!$A517)),VLOOKUP(TRIM(MID(input!$A517,SEARCH($F$1,input!$A517)+4,4)),'TRUE LIST'!$A$2:$B$8,2,0),"X"),"")</f>
        <v>X</v>
      </c>
      <c r="G517" s="14" t="str">
        <f>IFERROR(IF(ISNUMBER(SEARCH($G$1,input!$A517)),IF(LEN(TRIM(MID(input!$A517,SEARCH($G$1,input!$A517)+4,10)))=9,TRUE,""),"X"),"")</f>
        <v>X</v>
      </c>
      <c r="H517" s="14" t="str">
        <f t="shared" ca="1" si="16"/>
        <v/>
      </c>
      <c r="I517" s="13" t="str">
        <f>IF(ISBLANK(input!A517),"x","")</f>
        <v>x</v>
      </c>
      <c r="J517" s="13">
        <f>IFERROR(IF(I517="x",MATCH("x",I518:I959,0),N/A),"")</f>
        <v>3</v>
      </c>
      <c r="K517" s="14" t="str">
        <f t="shared" ca="1" si="17"/>
        <v/>
      </c>
    </row>
    <row r="518" spans="1:11" s="1" customFormat="1" x14ac:dyDescent="0.35">
      <c r="A518" s="14" t="b">
        <f>IFERROR(IF(ISNUMBER(SEARCH($A$1,input!$A518)),AND(1920&lt;=VALUE(TRIM(MID(input!$A518,SEARCH($A$1,input!$A518)+4,5))),VALUE(TRIM(MID(input!$A518,SEARCH($A$1,input!$A518)+4,5)))&lt;=2002),"X"),"")</f>
        <v>1</v>
      </c>
      <c r="B518" s="14" t="str">
        <f>IFERROR(IF(ISNUMBER(SEARCH($B$1,input!$A518)),AND(2010&lt;=VALUE(TRIM(MID(input!$A518,SEARCH($B$1,input!$A518)+4,5))),VALUE(TRIM(MID(input!$A518,SEARCH($B$1,input!$A518)+4,5)))&lt;=2020),"X"),"")</f>
        <v>X</v>
      </c>
      <c r="C518" s="14" t="b">
        <f>IFERROR(IF(ISNUMBER(SEARCH($C$1,input!$A518)),AND(2020&lt;=VALUE(TRIM(MID(input!$A518,SEARCH($C$1,input!$A518)+4,5))),VALUE(TRIM(MID(input!$A518,SEARCH($C$1,input!$A518)+4,5)))&lt;=2030),"X"),"")</f>
        <v>1</v>
      </c>
      <c r="D518" s="14" t="str">
        <f>IFERROR(IF(ISNUMBER(SEARCH($D$1,input!$A518)),IF(MID(input!$A518,SEARCH($D$1,input!$A518)+7,2)="cm",AND(150&lt;=VALUE(MID(input!$A518,SEARCH($D$1,input!$A518)+4,3)),VALUE(MID(input!$A518,SEARCH($D$1,input!$A518)+4,3))&lt;=193),IF(MID(input!$A518,SEARCH($D$1,input!$A518)+6,2)="in",AND(59&lt;=VALUE(MID(input!$A518,SEARCH($D$1,input!$A518)+4,2)),VALUE(MID(input!$A518,SEARCH($D$1,input!$A518)+4,2))&lt;=76),"")),"X"),"")</f>
        <v>X</v>
      </c>
      <c r="E518" s="14" t="b">
        <f>IFERROR(IF(ISNUMBER(SEARCH($E$1,input!$A518)),IF(AND(MID(input!$A518,SEARCH($E$1,input!$A518)+4,1)="#",
VLOOKUP(MID(input!$A518,SEARCH($E$1,input!$A518)+5,1),'TRUE LIST'!$C$2:$D$17,2,0),
VLOOKUP(MID(input!$A518,SEARCH($E$1,input!$A518)+6,1),'TRUE LIST'!$C$2:$D$17,2,0),
VLOOKUP(MID(input!$A518,SEARCH($E$1,input!$A518)+7,1),'TRUE LIST'!$C$2:$D$17,2,0),
VLOOKUP(MID(input!$A518,SEARCH($E$1,input!$A518)+8,1),'TRUE LIST'!$C$2:$D$17,2,0),
VLOOKUP(MID(input!$A518,SEARCH($E$1,input!$A518)+9,1),'TRUE LIST'!$C$2:$D$17,2,0),
VLOOKUP(MID(input!$A518,SEARCH($E$1,input!$A518)+10,1),'TRUE LIST'!$C$2:$D$17,2,0),
TRIM(MID(input!$A518,SEARCH($E$1,input!$A518)+11,1))=""),TRUE,""),"X"),"")</f>
        <v>1</v>
      </c>
      <c r="F518" s="14" t="str">
        <f>IFERROR(IF(ISNUMBER(SEARCH($F$1,input!$A518)),VLOOKUP(TRIM(MID(input!$A518,SEARCH($F$1,input!$A518)+4,4)),'TRUE LIST'!$A$2:$B$8,2,0),"X"),"")</f>
        <v>X</v>
      </c>
      <c r="G518" s="14" t="b">
        <f>IFERROR(IF(ISNUMBER(SEARCH($G$1,input!$A518)),IF(LEN(TRIM(MID(input!$A518,SEARCH($G$1,input!$A518)+4,10)))=9,TRUE,""),"X"),"")</f>
        <v>1</v>
      </c>
      <c r="H518" s="14">
        <f t="shared" ca="1" si="16"/>
        <v>6</v>
      </c>
      <c r="I518" s="13" t="str">
        <f>IF(ISBLANK(input!A518),"x","")</f>
        <v/>
      </c>
      <c r="J518" s="13" t="str">
        <f>IFERROR(IF(I518="x",MATCH("x",I519:I959,0),N/A),"")</f>
        <v/>
      </c>
      <c r="K518" s="14">
        <f t="shared" ca="1" si="17"/>
        <v>6</v>
      </c>
    </row>
    <row r="519" spans="1:11" s="1" customFormat="1" x14ac:dyDescent="0.35">
      <c r="A519" s="14" t="str">
        <f>IFERROR(IF(ISNUMBER(SEARCH($A$1,input!$A519)),AND(1920&lt;=VALUE(TRIM(MID(input!$A519,SEARCH($A$1,input!$A519)+4,5))),VALUE(TRIM(MID(input!$A519,SEARCH($A$1,input!$A519)+4,5)))&lt;=2002),"X"),"")</f>
        <v>X</v>
      </c>
      <c r="B519" s="14" t="b">
        <f>IFERROR(IF(ISNUMBER(SEARCH($B$1,input!$A519)),AND(2010&lt;=VALUE(TRIM(MID(input!$A519,SEARCH($B$1,input!$A519)+4,5))),VALUE(TRIM(MID(input!$A519,SEARCH($B$1,input!$A519)+4,5)))&lt;=2020),"X"),"")</f>
        <v>1</v>
      </c>
      <c r="C519" s="14" t="str">
        <f>IFERROR(IF(ISNUMBER(SEARCH($C$1,input!$A519)),AND(2020&lt;=VALUE(TRIM(MID(input!$A519,SEARCH($C$1,input!$A519)+4,5))),VALUE(TRIM(MID(input!$A519,SEARCH($C$1,input!$A519)+4,5)))&lt;=2030),"X"),"")</f>
        <v>X</v>
      </c>
      <c r="D519" s="14" t="b">
        <f>IFERROR(IF(ISNUMBER(SEARCH($D$1,input!$A519)),IF(MID(input!$A519,SEARCH($D$1,input!$A519)+7,2)="cm",AND(150&lt;=VALUE(MID(input!$A519,SEARCH($D$1,input!$A519)+4,3)),VALUE(MID(input!$A519,SEARCH($D$1,input!$A519)+4,3))&lt;=193),IF(MID(input!$A519,SEARCH($D$1,input!$A519)+6,2)="in",AND(59&lt;=VALUE(MID(input!$A519,SEARCH($D$1,input!$A519)+4,2)),VALUE(MID(input!$A519,SEARCH($D$1,input!$A519)+4,2))&lt;=76),"")),"X"),"")</f>
        <v>1</v>
      </c>
      <c r="E519" s="14" t="str">
        <f>IFERROR(IF(ISNUMBER(SEARCH($E$1,input!$A519)),IF(AND(MID(input!$A519,SEARCH($E$1,input!$A519)+4,1)="#",
VLOOKUP(MID(input!$A519,SEARCH($E$1,input!$A519)+5,1),'TRUE LIST'!$C$2:$D$17,2,0),
VLOOKUP(MID(input!$A519,SEARCH($E$1,input!$A519)+6,1),'TRUE LIST'!$C$2:$D$17,2,0),
VLOOKUP(MID(input!$A519,SEARCH($E$1,input!$A519)+7,1),'TRUE LIST'!$C$2:$D$17,2,0),
VLOOKUP(MID(input!$A519,SEARCH($E$1,input!$A519)+8,1),'TRUE LIST'!$C$2:$D$17,2,0),
VLOOKUP(MID(input!$A519,SEARCH($E$1,input!$A519)+9,1),'TRUE LIST'!$C$2:$D$17,2,0),
VLOOKUP(MID(input!$A519,SEARCH($E$1,input!$A519)+10,1),'TRUE LIST'!$C$2:$D$17,2,0),
TRIM(MID(input!$A519,SEARCH($E$1,input!$A519)+11,1))=""),TRUE,""),"X"),"")</f>
        <v>X</v>
      </c>
      <c r="F519" s="14" t="b">
        <f>IFERROR(IF(ISNUMBER(SEARCH($F$1,input!$A519)),VLOOKUP(TRIM(MID(input!$A519,SEARCH($F$1,input!$A519)+4,4)),'TRUE LIST'!$A$2:$B$8,2,0),"X"),"")</f>
        <v>1</v>
      </c>
      <c r="G519" s="14" t="str">
        <f>IFERROR(IF(ISNUMBER(SEARCH($G$1,input!$A519)),IF(LEN(TRIM(MID(input!$A519,SEARCH($G$1,input!$A519)+4,10)))=9,TRUE,""),"X"),"")</f>
        <v>X</v>
      </c>
      <c r="H519" s="14" t="str">
        <f t="shared" ca="1" si="16"/>
        <v/>
      </c>
      <c r="I519" s="13" t="str">
        <f>IF(ISBLANK(input!A519),"x","")</f>
        <v/>
      </c>
      <c r="J519" s="13" t="str">
        <f>IFERROR(IF(I519="x",MATCH("x",I520:I959,0),N/A),"")</f>
        <v/>
      </c>
      <c r="K519" s="14" t="str">
        <f t="shared" ca="1" si="17"/>
        <v/>
      </c>
    </row>
    <row r="520" spans="1:11" s="1" customFormat="1" x14ac:dyDescent="0.35">
      <c r="A520" s="14" t="str">
        <f>IFERROR(IF(ISNUMBER(SEARCH($A$1,input!$A520)),AND(1920&lt;=VALUE(TRIM(MID(input!$A520,SEARCH($A$1,input!$A520)+4,5))),VALUE(TRIM(MID(input!$A520,SEARCH($A$1,input!$A520)+4,5)))&lt;=2002),"X"),"")</f>
        <v>X</v>
      </c>
      <c r="B520" s="14" t="str">
        <f>IFERROR(IF(ISNUMBER(SEARCH($B$1,input!$A520)),AND(2010&lt;=VALUE(TRIM(MID(input!$A520,SEARCH($B$1,input!$A520)+4,5))),VALUE(TRIM(MID(input!$A520,SEARCH($B$1,input!$A520)+4,5)))&lt;=2020),"X"),"")</f>
        <v>X</v>
      </c>
      <c r="C520" s="14" t="str">
        <f>IFERROR(IF(ISNUMBER(SEARCH($C$1,input!$A520)),AND(2020&lt;=VALUE(TRIM(MID(input!$A520,SEARCH($C$1,input!$A520)+4,5))),VALUE(TRIM(MID(input!$A520,SEARCH($C$1,input!$A520)+4,5)))&lt;=2030),"X"),"")</f>
        <v>X</v>
      </c>
      <c r="D520" s="14" t="str">
        <f>IFERROR(IF(ISNUMBER(SEARCH($D$1,input!$A520)),IF(MID(input!$A520,SEARCH($D$1,input!$A520)+7,2)="cm",AND(150&lt;=VALUE(MID(input!$A520,SEARCH($D$1,input!$A520)+4,3)),VALUE(MID(input!$A520,SEARCH($D$1,input!$A520)+4,3))&lt;=193),IF(MID(input!$A520,SEARCH($D$1,input!$A520)+6,2)="in",AND(59&lt;=VALUE(MID(input!$A520,SEARCH($D$1,input!$A520)+4,2)),VALUE(MID(input!$A520,SEARCH($D$1,input!$A520)+4,2))&lt;=76),"")),"X"),"")</f>
        <v>X</v>
      </c>
      <c r="E520" s="14" t="str">
        <f>IFERROR(IF(ISNUMBER(SEARCH($E$1,input!$A520)),IF(AND(MID(input!$A520,SEARCH($E$1,input!$A520)+4,1)="#",
VLOOKUP(MID(input!$A520,SEARCH($E$1,input!$A520)+5,1),'TRUE LIST'!$C$2:$D$17,2,0),
VLOOKUP(MID(input!$A520,SEARCH($E$1,input!$A520)+6,1),'TRUE LIST'!$C$2:$D$17,2,0),
VLOOKUP(MID(input!$A520,SEARCH($E$1,input!$A520)+7,1),'TRUE LIST'!$C$2:$D$17,2,0),
VLOOKUP(MID(input!$A520,SEARCH($E$1,input!$A520)+8,1),'TRUE LIST'!$C$2:$D$17,2,0),
VLOOKUP(MID(input!$A520,SEARCH($E$1,input!$A520)+9,1),'TRUE LIST'!$C$2:$D$17,2,0),
VLOOKUP(MID(input!$A520,SEARCH($E$1,input!$A520)+10,1),'TRUE LIST'!$C$2:$D$17,2,0),
TRIM(MID(input!$A520,SEARCH($E$1,input!$A520)+11,1))=""),TRUE,""),"X"),"")</f>
        <v>X</v>
      </c>
      <c r="F520" s="14" t="str">
        <f>IFERROR(IF(ISNUMBER(SEARCH($F$1,input!$A520)),VLOOKUP(TRIM(MID(input!$A520,SEARCH($F$1,input!$A520)+4,4)),'TRUE LIST'!$A$2:$B$8,2,0),"X"),"")</f>
        <v>X</v>
      </c>
      <c r="G520" s="14" t="str">
        <f>IFERROR(IF(ISNUMBER(SEARCH($G$1,input!$A520)),IF(LEN(TRIM(MID(input!$A520,SEARCH($G$1,input!$A520)+4,10)))=9,TRUE,""),"X"),"")</f>
        <v>X</v>
      </c>
      <c r="H520" s="14" t="str">
        <f t="shared" ca="1" si="16"/>
        <v/>
      </c>
      <c r="I520" s="13" t="str">
        <f>IF(ISBLANK(input!A520),"x","")</f>
        <v>x</v>
      </c>
      <c r="J520" s="13">
        <f>IFERROR(IF(I520="x",MATCH("x",I521:I959,0),N/A),"")</f>
        <v>2</v>
      </c>
      <c r="K520" s="14" t="str">
        <f t="shared" ca="1" si="17"/>
        <v/>
      </c>
    </row>
    <row r="521" spans="1:11" s="1" customFormat="1" x14ac:dyDescent="0.35">
      <c r="A521" s="14" t="b">
        <f>IFERROR(IF(ISNUMBER(SEARCH($A$1,input!$A521)),AND(1920&lt;=VALUE(TRIM(MID(input!$A521,SEARCH($A$1,input!$A521)+4,5))),VALUE(TRIM(MID(input!$A521,SEARCH($A$1,input!$A521)+4,5)))&lt;=2002),"X"),"")</f>
        <v>1</v>
      </c>
      <c r="B521" s="14" t="b">
        <f>IFERROR(IF(ISNUMBER(SEARCH($B$1,input!$A521)),AND(2010&lt;=VALUE(TRIM(MID(input!$A521,SEARCH($B$1,input!$A521)+4,5))),VALUE(TRIM(MID(input!$A521,SEARCH($B$1,input!$A521)+4,5)))&lt;=2020),"X"),"")</f>
        <v>1</v>
      </c>
      <c r="C521" s="14" t="b">
        <f>IFERROR(IF(ISNUMBER(SEARCH($C$1,input!$A521)),AND(2020&lt;=VALUE(TRIM(MID(input!$A521,SEARCH($C$1,input!$A521)+4,5))),VALUE(TRIM(MID(input!$A521,SEARCH($C$1,input!$A521)+4,5)))&lt;=2030),"X"),"")</f>
        <v>1</v>
      </c>
      <c r="D521" s="14" t="b">
        <f>IFERROR(IF(ISNUMBER(SEARCH($D$1,input!$A521)),IF(MID(input!$A521,SEARCH($D$1,input!$A521)+7,2)="cm",AND(150&lt;=VALUE(MID(input!$A521,SEARCH($D$1,input!$A521)+4,3)),VALUE(MID(input!$A521,SEARCH($D$1,input!$A521)+4,3))&lt;=193),IF(MID(input!$A521,SEARCH($D$1,input!$A521)+6,2)="in",AND(59&lt;=VALUE(MID(input!$A521,SEARCH($D$1,input!$A521)+4,2)),VALUE(MID(input!$A521,SEARCH($D$1,input!$A521)+4,2))&lt;=76),"")),"X"),"")</f>
        <v>1</v>
      </c>
      <c r="E521" s="14" t="b">
        <f>IFERROR(IF(ISNUMBER(SEARCH($E$1,input!$A521)),IF(AND(MID(input!$A521,SEARCH($E$1,input!$A521)+4,1)="#",
VLOOKUP(MID(input!$A521,SEARCH($E$1,input!$A521)+5,1),'TRUE LIST'!$C$2:$D$17,2,0),
VLOOKUP(MID(input!$A521,SEARCH($E$1,input!$A521)+6,1),'TRUE LIST'!$C$2:$D$17,2,0),
VLOOKUP(MID(input!$A521,SEARCH($E$1,input!$A521)+7,1),'TRUE LIST'!$C$2:$D$17,2,0),
VLOOKUP(MID(input!$A521,SEARCH($E$1,input!$A521)+8,1),'TRUE LIST'!$C$2:$D$17,2,0),
VLOOKUP(MID(input!$A521,SEARCH($E$1,input!$A521)+9,1),'TRUE LIST'!$C$2:$D$17,2,0),
VLOOKUP(MID(input!$A521,SEARCH($E$1,input!$A521)+10,1),'TRUE LIST'!$C$2:$D$17,2,0),
TRIM(MID(input!$A521,SEARCH($E$1,input!$A521)+11,1))=""),TRUE,""),"X"),"")</f>
        <v>1</v>
      </c>
      <c r="F521" s="14" t="str">
        <f>IFERROR(IF(ISNUMBER(SEARCH($F$1,input!$A521)),VLOOKUP(TRIM(MID(input!$A521,SEARCH($F$1,input!$A521)+4,4)),'TRUE LIST'!$A$2:$B$8,2,0),"X"),"")</f>
        <v>X</v>
      </c>
      <c r="G521" s="14" t="b">
        <f>IFERROR(IF(ISNUMBER(SEARCH($G$1,input!$A521)),IF(LEN(TRIM(MID(input!$A521,SEARCH($G$1,input!$A521)+4,10)))=9,TRUE,""),"X"),"")</f>
        <v>1</v>
      </c>
      <c r="H521" s="14">
        <f t="shared" ca="1" si="16"/>
        <v>6</v>
      </c>
      <c r="I521" s="13" t="str">
        <f>IF(ISBLANK(input!A521),"x","")</f>
        <v/>
      </c>
      <c r="J521" s="13" t="str">
        <f>IFERROR(IF(I521="x",MATCH("x",I522:I959,0),N/A),"")</f>
        <v/>
      </c>
      <c r="K521" s="14">
        <f t="shared" ca="1" si="17"/>
        <v>6</v>
      </c>
    </row>
    <row r="522" spans="1:11" s="1" customFormat="1" x14ac:dyDescent="0.35">
      <c r="A522" s="14" t="str">
        <f>IFERROR(IF(ISNUMBER(SEARCH($A$1,input!$A522)),AND(1920&lt;=VALUE(TRIM(MID(input!$A522,SEARCH($A$1,input!$A522)+4,5))),VALUE(TRIM(MID(input!$A522,SEARCH($A$1,input!$A522)+4,5)))&lt;=2002),"X"),"")</f>
        <v>X</v>
      </c>
      <c r="B522" s="14" t="str">
        <f>IFERROR(IF(ISNUMBER(SEARCH($B$1,input!$A522)),AND(2010&lt;=VALUE(TRIM(MID(input!$A522,SEARCH($B$1,input!$A522)+4,5))),VALUE(TRIM(MID(input!$A522,SEARCH($B$1,input!$A522)+4,5)))&lt;=2020),"X"),"")</f>
        <v>X</v>
      </c>
      <c r="C522" s="14" t="str">
        <f>IFERROR(IF(ISNUMBER(SEARCH($C$1,input!$A522)),AND(2020&lt;=VALUE(TRIM(MID(input!$A522,SEARCH($C$1,input!$A522)+4,5))),VALUE(TRIM(MID(input!$A522,SEARCH($C$1,input!$A522)+4,5)))&lt;=2030),"X"),"")</f>
        <v>X</v>
      </c>
      <c r="D522" s="14" t="str">
        <f>IFERROR(IF(ISNUMBER(SEARCH($D$1,input!$A522)),IF(MID(input!$A522,SEARCH($D$1,input!$A522)+7,2)="cm",AND(150&lt;=VALUE(MID(input!$A522,SEARCH($D$1,input!$A522)+4,3)),VALUE(MID(input!$A522,SEARCH($D$1,input!$A522)+4,3))&lt;=193),IF(MID(input!$A522,SEARCH($D$1,input!$A522)+6,2)="in",AND(59&lt;=VALUE(MID(input!$A522,SEARCH($D$1,input!$A522)+4,2)),VALUE(MID(input!$A522,SEARCH($D$1,input!$A522)+4,2))&lt;=76),"")),"X"),"")</f>
        <v>X</v>
      </c>
      <c r="E522" s="14" t="str">
        <f>IFERROR(IF(ISNUMBER(SEARCH($E$1,input!$A522)),IF(AND(MID(input!$A522,SEARCH($E$1,input!$A522)+4,1)="#",
VLOOKUP(MID(input!$A522,SEARCH($E$1,input!$A522)+5,1),'TRUE LIST'!$C$2:$D$17,2,0),
VLOOKUP(MID(input!$A522,SEARCH($E$1,input!$A522)+6,1),'TRUE LIST'!$C$2:$D$17,2,0),
VLOOKUP(MID(input!$A522,SEARCH($E$1,input!$A522)+7,1),'TRUE LIST'!$C$2:$D$17,2,0),
VLOOKUP(MID(input!$A522,SEARCH($E$1,input!$A522)+8,1),'TRUE LIST'!$C$2:$D$17,2,0),
VLOOKUP(MID(input!$A522,SEARCH($E$1,input!$A522)+9,1),'TRUE LIST'!$C$2:$D$17,2,0),
VLOOKUP(MID(input!$A522,SEARCH($E$1,input!$A522)+10,1),'TRUE LIST'!$C$2:$D$17,2,0),
TRIM(MID(input!$A522,SEARCH($E$1,input!$A522)+11,1))=""),TRUE,""),"X"),"")</f>
        <v>X</v>
      </c>
      <c r="F522" s="14" t="str">
        <f>IFERROR(IF(ISNUMBER(SEARCH($F$1,input!$A522)),VLOOKUP(TRIM(MID(input!$A522,SEARCH($F$1,input!$A522)+4,4)),'TRUE LIST'!$A$2:$B$8,2,0),"X"),"")</f>
        <v>X</v>
      </c>
      <c r="G522" s="14" t="str">
        <f>IFERROR(IF(ISNUMBER(SEARCH($G$1,input!$A522)),IF(LEN(TRIM(MID(input!$A522,SEARCH($G$1,input!$A522)+4,10)))=9,TRUE,""),"X"),"")</f>
        <v>X</v>
      </c>
      <c r="H522" s="14" t="str">
        <f t="shared" ca="1" si="16"/>
        <v/>
      </c>
      <c r="I522" s="13" t="str">
        <f>IF(ISBLANK(input!A522),"x","")</f>
        <v>x</v>
      </c>
      <c r="J522" s="13">
        <f>IFERROR(IF(I522="x",MATCH("x",I523:I959,0),N/A),"")</f>
        <v>4</v>
      </c>
      <c r="K522" s="14" t="str">
        <f t="shared" ca="1" si="17"/>
        <v/>
      </c>
    </row>
    <row r="523" spans="1:11" s="1" customFormat="1" x14ac:dyDescent="0.35">
      <c r="A523" s="14" t="str">
        <f>IFERROR(IF(ISNUMBER(SEARCH($A$1,input!$A523)),AND(1920&lt;=VALUE(TRIM(MID(input!$A523,SEARCH($A$1,input!$A523)+4,5))),VALUE(TRIM(MID(input!$A523,SEARCH($A$1,input!$A523)+4,5)))&lt;=2002),"X"),"")</f>
        <v>X</v>
      </c>
      <c r="B523" s="14" t="b">
        <f>IFERROR(IF(ISNUMBER(SEARCH($B$1,input!$A523)),AND(2010&lt;=VALUE(TRIM(MID(input!$A523,SEARCH($B$1,input!$A523)+4,5))),VALUE(TRIM(MID(input!$A523,SEARCH($B$1,input!$A523)+4,5)))&lt;=2020),"X"),"")</f>
        <v>0</v>
      </c>
      <c r="C523" s="14" t="str">
        <f>IFERROR(IF(ISNUMBER(SEARCH($C$1,input!$A523)),AND(2020&lt;=VALUE(TRIM(MID(input!$A523,SEARCH($C$1,input!$A523)+4,5))),VALUE(TRIM(MID(input!$A523,SEARCH($C$1,input!$A523)+4,5)))&lt;=2030),"X"),"")</f>
        <v>X</v>
      </c>
      <c r="D523" s="14" t="str">
        <f>IFERROR(IF(ISNUMBER(SEARCH($D$1,input!$A523)),IF(MID(input!$A523,SEARCH($D$1,input!$A523)+7,2)="cm",AND(150&lt;=VALUE(MID(input!$A523,SEARCH($D$1,input!$A523)+4,3)),VALUE(MID(input!$A523,SEARCH($D$1,input!$A523)+4,3))&lt;=193),IF(MID(input!$A523,SEARCH($D$1,input!$A523)+6,2)="in",AND(59&lt;=VALUE(MID(input!$A523,SEARCH($D$1,input!$A523)+4,2)),VALUE(MID(input!$A523,SEARCH($D$1,input!$A523)+4,2))&lt;=76),"")),"X"),"")</f>
        <v>X</v>
      </c>
      <c r="E523" s="14" t="str">
        <f>IFERROR(IF(ISNUMBER(SEARCH($E$1,input!$A523)),IF(AND(MID(input!$A523,SEARCH($E$1,input!$A523)+4,1)="#",
VLOOKUP(MID(input!$A523,SEARCH($E$1,input!$A523)+5,1),'TRUE LIST'!$C$2:$D$17,2,0),
VLOOKUP(MID(input!$A523,SEARCH($E$1,input!$A523)+6,1),'TRUE LIST'!$C$2:$D$17,2,0),
VLOOKUP(MID(input!$A523,SEARCH($E$1,input!$A523)+7,1),'TRUE LIST'!$C$2:$D$17,2,0),
VLOOKUP(MID(input!$A523,SEARCH($E$1,input!$A523)+8,1),'TRUE LIST'!$C$2:$D$17,2,0),
VLOOKUP(MID(input!$A523,SEARCH($E$1,input!$A523)+9,1),'TRUE LIST'!$C$2:$D$17,2,0),
VLOOKUP(MID(input!$A523,SEARCH($E$1,input!$A523)+10,1),'TRUE LIST'!$C$2:$D$17,2,0),
TRIM(MID(input!$A523,SEARCH($E$1,input!$A523)+11,1))=""),TRUE,""),"X"),"")</f>
        <v>X</v>
      </c>
      <c r="F523" s="14" t="str">
        <f>IFERROR(IF(ISNUMBER(SEARCH($F$1,input!$A523)),VLOOKUP(TRIM(MID(input!$A523,SEARCH($F$1,input!$A523)+4,4)),'TRUE LIST'!$A$2:$B$8,2,0),"X"),"")</f>
        <v>X</v>
      </c>
      <c r="G523" s="14" t="str">
        <f>IFERROR(IF(ISNUMBER(SEARCH($G$1,input!$A523)),IF(LEN(TRIM(MID(input!$A523,SEARCH($G$1,input!$A523)+4,10)))=9,TRUE,""),"X"),"")</f>
        <v>X</v>
      </c>
      <c r="H523" s="14">
        <f t="shared" ca="1" si="16"/>
        <v>6</v>
      </c>
      <c r="I523" s="13" t="str">
        <f>IF(ISBLANK(input!A523),"x","")</f>
        <v/>
      </c>
      <c r="J523" s="13" t="str">
        <f>IFERROR(IF(I523="x",MATCH("x",I524:I959,0),N/A),"")</f>
        <v/>
      </c>
      <c r="K523" s="14">
        <f t="shared" ca="1" si="17"/>
        <v>6</v>
      </c>
    </row>
    <row r="524" spans="1:11" s="1" customFormat="1" x14ac:dyDescent="0.35">
      <c r="A524" s="14" t="str">
        <f>IFERROR(IF(ISNUMBER(SEARCH($A$1,input!$A524)),AND(1920&lt;=VALUE(TRIM(MID(input!$A524,SEARCH($A$1,input!$A524)+4,5))),VALUE(TRIM(MID(input!$A524,SEARCH($A$1,input!$A524)+4,5)))&lt;=2002),"X"),"")</f>
        <v>X</v>
      </c>
      <c r="B524" s="14" t="str">
        <f>IFERROR(IF(ISNUMBER(SEARCH($B$1,input!$A524)),AND(2010&lt;=VALUE(TRIM(MID(input!$A524,SEARCH($B$1,input!$A524)+4,5))),VALUE(TRIM(MID(input!$A524,SEARCH($B$1,input!$A524)+4,5)))&lt;=2020),"X"),"")</f>
        <v>X</v>
      </c>
      <c r="C524" s="14" t="b">
        <f>IFERROR(IF(ISNUMBER(SEARCH($C$1,input!$A524)),AND(2020&lt;=VALUE(TRIM(MID(input!$A524,SEARCH($C$1,input!$A524)+4,5))),VALUE(TRIM(MID(input!$A524,SEARCH($C$1,input!$A524)+4,5)))&lt;=2030),"X"),"")</f>
        <v>0</v>
      </c>
      <c r="D524" s="14" t="str">
        <f>IFERROR(IF(ISNUMBER(SEARCH($D$1,input!$A524)),IF(MID(input!$A524,SEARCH($D$1,input!$A524)+7,2)="cm",AND(150&lt;=VALUE(MID(input!$A524,SEARCH($D$1,input!$A524)+4,3)),VALUE(MID(input!$A524,SEARCH($D$1,input!$A524)+4,3))&lt;=193),IF(MID(input!$A524,SEARCH($D$1,input!$A524)+6,2)="in",AND(59&lt;=VALUE(MID(input!$A524,SEARCH($D$1,input!$A524)+4,2)),VALUE(MID(input!$A524,SEARCH($D$1,input!$A524)+4,2))&lt;=76),"")),"X"),"")</f>
        <v>X</v>
      </c>
      <c r="E524" s="14" t="str">
        <f>IFERROR(IF(ISNUMBER(SEARCH($E$1,input!$A524)),IF(AND(MID(input!$A524,SEARCH($E$1,input!$A524)+4,1)="#",
VLOOKUP(MID(input!$A524,SEARCH($E$1,input!$A524)+5,1),'TRUE LIST'!$C$2:$D$17,2,0),
VLOOKUP(MID(input!$A524,SEARCH($E$1,input!$A524)+6,1),'TRUE LIST'!$C$2:$D$17,2,0),
VLOOKUP(MID(input!$A524,SEARCH($E$1,input!$A524)+7,1),'TRUE LIST'!$C$2:$D$17,2,0),
VLOOKUP(MID(input!$A524,SEARCH($E$1,input!$A524)+8,1),'TRUE LIST'!$C$2:$D$17,2,0),
VLOOKUP(MID(input!$A524,SEARCH($E$1,input!$A524)+9,1),'TRUE LIST'!$C$2:$D$17,2,0),
VLOOKUP(MID(input!$A524,SEARCH($E$1,input!$A524)+10,1),'TRUE LIST'!$C$2:$D$17,2,0),
TRIM(MID(input!$A524,SEARCH($E$1,input!$A524)+11,1))=""),TRUE,""),"X"),"")</f>
        <v/>
      </c>
      <c r="F524" s="14" t="str">
        <f>IFERROR(IF(ISNUMBER(SEARCH($F$1,input!$A524)),VLOOKUP(TRIM(MID(input!$A524,SEARCH($F$1,input!$A524)+4,4)),'TRUE LIST'!$A$2:$B$8,2,0),"X"),"")</f>
        <v>X</v>
      </c>
      <c r="G524" s="14" t="str">
        <f>IFERROR(IF(ISNUMBER(SEARCH($G$1,input!$A524)),IF(LEN(TRIM(MID(input!$A524,SEARCH($G$1,input!$A524)+4,10)))=9,TRUE,""),"X"),"")</f>
        <v>X</v>
      </c>
      <c r="H524" s="14" t="str">
        <f t="shared" ca="1" si="16"/>
        <v/>
      </c>
      <c r="I524" s="13" t="str">
        <f>IF(ISBLANK(input!A524),"x","")</f>
        <v/>
      </c>
      <c r="J524" s="13" t="str">
        <f>IFERROR(IF(I524="x",MATCH("x",I525:I959,0),N/A),"")</f>
        <v/>
      </c>
      <c r="K524" s="14" t="str">
        <f t="shared" ca="1" si="17"/>
        <v/>
      </c>
    </row>
    <row r="525" spans="1:11" s="1" customFormat="1" x14ac:dyDescent="0.35">
      <c r="A525" s="14" t="b">
        <f>IFERROR(IF(ISNUMBER(SEARCH($A$1,input!$A525)),AND(1920&lt;=VALUE(TRIM(MID(input!$A525,SEARCH($A$1,input!$A525)+4,5))),VALUE(TRIM(MID(input!$A525,SEARCH($A$1,input!$A525)+4,5)))&lt;=2002),"X"),"")</f>
        <v>0</v>
      </c>
      <c r="B525" s="14" t="str">
        <f>IFERROR(IF(ISNUMBER(SEARCH($B$1,input!$A525)),AND(2010&lt;=VALUE(TRIM(MID(input!$A525,SEARCH($B$1,input!$A525)+4,5))),VALUE(TRIM(MID(input!$A525,SEARCH($B$1,input!$A525)+4,5)))&lt;=2020),"X"),"")</f>
        <v>X</v>
      </c>
      <c r="C525" s="14" t="str">
        <f>IFERROR(IF(ISNUMBER(SEARCH($C$1,input!$A525)),AND(2020&lt;=VALUE(TRIM(MID(input!$A525,SEARCH($C$1,input!$A525)+4,5))),VALUE(TRIM(MID(input!$A525,SEARCH($C$1,input!$A525)+4,5)))&lt;=2030),"X"),"")</f>
        <v>X</v>
      </c>
      <c r="D525" s="14" t="str">
        <f>IFERROR(IF(ISNUMBER(SEARCH($D$1,input!$A525)),IF(MID(input!$A525,SEARCH($D$1,input!$A525)+7,2)="cm",AND(150&lt;=VALUE(MID(input!$A525,SEARCH($D$1,input!$A525)+4,3)),VALUE(MID(input!$A525,SEARCH($D$1,input!$A525)+4,3))&lt;=193),IF(MID(input!$A525,SEARCH($D$1,input!$A525)+6,2)="in",AND(59&lt;=VALUE(MID(input!$A525,SEARCH($D$1,input!$A525)+4,2)),VALUE(MID(input!$A525,SEARCH($D$1,input!$A525)+4,2))&lt;=76),"")),"X"),"")</f>
        <v/>
      </c>
      <c r="E525" s="14" t="str">
        <f>IFERROR(IF(ISNUMBER(SEARCH($E$1,input!$A525)),IF(AND(MID(input!$A525,SEARCH($E$1,input!$A525)+4,1)="#",
VLOOKUP(MID(input!$A525,SEARCH($E$1,input!$A525)+5,1),'TRUE LIST'!$C$2:$D$17,2,0),
VLOOKUP(MID(input!$A525,SEARCH($E$1,input!$A525)+6,1),'TRUE LIST'!$C$2:$D$17,2,0),
VLOOKUP(MID(input!$A525,SEARCH($E$1,input!$A525)+7,1),'TRUE LIST'!$C$2:$D$17,2,0),
VLOOKUP(MID(input!$A525,SEARCH($E$1,input!$A525)+8,1),'TRUE LIST'!$C$2:$D$17,2,0),
VLOOKUP(MID(input!$A525,SEARCH($E$1,input!$A525)+9,1),'TRUE LIST'!$C$2:$D$17,2,0),
VLOOKUP(MID(input!$A525,SEARCH($E$1,input!$A525)+10,1),'TRUE LIST'!$C$2:$D$17,2,0),
TRIM(MID(input!$A525,SEARCH($E$1,input!$A525)+11,1))=""),TRUE,""),"X"),"")</f>
        <v>X</v>
      </c>
      <c r="F525" s="14" t="str">
        <f>IFERROR(IF(ISNUMBER(SEARCH($F$1,input!$A525)),VLOOKUP(TRIM(MID(input!$A525,SEARCH($F$1,input!$A525)+4,4)),'TRUE LIST'!$A$2:$B$8,2,0),"X"),"")</f>
        <v/>
      </c>
      <c r="G525" s="14" t="str">
        <f>IFERROR(IF(ISNUMBER(SEARCH($G$1,input!$A525)),IF(LEN(TRIM(MID(input!$A525,SEARCH($G$1,input!$A525)+4,10)))=9,TRUE,""),"X"),"")</f>
        <v/>
      </c>
      <c r="H525" s="14" t="str">
        <f t="shared" ca="1" si="16"/>
        <v/>
      </c>
      <c r="I525" s="13" t="str">
        <f>IF(ISBLANK(input!A525),"x","")</f>
        <v/>
      </c>
      <c r="J525" s="13" t="str">
        <f>IFERROR(IF(I525="x",MATCH("x",I526:I959,0),N/A),"")</f>
        <v/>
      </c>
      <c r="K525" s="14" t="str">
        <f t="shared" ca="1" si="17"/>
        <v/>
      </c>
    </row>
    <row r="526" spans="1:11" s="1" customFormat="1" x14ac:dyDescent="0.35">
      <c r="A526" s="14" t="str">
        <f>IFERROR(IF(ISNUMBER(SEARCH($A$1,input!$A526)),AND(1920&lt;=VALUE(TRIM(MID(input!$A526,SEARCH($A$1,input!$A526)+4,5))),VALUE(TRIM(MID(input!$A526,SEARCH($A$1,input!$A526)+4,5)))&lt;=2002),"X"),"")</f>
        <v>X</v>
      </c>
      <c r="B526" s="14" t="str">
        <f>IFERROR(IF(ISNUMBER(SEARCH($B$1,input!$A526)),AND(2010&lt;=VALUE(TRIM(MID(input!$A526,SEARCH($B$1,input!$A526)+4,5))),VALUE(TRIM(MID(input!$A526,SEARCH($B$1,input!$A526)+4,5)))&lt;=2020),"X"),"")</f>
        <v>X</v>
      </c>
      <c r="C526" s="14" t="str">
        <f>IFERROR(IF(ISNUMBER(SEARCH($C$1,input!$A526)),AND(2020&lt;=VALUE(TRIM(MID(input!$A526,SEARCH($C$1,input!$A526)+4,5))),VALUE(TRIM(MID(input!$A526,SEARCH($C$1,input!$A526)+4,5)))&lt;=2030),"X"),"")</f>
        <v>X</v>
      </c>
      <c r="D526" s="14" t="str">
        <f>IFERROR(IF(ISNUMBER(SEARCH($D$1,input!$A526)),IF(MID(input!$A526,SEARCH($D$1,input!$A526)+7,2)="cm",AND(150&lt;=VALUE(MID(input!$A526,SEARCH($D$1,input!$A526)+4,3)),VALUE(MID(input!$A526,SEARCH($D$1,input!$A526)+4,3))&lt;=193),IF(MID(input!$A526,SEARCH($D$1,input!$A526)+6,2)="in",AND(59&lt;=VALUE(MID(input!$A526,SEARCH($D$1,input!$A526)+4,2)),VALUE(MID(input!$A526,SEARCH($D$1,input!$A526)+4,2))&lt;=76),"")),"X"),"")</f>
        <v>X</v>
      </c>
      <c r="E526" s="14" t="str">
        <f>IFERROR(IF(ISNUMBER(SEARCH($E$1,input!$A526)),IF(AND(MID(input!$A526,SEARCH($E$1,input!$A526)+4,1)="#",
VLOOKUP(MID(input!$A526,SEARCH($E$1,input!$A526)+5,1),'TRUE LIST'!$C$2:$D$17,2,0),
VLOOKUP(MID(input!$A526,SEARCH($E$1,input!$A526)+6,1),'TRUE LIST'!$C$2:$D$17,2,0),
VLOOKUP(MID(input!$A526,SEARCH($E$1,input!$A526)+7,1),'TRUE LIST'!$C$2:$D$17,2,0),
VLOOKUP(MID(input!$A526,SEARCH($E$1,input!$A526)+8,1),'TRUE LIST'!$C$2:$D$17,2,0),
VLOOKUP(MID(input!$A526,SEARCH($E$1,input!$A526)+9,1),'TRUE LIST'!$C$2:$D$17,2,0),
VLOOKUP(MID(input!$A526,SEARCH($E$1,input!$A526)+10,1),'TRUE LIST'!$C$2:$D$17,2,0),
TRIM(MID(input!$A526,SEARCH($E$1,input!$A526)+11,1))=""),TRUE,""),"X"),"")</f>
        <v>X</v>
      </c>
      <c r="F526" s="14" t="str">
        <f>IFERROR(IF(ISNUMBER(SEARCH($F$1,input!$A526)),VLOOKUP(TRIM(MID(input!$A526,SEARCH($F$1,input!$A526)+4,4)),'TRUE LIST'!$A$2:$B$8,2,0),"X"),"")</f>
        <v>X</v>
      </c>
      <c r="G526" s="14" t="str">
        <f>IFERROR(IF(ISNUMBER(SEARCH($G$1,input!$A526)),IF(LEN(TRIM(MID(input!$A526,SEARCH($G$1,input!$A526)+4,10)))=9,TRUE,""),"X"),"")</f>
        <v>X</v>
      </c>
      <c r="H526" s="14" t="str">
        <f t="shared" ca="1" si="16"/>
        <v/>
      </c>
      <c r="I526" s="13" t="str">
        <f>IF(ISBLANK(input!A526),"x","")</f>
        <v>x</v>
      </c>
      <c r="J526" s="13">
        <f>IFERROR(IF(I526="x",MATCH("x",I527:I959,0),N/A),"")</f>
        <v>4</v>
      </c>
      <c r="K526" s="14" t="str">
        <f t="shared" ca="1" si="17"/>
        <v/>
      </c>
    </row>
    <row r="527" spans="1:11" s="1" customFormat="1" x14ac:dyDescent="0.35">
      <c r="A527" s="14" t="b">
        <f>IFERROR(IF(ISNUMBER(SEARCH($A$1,input!$A527)),AND(1920&lt;=VALUE(TRIM(MID(input!$A527,SEARCH($A$1,input!$A527)+4,5))),VALUE(TRIM(MID(input!$A527,SEARCH($A$1,input!$A527)+4,5)))&lt;=2002),"X"),"")</f>
        <v>1</v>
      </c>
      <c r="B527" s="14" t="str">
        <f>IFERROR(IF(ISNUMBER(SEARCH($B$1,input!$A527)),AND(2010&lt;=VALUE(TRIM(MID(input!$A527,SEARCH($B$1,input!$A527)+4,5))),VALUE(TRIM(MID(input!$A527,SEARCH($B$1,input!$A527)+4,5)))&lt;=2020),"X"),"")</f>
        <v>X</v>
      </c>
      <c r="C527" s="14" t="str">
        <f>IFERROR(IF(ISNUMBER(SEARCH($C$1,input!$A527)),AND(2020&lt;=VALUE(TRIM(MID(input!$A527,SEARCH($C$1,input!$A527)+4,5))),VALUE(TRIM(MID(input!$A527,SEARCH($C$1,input!$A527)+4,5)))&lt;=2030),"X"),"")</f>
        <v>X</v>
      </c>
      <c r="D527" s="14" t="b">
        <f>IFERROR(IF(ISNUMBER(SEARCH($D$1,input!$A527)),IF(MID(input!$A527,SEARCH($D$1,input!$A527)+7,2)="cm",AND(150&lt;=VALUE(MID(input!$A527,SEARCH($D$1,input!$A527)+4,3)),VALUE(MID(input!$A527,SEARCH($D$1,input!$A527)+4,3))&lt;=193),IF(MID(input!$A527,SEARCH($D$1,input!$A527)+6,2)="in",AND(59&lt;=VALUE(MID(input!$A527,SEARCH($D$1,input!$A527)+4,2)),VALUE(MID(input!$A527,SEARCH($D$1,input!$A527)+4,2))&lt;=76),"")),"X"),"")</f>
        <v>1</v>
      </c>
      <c r="E527" s="14" t="str">
        <f>IFERROR(IF(ISNUMBER(SEARCH($E$1,input!$A527)),IF(AND(MID(input!$A527,SEARCH($E$1,input!$A527)+4,1)="#",
VLOOKUP(MID(input!$A527,SEARCH($E$1,input!$A527)+5,1),'TRUE LIST'!$C$2:$D$17,2,0),
VLOOKUP(MID(input!$A527,SEARCH($E$1,input!$A527)+6,1),'TRUE LIST'!$C$2:$D$17,2,0),
VLOOKUP(MID(input!$A527,SEARCH($E$1,input!$A527)+7,1),'TRUE LIST'!$C$2:$D$17,2,0),
VLOOKUP(MID(input!$A527,SEARCH($E$1,input!$A527)+8,1),'TRUE LIST'!$C$2:$D$17,2,0),
VLOOKUP(MID(input!$A527,SEARCH($E$1,input!$A527)+9,1),'TRUE LIST'!$C$2:$D$17,2,0),
VLOOKUP(MID(input!$A527,SEARCH($E$1,input!$A527)+10,1),'TRUE LIST'!$C$2:$D$17,2,0),
TRIM(MID(input!$A527,SEARCH($E$1,input!$A527)+11,1))=""),TRUE,""),"X"),"")</f>
        <v>X</v>
      </c>
      <c r="F527" s="14" t="str">
        <f>IFERROR(IF(ISNUMBER(SEARCH($F$1,input!$A527)),VLOOKUP(TRIM(MID(input!$A527,SEARCH($F$1,input!$A527)+4,4)),'TRUE LIST'!$A$2:$B$8,2,0),"X"),"")</f>
        <v>X</v>
      </c>
      <c r="G527" s="14" t="str">
        <f>IFERROR(IF(ISNUMBER(SEARCH($G$1,input!$A527)),IF(LEN(TRIM(MID(input!$A527,SEARCH($G$1,input!$A527)+4,10)))=9,TRUE,""),"X"),"")</f>
        <v>X</v>
      </c>
      <c r="H527" s="14">
        <f t="shared" ca="1" si="16"/>
        <v>6</v>
      </c>
      <c r="I527" s="13" t="str">
        <f>IF(ISBLANK(input!A527),"x","")</f>
        <v/>
      </c>
      <c r="J527" s="13" t="str">
        <f>IFERROR(IF(I527="x",MATCH("x",I528:I959,0),N/A),"")</f>
        <v/>
      </c>
      <c r="K527" s="14">
        <f t="shared" ca="1" si="17"/>
        <v>6</v>
      </c>
    </row>
    <row r="528" spans="1:11" s="1" customFormat="1" x14ac:dyDescent="0.35">
      <c r="A528" s="14" t="str">
        <f>IFERROR(IF(ISNUMBER(SEARCH($A$1,input!$A528)),AND(1920&lt;=VALUE(TRIM(MID(input!$A528,SEARCH($A$1,input!$A528)+4,5))),VALUE(TRIM(MID(input!$A528,SEARCH($A$1,input!$A528)+4,5)))&lt;=2002),"X"),"")</f>
        <v>X</v>
      </c>
      <c r="B528" s="14" t="str">
        <f>IFERROR(IF(ISNUMBER(SEARCH($B$1,input!$A528)),AND(2010&lt;=VALUE(TRIM(MID(input!$A528,SEARCH($B$1,input!$A528)+4,5))),VALUE(TRIM(MID(input!$A528,SEARCH($B$1,input!$A528)+4,5)))&lt;=2020),"X"),"")</f>
        <v>X</v>
      </c>
      <c r="C528" s="14" t="b">
        <f>IFERROR(IF(ISNUMBER(SEARCH($C$1,input!$A528)),AND(2020&lt;=VALUE(TRIM(MID(input!$A528,SEARCH($C$1,input!$A528)+4,5))),VALUE(TRIM(MID(input!$A528,SEARCH($C$1,input!$A528)+4,5)))&lt;=2030),"X"),"")</f>
        <v>1</v>
      </c>
      <c r="D528" s="14" t="str">
        <f>IFERROR(IF(ISNUMBER(SEARCH($D$1,input!$A528)),IF(MID(input!$A528,SEARCH($D$1,input!$A528)+7,2)="cm",AND(150&lt;=VALUE(MID(input!$A528,SEARCH($D$1,input!$A528)+4,3)),VALUE(MID(input!$A528,SEARCH($D$1,input!$A528)+4,3))&lt;=193),IF(MID(input!$A528,SEARCH($D$1,input!$A528)+6,2)="in",AND(59&lt;=VALUE(MID(input!$A528,SEARCH($D$1,input!$A528)+4,2)),VALUE(MID(input!$A528,SEARCH($D$1,input!$A528)+4,2))&lt;=76),"")),"X"),"")</f>
        <v>X</v>
      </c>
      <c r="E528" s="14" t="b">
        <f>IFERROR(IF(ISNUMBER(SEARCH($E$1,input!$A528)),IF(AND(MID(input!$A528,SEARCH($E$1,input!$A528)+4,1)="#",
VLOOKUP(MID(input!$A528,SEARCH($E$1,input!$A528)+5,1),'TRUE LIST'!$C$2:$D$17,2,0),
VLOOKUP(MID(input!$A528,SEARCH($E$1,input!$A528)+6,1),'TRUE LIST'!$C$2:$D$17,2,0),
VLOOKUP(MID(input!$A528,SEARCH($E$1,input!$A528)+7,1),'TRUE LIST'!$C$2:$D$17,2,0),
VLOOKUP(MID(input!$A528,SEARCH($E$1,input!$A528)+8,1),'TRUE LIST'!$C$2:$D$17,2,0),
VLOOKUP(MID(input!$A528,SEARCH($E$1,input!$A528)+9,1),'TRUE LIST'!$C$2:$D$17,2,0),
VLOOKUP(MID(input!$A528,SEARCH($E$1,input!$A528)+10,1),'TRUE LIST'!$C$2:$D$17,2,0),
TRIM(MID(input!$A528,SEARCH($E$1,input!$A528)+11,1))=""),TRUE,""),"X"),"")</f>
        <v>1</v>
      </c>
      <c r="F528" s="14" t="b">
        <f>IFERROR(IF(ISNUMBER(SEARCH($F$1,input!$A528)),VLOOKUP(TRIM(MID(input!$A528,SEARCH($F$1,input!$A528)+4,4)),'TRUE LIST'!$A$2:$B$8,2,0),"X"),"")</f>
        <v>1</v>
      </c>
      <c r="G528" s="14" t="str">
        <f>IFERROR(IF(ISNUMBER(SEARCH($G$1,input!$A528)),IF(LEN(TRIM(MID(input!$A528,SEARCH($G$1,input!$A528)+4,10)))=9,TRUE,""),"X"),"")</f>
        <v/>
      </c>
      <c r="H528" s="14" t="str">
        <f t="shared" ca="1" si="16"/>
        <v/>
      </c>
      <c r="I528" s="13" t="str">
        <f>IF(ISBLANK(input!A528),"x","")</f>
        <v/>
      </c>
      <c r="J528" s="13" t="str">
        <f>IFERROR(IF(I528="x",MATCH("x",I529:I959,0),N/A),"")</f>
        <v/>
      </c>
      <c r="K528" s="14" t="str">
        <f t="shared" ca="1" si="17"/>
        <v/>
      </c>
    </row>
    <row r="529" spans="1:11" s="1" customFormat="1" x14ac:dyDescent="0.35">
      <c r="A529" s="14" t="str">
        <f>IFERROR(IF(ISNUMBER(SEARCH($A$1,input!$A529)),AND(1920&lt;=VALUE(TRIM(MID(input!$A529,SEARCH($A$1,input!$A529)+4,5))),VALUE(TRIM(MID(input!$A529,SEARCH($A$1,input!$A529)+4,5)))&lt;=2002),"X"),"")</f>
        <v>X</v>
      </c>
      <c r="B529" s="14" t="b">
        <f>IFERROR(IF(ISNUMBER(SEARCH($B$1,input!$A529)),AND(2010&lt;=VALUE(TRIM(MID(input!$A529,SEARCH($B$1,input!$A529)+4,5))),VALUE(TRIM(MID(input!$A529,SEARCH($B$1,input!$A529)+4,5)))&lt;=2020),"X"),"")</f>
        <v>1</v>
      </c>
      <c r="C529" s="14" t="str">
        <f>IFERROR(IF(ISNUMBER(SEARCH($C$1,input!$A529)),AND(2020&lt;=VALUE(TRIM(MID(input!$A529,SEARCH($C$1,input!$A529)+4,5))),VALUE(TRIM(MID(input!$A529,SEARCH($C$1,input!$A529)+4,5)))&lt;=2030),"X"),"")</f>
        <v>X</v>
      </c>
      <c r="D529" s="14" t="str">
        <f>IFERROR(IF(ISNUMBER(SEARCH($D$1,input!$A529)),IF(MID(input!$A529,SEARCH($D$1,input!$A529)+7,2)="cm",AND(150&lt;=VALUE(MID(input!$A529,SEARCH($D$1,input!$A529)+4,3)),VALUE(MID(input!$A529,SEARCH($D$1,input!$A529)+4,3))&lt;=193),IF(MID(input!$A529,SEARCH($D$1,input!$A529)+6,2)="in",AND(59&lt;=VALUE(MID(input!$A529,SEARCH($D$1,input!$A529)+4,2)),VALUE(MID(input!$A529,SEARCH($D$1,input!$A529)+4,2))&lt;=76),"")),"X"),"")</f>
        <v>X</v>
      </c>
      <c r="E529" s="14" t="str">
        <f>IFERROR(IF(ISNUMBER(SEARCH($E$1,input!$A529)),IF(AND(MID(input!$A529,SEARCH($E$1,input!$A529)+4,1)="#",
VLOOKUP(MID(input!$A529,SEARCH($E$1,input!$A529)+5,1),'TRUE LIST'!$C$2:$D$17,2,0),
VLOOKUP(MID(input!$A529,SEARCH($E$1,input!$A529)+6,1),'TRUE LIST'!$C$2:$D$17,2,0),
VLOOKUP(MID(input!$A529,SEARCH($E$1,input!$A529)+7,1),'TRUE LIST'!$C$2:$D$17,2,0),
VLOOKUP(MID(input!$A529,SEARCH($E$1,input!$A529)+8,1),'TRUE LIST'!$C$2:$D$17,2,0),
VLOOKUP(MID(input!$A529,SEARCH($E$1,input!$A529)+9,1),'TRUE LIST'!$C$2:$D$17,2,0),
VLOOKUP(MID(input!$A529,SEARCH($E$1,input!$A529)+10,1),'TRUE LIST'!$C$2:$D$17,2,0),
TRIM(MID(input!$A529,SEARCH($E$1,input!$A529)+11,1))=""),TRUE,""),"X"),"")</f>
        <v>X</v>
      </c>
      <c r="F529" s="14" t="str">
        <f>IFERROR(IF(ISNUMBER(SEARCH($F$1,input!$A529)),VLOOKUP(TRIM(MID(input!$A529,SEARCH($F$1,input!$A529)+4,4)),'TRUE LIST'!$A$2:$B$8,2,0),"X"),"")</f>
        <v>X</v>
      </c>
      <c r="G529" s="14" t="str">
        <f>IFERROR(IF(ISNUMBER(SEARCH($G$1,input!$A529)),IF(LEN(TRIM(MID(input!$A529,SEARCH($G$1,input!$A529)+4,10)))=9,TRUE,""),"X"),"")</f>
        <v>X</v>
      </c>
      <c r="H529" s="14" t="str">
        <f t="shared" ca="1" si="16"/>
        <v/>
      </c>
      <c r="I529" s="13" t="str">
        <f>IF(ISBLANK(input!A529),"x","")</f>
        <v/>
      </c>
      <c r="J529" s="13" t="str">
        <f>IFERROR(IF(I529="x",MATCH("x",I530:I959,0),N/A),"")</f>
        <v/>
      </c>
      <c r="K529" s="14" t="str">
        <f t="shared" ca="1" si="17"/>
        <v/>
      </c>
    </row>
    <row r="530" spans="1:11" s="1" customFormat="1" x14ac:dyDescent="0.35">
      <c r="A530" s="14" t="str">
        <f>IFERROR(IF(ISNUMBER(SEARCH($A$1,input!$A530)),AND(1920&lt;=VALUE(TRIM(MID(input!$A530,SEARCH($A$1,input!$A530)+4,5))),VALUE(TRIM(MID(input!$A530,SEARCH($A$1,input!$A530)+4,5)))&lt;=2002),"X"),"")</f>
        <v>X</v>
      </c>
      <c r="B530" s="14" t="str">
        <f>IFERROR(IF(ISNUMBER(SEARCH($B$1,input!$A530)),AND(2010&lt;=VALUE(TRIM(MID(input!$A530,SEARCH($B$1,input!$A530)+4,5))),VALUE(TRIM(MID(input!$A530,SEARCH($B$1,input!$A530)+4,5)))&lt;=2020),"X"),"")</f>
        <v>X</v>
      </c>
      <c r="C530" s="14" t="str">
        <f>IFERROR(IF(ISNUMBER(SEARCH($C$1,input!$A530)),AND(2020&lt;=VALUE(TRIM(MID(input!$A530,SEARCH($C$1,input!$A530)+4,5))),VALUE(TRIM(MID(input!$A530,SEARCH($C$1,input!$A530)+4,5)))&lt;=2030),"X"),"")</f>
        <v>X</v>
      </c>
      <c r="D530" s="14" t="str">
        <f>IFERROR(IF(ISNUMBER(SEARCH($D$1,input!$A530)),IF(MID(input!$A530,SEARCH($D$1,input!$A530)+7,2)="cm",AND(150&lt;=VALUE(MID(input!$A530,SEARCH($D$1,input!$A530)+4,3)),VALUE(MID(input!$A530,SEARCH($D$1,input!$A530)+4,3))&lt;=193),IF(MID(input!$A530,SEARCH($D$1,input!$A530)+6,2)="in",AND(59&lt;=VALUE(MID(input!$A530,SEARCH($D$1,input!$A530)+4,2)),VALUE(MID(input!$A530,SEARCH($D$1,input!$A530)+4,2))&lt;=76),"")),"X"),"")</f>
        <v>X</v>
      </c>
      <c r="E530" s="14" t="str">
        <f>IFERROR(IF(ISNUMBER(SEARCH($E$1,input!$A530)),IF(AND(MID(input!$A530,SEARCH($E$1,input!$A530)+4,1)="#",
VLOOKUP(MID(input!$A530,SEARCH($E$1,input!$A530)+5,1),'TRUE LIST'!$C$2:$D$17,2,0),
VLOOKUP(MID(input!$A530,SEARCH($E$1,input!$A530)+6,1),'TRUE LIST'!$C$2:$D$17,2,0),
VLOOKUP(MID(input!$A530,SEARCH($E$1,input!$A530)+7,1),'TRUE LIST'!$C$2:$D$17,2,0),
VLOOKUP(MID(input!$A530,SEARCH($E$1,input!$A530)+8,1),'TRUE LIST'!$C$2:$D$17,2,0),
VLOOKUP(MID(input!$A530,SEARCH($E$1,input!$A530)+9,1),'TRUE LIST'!$C$2:$D$17,2,0),
VLOOKUP(MID(input!$A530,SEARCH($E$1,input!$A530)+10,1),'TRUE LIST'!$C$2:$D$17,2,0),
TRIM(MID(input!$A530,SEARCH($E$1,input!$A530)+11,1))=""),TRUE,""),"X"),"")</f>
        <v>X</v>
      </c>
      <c r="F530" s="14" t="str">
        <f>IFERROR(IF(ISNUMBER(SEARCH($F$1,input!$A530)),VLOOKUP(TRIM(MID(input!$A530,SEARCH($F$1,input!$A530)+4,4)),'TRUE LIST'!$A$2:$B$8,2,0),"X"),"")</f>
        <v>X</v>
      </c>
      <c r="G530" s="14" t="str">
        <f>IFERROR(IF(ISNUMBER(SEARCH($G$1,input!$A530)),IF(LEN(TRIM(MID(input!$A530,SEARCH($G$1,input!$A530)+4,10)))=9,TRUE,""),"X"),"")</f>
        <v>X</v>
      </c>
      <c r="H530" s="14" t="str">
        <f t="shared" ca="1" si="16"/>
        <v/>
      </c>
      <c r="I530" s="13" t="str">
        <f>IF(ISBLANK(input!A530),"x","")</f>
        <v>x</v>
      </c>
      <c r="J530" s="13">
        <f>IFERROR(IF(I530="x",MATCH("x",I531:I959,0),N/A),"")</f>
        <v>6</v>
      </c>
      <c r="K530" s="14" t="str">
        <f t="shared" ca="1" si="17"/>
        <v/>
      </c>
    </row>
    <row r="531" spans="1:11" s="1" customFormat="1" x14ac:dyDescent="0.35">
      <c r="A531" s="14" t="str">
        <f>IFERROR(IF(ISNUMBER(SEARCH($A$1,input!$A531)),AND(1920&lt;=VALUE(TRIM(MID(input!$A531,SEARCH($A$1,input!$A531)+4,5))),VALUE(TRIM(MID(input!$A531,SEARCH($A$1,input!$A531)+4,5)))&lt;=2002),"X"),"")</f>
        <v>X</v>
      </c>
      <c r="B531" s="14" t="str">
        <f>IFERROR(IF(ISNUMBER(SEARCH($B$1,input!$A531)),AND(2010&lt;=VALUE(TRIM(MID(input!$A531,SEARCH($B$1,input!$A531)+4,5))),VALUE(TRIM(MID(input!$A531,SEARCH($B$1,input!$A531)+4,5)))&lt;=2020),"X"),"")</f>
        <v>X</v>
      </c>
      <c r="C531" s="14" t="str">
        <f>IFERROR(IF(ISNUMBER(SEARCH($C$1,input!$A531)),AND(2020&lt;=VALUE(TRIM(MID(input!$A531,SEARCH($C$1,input!$A531)+4,5))),VALUE(TRIM(MID(input!$A531,SEARCH($C$1,input!$A531)+4,5)))&lt;=2030),"X"),"")</f>
        <v>X</v>
      </c>
      <c r="D531" s="14" t="str">
        <f>IFERROR(IF(ISNUMBER(SEARCH($D$1,input!$A531)),IF(MID(input!$A531,SEARCH($D$1,input!$A531)+7,2)="cm",AND(150&lt;=VALUE(MID(input!$A531,SEARCH($D$1,input!$A531)+4,3)),VALUE(MID(input!$A531,SEARCH($D$1,input!$A531)+4,3))&lt;=193),IF(MID(input!$A531,SEARCH($D$1,input!$A531)+6,2)="in",AND(59&lt;=VALUE(MID(input!$A531,SEARCH($D$1,input!$A531)+4,2)),VALUE(MID(input!$A531,SEARCH($D$1,input!$A531)+4,2))&lt;=76),"")),"X"),"")</f>
        <v>X</v>
      </c>
      <c r="E531" s="14" t="b">
        <f>IFERROR(IF(ISNUMBER(SEARCH($E$1,input!$A531)),IF(AND(MID(input!$A531,SEARCH($E$1,input!$A531)+4,1)="#",
VLOOKUP(MID(input!$A531,SEARCH($E$1,input!$A531)+5,1),'TRUE LIST'!$C$2:$D$17,2,0),
VLOOKUP(MID(input!$A531,SEARCH($E$1,input!$A531)+6,1),'TRUE LIST'!$C$2:$D$17,2,0),
VLOOKUP(MID(input!$A531,SEARCH($E$1,input!$A531)+7,1),'TRUE LIST'!$C$2:$D$17,2,0),
VLOOKUP(MID(input!$A531,SEARCH($E$1,input!$A531)+8,1),'TRUE LIST'!$C$2:$D$17,2,0),
VLOOKUP(MID(input!$A531,SEARCH($E$1,input!$A531)+9,1),'TRUE LIST'!$C$2:$D$17,2,0),
VLOOKUP(MID(input!$A531,SEARCH($E$1,input!$A531)+10,1),'TRUE LIST'!$C$2:$D$17,2,0),
TRIM(MID(input!$A531,SEARCH($E$1,input!$A531)+11,1))=""),TRUE,""),"X"),"")</f>
        <v>1</v>
      </c>
      <c r="F531" s="14" t="b">
        <f>IFERROR(IF(ISNUMBER(SEARCH($F$1,input!$A531)),VLOOKUP(TRIM(MID(input!$A531,SEARCH($F$1,input!$A531)+4,4)),'TRUE LIST'!$A$2:$B$8,2,0),"X"),"")</f>
        <v>1</v>
      </c>
      <c r="G531" s="14" t="str">
        <f>IFERROR(IF(ISNUMBER(SEARCH($G$1,input!$A531)),IF(LEN(TRIM(MID(input!$A531,SEARCH($G$1,input!$A531)+4,10)))=9,TRUE,""),"X"),"")</f>
        <v>X</v>
      </c>
      <c r="H531" s="14">
        <f t="shared" ca="1" si="16"/>
        <v>6</v>
      </c>
      <c r="I531" s="13" t="str">
        <f>IF(ISBLANK(input!A531),"x","")</f>
        <v/>
      </c>
      <c r="J531" s="13" t="str">
        <f>IFERROR(IF(I531="x",MATCH("x",I532:I959,0),N/A),"")</f>
        <v/>
      </c>
      <c r="K531" s="14">
        <f t="shared" ca="1" si="17"/>
        <v>6</v>
      </c>
    </row>
    <row r="532" spans="1:11" s="1" customFormat="1" x14ac:dyDescent="0.35">
      <c r="A532" s="14" t="str">
        <f>IFERROR(IF(ISNUMBER(SEARCH($A$1,input!$A532)),AND(1920&lt;=VALUE(TRIM(MID(input!$A532,SEARCH($A$1,input!$A532)+4,5))),VALUE(TRIM(MID(input!$A532,SEARCH($A$1,input!$A532)+4,5)))&lt;=2002),"X"),"")</f>
        <v>X</v>
      </c>
      <c r="B532" s="14" t="b">
        <f>IFERROR(IF(ISNUMBER(SEARCH($B$1,input!$A532)),AND(2010&lt;=VALUE(TRIM(MID(input!$A532,SEARCH($B$1,input!$A532)+4,5))),VALUE(TRIM(MID(input!$A532,SEARCH($B$1,input!$A532)+4,5)))&lt;=2020),"X"),"")</f>
        <v>1</v>
      </c>
      <c r="C532" s="14" t="str">
        <f>IFERROR(IF(ISNUMBER(SEARCH($C$1,input!$A532)),AND(2020&lt;=VALUE(TRIM(MID(input!$A532,SEARCH($C$1,input!$A532)+4,5))),VALUE(TRIM(MID(input!$A532,SEARCH($C$1,input!$A532)+4,5)))&lt;=2030),"X"),"")</f>
        <v>X</v>
      </c>
      <c r="D532" s="14" t="str">
        <f>IFERROR(IF(ISNUMBER(SEARCH($D$1,input!$A532)),IF(MID(input!$A532,SEARCH($D$1,input!$A532)+7,2)="cm",AND(150&lt;=VALUE(MID(input!$A532,SEARCH($D$1,input!$A532)+4,3)),VALUE(MID(input!$A532,SEARCH($D$1,input!$A532)+4,3))&lt;=193),IF(MID(input!$A532,SEARCH($D$1,input!$A532)+6,2)="in",AND(59&lt;=VALUE(MID(input!$A532,SEARCH($D$1,input!$A532)+4,2)),VALUE(MID(input!$A532,SEARCH($D$1,input!$A532)+4,2))&lt;=76),"")),"X"),"")</f>
        <v>X</v>
      </c>
      <c r="E532" s="14" t="str">
        <f>IFERROR(IF(ISNUMBER(SEARCH($E$1,input!$A532)),IF(AND(MID(input!$A532,SEARCH($E$1,input!$A532)+4,1)="#",
VLOOKUP(MID(input!$A532,SEARCH($E$1,input!$A532)+5,1),'TRUE LIST'!$C$2:$D$17,2,0),
VLOOKUP(MID(input!$A532,SEARCH($E$1,input!$A532)+6,1),'TRUE LIST'!$C$2:$D$17,2,0),
VLOOKUP(MID(input!$A532,SEARCH($E$1,input!$A532)+7,1),'TRUE LIST'!$C$2:$D$17,2,0),
VLOOKUP(MID(input!$A532,SEARCH($E$1,input!$A532)+8,1),'TRUE LIST'!$C$2:$D$17,2,0),
VLOOKUP(MID(input!$A532,SEARCH($E$1,input!$A532)+9,1),'TRUE LIST'!$C$2:$D$17,2,0),
VLOOKUP(MID(input!$A532,SEARCH($E$1,input!$A532)+10,1),'TRUE LIST'!$C$2:$D$17,2,0),
TRIM(MID(input!$A532,SEARCH($E$1,input!$A532)+11,1))=""),TRUE,""),"X"),"")</f>
        <v>X</v>
      </c>
      <c r="F532" s="14" t="str">
        <f>IFERROR(IF(ISNUMBER(SEARCH($F$1,input!$A532)),VLOOKUP(TRIM(MID(input!$A532,SEARCH($F$1,input!$A532)+4,4)),'TRUE LIST'!$A$2:$B$8,2,0),"X"),"")</f>
        <v>X</v>
      </c>
      <c r="G532" s="14" t="str">
        <f>IFERROR(IF(ISNUMBER(SEARCH($G$1,input!$A532)),IF(LEN(TRIM(MID(input!$A532,SEARCH($G$1,input!$A532)+4,10)))=9,TRUE,""),"X"),"")</f>
        <v>X</v>
      </c>
      <c r="H532" s="14" t="str">
        <f t="shared" ca="1" si="16"/>
        <v/>
      </c>
      <c r="I532" s="13" t="str">
        <f>IF(ISBLANK(input!A532),"x","")</f>
        <v/>
      </c>
      <c r="J532" s="13" t="str">
        <f>IFERROR(IF(I532="x",MATCH("x",I533:I959,0),N/A),"")</f>
        <v/>
      </c>
      <c r="K532" s="14" t="str">
        <f t="shared" ca="1" si="17"/>
        <v/>
      </c>
    </row>
    <row r="533" spans="1:11" s="1" customFormat="1" x14ac:dyDescent="0.35">
      <c r="A533" s="14" t="b">
        <f>IFERROR(IF(ISNUMBER(SEARCH($A$1,input!$A533)),AND(1920&lt;=VALUE(TRIM(MID(input!$A533,SEARCH($A$1,input!$A533)+4,5))),VALUE(TRIM(MID(input!$A533,SEARCH($A$1,input!$A533)+4,5)))&lt;=2002),"X"),"")</f>
        <v>1</v>
      </c>
      <c r="B533" s="14" t="str">
        <f>IFERROR(IF(ISNUMBER(SEARCH($B$1,input!$A533)),AND(2010&lt;=VALUE(TRIM(MID(input!$A533,SEARCH($B$1,input!$A533)+4,5))),VALUE(TRIM(MID(input!$A533,SEARCH($B$1,input!$A533)+4,5)))&lt;=2020),"X"),"")</f>
        <v>X</v>
      </c>
      <c r="C533" s="14" t="str">
        <f>IFERROR(IF(ISNUMBER(SEARCH($C$1,input!$A533)),AND(2020&lt;=VALUE(TRIM(MID(input!$A533,SEARCH($C$1,input!$A533)+4,5))),VALUE(TRIM(MID(input!$A533,SEARCH($C$1,input!$A533)+4,5)))&lt;=2030),"X"),"")</f>
        <v>X</v>
      </c>
      <c r="D533" s="14" t="str">
        <f>IFERROR(IF(ISNUMBER(SEARCH($D$1,input!$A533)),IF(MID(input!$A533,SEARCH($D$1,input!$A533)+7,2)="cm",AND(150&lt;=VALUE(MID(input!$A533,SEARCH($D$1,input!$A533)+4,3)),VALUE(MID(input!$A533,SEARCH($D$1,input!$A533)+4,3))&lt;=193),IF(MID(input!$A533,SEARCH($D$1,input!$A533)+6,2)="in",AND(59&lt;=VALUE(MID(input!$A533,SEARCH($D$1,input!$A533)+4,2)),VALUE(MID(input!$A533,SEARCH($D$1,input!$A533)+4,2))&lt;=76),"")),"X"),"")</f>
        <v>X</v>
      </c>
      <c r="E533" s="14" t="str">
        <f>IFERROR(IF(ISNUMBER(SEARCH($E$1,input!$A533)),IF(AND(MID(input!$A533,SEARCH($E$1,input!$A533)+4,1)="#",
VLOOKUP(MID(input!$A533,SEARCH($E$1,input!$A533)+5,1),'TRUE LIST'!$C$2:$D$17,2,0),
VLOOKUP(MID(input!$A533,SEARCH($E$1,input!$A533)+6,1),'TRUE LIST'!$C$2:$D$17,2,0),
VLOOKUP(MID(input!$A533,SEARCH($E$1,input!$A533)+7,1),'TRUE LIST'!$C$2:$D$17,2,0),
VLOOKUP(MID(input!$A533,SEARCH($E$1,input!$A533)+8,1),'TRUE LIST'!$C$2:$D$17,2,0),
VLOOKUP(MID(input!$A533,SEARCH($E$1,input!$A533)+9,1),'TRUE LIST'!$C$2:$D$17,2,0),
VLOOKUP(MID(input!$A533,SEARCH($E$1,input!$A533)+10,1),'TRUE LIST'!$C$2:$D$17,2,0),
TRIM(MID(input!$A533,SEARCH($E$1,input!$A533)+11,1))=""),TRUE,""),"X"),"")</f>
        <v>X</v>
      </c>
      <c r="F533" s="14" t="str">
        <f>IFERROR(IF(ISNUMBER(SEARCH($F$1,input!$A533)),VLOOKUP(TRIM(MID(input!$A533,SEARCH($F$1,input!$A533)+4,4)),'TRUE LIST'!$A$2:$B$8,2,0),"X"),"")</f>
        <v>X</v>
      </c>
      <c r="G533" s="14" t="str">
        <f>IFERROR(IF(ISNUMBER(SEARCH($G$1,input!$A533)),IF(LEN(TRIM(MID(input!$A533,SEARCH($G$1,input!$A533)+4,10)))=9,TRUE,""),"X"),"")</f>
        <v>X</v>
      </c>
      <c r="H533" s="14" t="str">
        <f t="shared" ca="1" si="16"/>
        <v/>
      </c>
      <c r="I533" s="13" t="str">
        <f>IF(ISBLANK(input!A533),"x","")</f>
        <v/>
      </c>
      <c r="J533" s="13" t="str">
        <f>IFERROR(IF(I533="x",MATCH("x",I534:I959,0),N/A),"")</f>
        <v/>
      </c>
      <c r="K533" s="14" t="str">
        <f t="shared" ca="1" si="17"/>
        <v/>
      </c>
    </row>
    <row r="534" spans="1:11" s="1" customFormat="1" x14ac:dyDescent="0.35">
      <c r="A534" s="14" t="str">
        <f>IFERROR(IF(ISNUMBER(SEARCH($A$1,input!$A534)),AND(1920&lt;=VALUE(TRIM(MID(input!$A534,SEARCH($A$1,input!$A534)+4,5))),VALUE(TRIM(MID(input!$A534,SEARCH($A$1,input!$A534)+4,5)))&lt;=2002),"X"),"")</f>
        <v>X</v>
      </c>
      <c r="B534" s="14" t="str">
        <f>IFERROR(IF(ISNUMBER(SEARCH($B$1,input!$A534)),AND(2010&lt;=VALUE(TRIM(MID(input!$A534,SEARCH($B$1,input!$A534)+4,5))),VALUE(TRIM(MID(input!$A534,SEARCH($B$1,input!$A534)+4,5)))&lt;=2020),"X"),"")</f>
        <v>X</v>
      </c>
      <c r="C534" s="14" t="str">
        <f>IFERROR(IF(ISNUMBER(SEARCH($C$1,input!$A534)),AND(2020&lt;=VALUE(TRIM(MID(input!$A534,SEARCH($C$1,input!$A534)+4,5))),VALUE(TRIM(MID(input!$A534,SEARCH($C$1,input!$A534)+4,5)))&lt;=2030),"X"),"")</f>
        <v>X</v>
      </c>
      <c r="D534" s="14" t="b">
        <f>IFERROR(IF(ISNUMBER(SEARCH($D$1,input!$A534)),IF(MID(input!$A534,SEARCH($D$1,input!$A534)+7,2)="cm",AND(150&lt;=VALUE(MID(input!$A534,SEARCH($D$1,input!$A534)+4,3)),VALUE(MID(input!$A534,SEARCH($D$1,input!$A534)+4,3))&lt;=193),IF(MID(input!$A534,SEARCH($D$1,input!$A534)+6,2)="in",AND(59&lt;=VALUE(MID(input!$A534,SEARCH($D$1,input!$A534)+4,2)),VALUE(MID(input!$A534,SEARCH($D$1,input!$A534)+4,2))&lt;=76),"")),"X"),"")</f>
        <v>1</v>
      </c>
      <c r="E534" s="14" t="str">
        <f>IFERROR(IF(ISNUMBER(SEARCH($E$1,input!$A534)),IF(AND(MID(input!$A534,SEARCH($E$1,input!$A534)+4,1)="#",
VLOOKUP(MID(input!$A534,SEARCH($E$1,input!$A534)+5,1),'TRUE LIST'!$C$2:$D$17,2,0),
VLOOKUP(MID(input!$A534,SEARCH($E$1,input!$A534)+6,1),'TRUE LIST'!$C$2:$D$17,2,0),
VLOOKUP(MID(input!$A534,SEARCH($E$1,input!$A534)+7,1),'TRUE LIST'!$C$2:$D$17,2,0),
VLOOKUP(MID(input!$A534,SEARCH($E$1,input!$A534)+8,1),'TRUE LIST'!$C$2:$D$17,2,0),
VLOOKUP(MID(input!$A534,SEARCH($E$1,input!$A534)+9,1),'TRUE LIST'!$C$2:$D$17,2,0),
VLOOKUP(MID(input!$A534,SEARCH($E$1,input!$A534)+10,1),'TRUE LIST'!$C$2:$D$17,2,0),
TRIM(MID(input!$A534,SEARCH($E$1,input!$A534)+11,1))=""),TRUE,""),"X"),"")</f>
        <v>X</v>
      </c>
      <c r="F534" s="14" t="str">
        <f>IFERROR(IF(ISNUMBER(SEARCH($F$1,input!$A534)),VLOOKUP(TRIM(MID(input!$A534,SEARCH($F$1,input!$A534)+4,4)),'TRUE LIST'!$A$2:$B$8,2,0),"X"),"")</f>
        <v>X</v>
      </c>
      <c r="G534" s="14" t="b">
        <f>IFERROR(IF(ISNUMBER(SEARCH($G$1,input!$A534)),IF(LEN(TRIM(MID(input!$A534,SEARCH($G$1,input!$A534)+4,10)))=9,TRUE,""),"X"),"")</f>
        <v>1</v>
      </c>
      <c r="H534" s="14" t="str">
        <f t="shared" ca="1" si="16"/>
        <v/>
      </c>
      <c r="I534" s="13" t="str">
        <f>IF(ISBLANK(input!A534),"x","")</f>
        <v/>
      </c>
      <c r="J534" s="13" t="str">
        <f>IFERROR(IF(I534="x",MATCH("x",I535:I959,0),N/A),"")</f>
        <v/>
      </c>
      <c r="K534" s="14" t="str">
        <f t="shared" ca="1" si="17"/>
        <v/>
      </c>
    </row>
    <row r="535" spans="1:11" s="1" customFormat="1" x14ac:dyDescent="0.35">
      <c r="A535" s="14" t="str">
        <f>IFERROR(IF(ISNUMBER(SEARCH($A$1,input!$A535)),AND(1920&lt;=VALUE(TRIM(MID(input!$A535,SEARCH($A$1,input!$A535)+4,5))),VALUE(TRIM(MID(input!$A535,SEARCH($A$1,input!$A535)+4,5)))&lt;=2002),"X"),"")</f>
        <v>X</v>
      </c>
      <c r="B535" s="14" t="str">
        <f>IFERROR(IF(ISNUMBER(SEARCH($B$1,input!$A535)),AND(2010&lt;=VALUE(TRIM(MID(input!$A535,SEARCH($B$1,input!$A535)+4,5))),VALUE(TRIM(MID(input!$A535,SEARCH($B$1,input!$A535)+4,5)))&lt;=2020),"X"),"")</f>
        <v>X</v>
      </c>
      <c r="C535" s="14" t="b">
        <f>IFERROR(IF(ISNUMBER(SEARCH($C$1,input!$A535)),AND(2020&lt;=VALUE(TRIM(MID(input!$A535,SEARCH($C$1,input!$A535)+4,5))),VALUE(TRIM(MID(input!$A535,SEARCH($C$1,input!$A535)+4,5)))&lt;=2030),"X"),"")</f>
        <v>1</v>
      </c>
      <c r="D535" s="14" t="str">
        <f>IFERROR(IF(ISNUMBER(SEARCH($D$1,input!$A535)),IF(MID(input!$A535,SEARCH($D$1,input!$A535)+7,2)="cm",AND(150&lt;=VALUE(MID(input!$A535,SEARCH($D$1,input!$A535)+4,3)),VALUE(MID(input!$A535,SEARCH($D$1,input!$A535)+4,3))&lt;=193),IF(MID(input!$A535,SEARCH($D$1,input!$A535)+6,2)="in",AND(59&lt;=VALUE(MID(input!$A535,SEARCH($D$1,input!$A535)+4,2)),VALUE(MID(input!$A535,SEARCH($D$1,input!$A535)+4,2))&lt;=76),"")),"X"),"")</f>
        <v>X</v>
      </c>
      <c r="E535" s="14" t="str">
        <f>IFERROR(IF(ISNUMBER(SEARCH($E$1,input!$A535)),IF(AND(MID(input!$A535,SEARCH($E$1,input!$A535)+4,1)="#",
VLOOKUP(MID(input!$A535,SEARCH($E$1,input!$A535)+5,1),'TRUE LIST'!$C$2:$D$17,2,0),
VLOOKUP(MID(input!$A535,SEARCH($E$1,input!$A535)+6,1),'TRUE LIST'!$C$2:$D$17,2,0),
VLOOKUP(MID(input!$A535,SEARCH($E$1,input!$A535)+7,1),'TRUE LIST'!$C$2:$D$17,2,0),
VLOOKUP(MID(input!$A535,SEARCH($E$1,input!$A535)+8,1),'TRUE LIST'!$C$2:$D$17,2,0),
VLOOKUP(MID(input!$A535,SEARCH($E$1,input!$A535)+9,1),'TRUE LIST'!$C$2:$D$17,2,0),
VLOOKUP(MID(input!$A535,SEARCH($E$1,input!$A535)+10,1),'TRUE LIST'!$C$2:$D$17,2,0),
TRIM(MID(input!$A535,SEARCH($E$1,input!$A535)+11,1))=""),TRUE,""),"X"),"")</f>
        <v>X</v>
      </c>
      <c r="F535" s="14" t="str">
        <f>IFERROR(IF(ISNUMBER(SEARCH($F$1,input!$A535)),VLOOKUP(TRIM(MID(input!$A535,SEARCH($F$1,input!$A535)+4,4)),'TRUE LIST'!$A$2:$B$8,2,0),"X"),"")</f>
        <v>X</v>
      </c>
      <c r="G535" s="14" t="str">
        <f>IFERROR(IF(ISNUMBER(SEARCH($G$1,input!$A535)),IF(LEN(TRIM(MID(input!$A535,SEARCH($G$1,input!$A535)+4,10)))=9,TRUE,""),"X"),"")</f>
        <v>X</v>
      </c>
      <c r="H535" s="14" t="str">
        <f t="shared" ca="1" si="16"/>
        <v/>
      </c>
      <c r="I535" s="13" t="str">
        <f>IF(ISBLANK(input!A535),"x","")</f>
        <v/>
      </c>
      <c r="J535" s="13" t="str">
        <f>IFERROR(IF(I535="x",MATCH("x",I536:I959,0),N/A),"")</f>
        <v/>
      </c>
      <c r="K535" s="14" t="str">
        <f t="shared" ca="1" si="17"/>
        <v/>
      </c>
    </row>
    <row r="536" spans="1:11" s="1" customFormat="1" x14ac:dyDescent="0.35">
      <c r="A536" s="14" t="str">
        <f>IFERROR(IF(ISNUMBER(SEARCH($A$1,input!$A536)),AND(1920&lt;=VALUE(TRIM(MID(input!$A536,SEARCH($A$1,input!$A536)+4,5))),VALUE(TRIM(MID(input!$A536,SEARCH($A$1,input!$A536)+4,5)))&lt;=2002),"X"),"")</f>
        <v>X</v>
      </c>
      <c r="B536" s="14" t="str">
        <f>IFERROR(IF(ISNUMBER(SEARCH($B$1,input!$A536)),AND(2010&lt;=VALUE(TRIM(MID(input!$A536,SEARCH($B$1,input!$A536)+4,5))),VALUE(TRIM(MID(input!$A536,SEARCH($B$1,input!$A536)+4,5)))&lt;=2020),"X"),"")</f>
        <v>X</v>
      </c>
      <c r="C536" s="14" t="str">
        <f>IFERROR(IF(ISNUMBER(SEARCH($C$1,input!$A536)),AND(2020&lt;=VALUE(TRIM(MID(input!$A536,SEARCH($C$1,input!$A536)+4,5))),VALUE(TRIM(MID(input!$A536,SEARCH($C$1,input!$A536)+4,5)))&lt;=2030),"X"),"")</f>
        <v>X</v>
      </c>
      <c r="D536" s="14" t="str">
        <f>IFERROR(IF(ISNUMBER(SEARCH($D$1,input!$A536)),IF(MID(input!$A536,SEARCH($D$1,input!$A536)+7,2)="cm",AND(150&lt;=VALUE(MID(input!$A536,SEARCH($D$1,input!$A536)+4,3)),VALUE(MID(input!$A536,SEARCH($D$1,input!$A536)+4,3))&lt;=193),IF(MID(input!$A536,SEARCH($D$1,input!$A536)+6,2)="in",AND(59&lt;=VALUE(MID(input!$A536,SEARCH($D$1,input!$A536)+4,2)),VALUE(MID(input!$A536,SEARCH($D$1,input!$A536)+4,2))&lt;=76),"")),"X"),"")</f>
        <v>X</v>
      </c>
      <c r="E536" s="14" t="str">
        <f>IFERROR(IF(ISNUMBER(SEARCH($E$1,input!$A536)),IF(AND(MID(input!$A536,SEARCH($E$1,input!$A536)+4,1)="#",
VLOOKUP(MID(input!$A536,SEARCH($E$1,input!$A536)+5,1),'TRUE LIST'!$C$2:$D$17,2,0),
VLOOKUP(MID(input!$A536,SEARCH($E$1,input!$A536)+6,1),'TRUE LIST'!$C$2:$D$17,2,0),
VLOOKUP(MID(input!$A536,SEARCH($E$1,input!$A536)+7,1),'TRUE LIST'!$C$2:$D$17,2,0),
VLOOKUP(MID(input!$A536,SEARCH($E$1,input!$A536)+8,1),'TRUE LIST'!$C$2:$D$17,2,0),
VLOOKUP(MID(input!$A536,SEARCH($E$1,input!$A536)+9,1),'TRUE LIST'!$C$2:$D$17,2,0),
VLOOKUP(MID(input!$A536,SEARCH($E$1,input!$A536)+10,1),'TRUE LIST'!$C$2:$D$17,2,0),
TRIM(MID(input!$A536,SEARCH($E$1,input!$A536)+11,1))=""),TRUE,""),"X"),"")</f>
        <v>X</v>
      </c>
      <c r="F536" s="14" t="str">
        <f>IFERROR(IF(ISNUMBER(SEARCH($F$1,input!$A536)),VLOOKUP(TRIM(MID(input!$A536,SEARCH($F$1,input!$A536)+4,4)),'TRUE LIST'!$A$2:$B$8,2,0),"X"),"")</f>
        <v>X</v>
      </c>
      <c r="G536" s="14" t="str">
        <f>IFERROR(IF(ISNUMBER(SEARCH($G$1,input!$A536)),IF(LEN(TRIM(MID(input!$A536,SEARCH($G$1,input!$A536)+4,10)))=9,TRUE,""),"X"),"")</f>
        <v>X</v>
      </c>
      <c r="H536" s="14" t="str">
        <f t="shared" ca="1" si="16"/>
        <v/>
      </c>
      <c r="I536" s="13" t="str">
        <f>IF(ISBLANK(input!A536),"x","")</f>
        <v>x</v>
      </c>
      <c r="J536" s="13">
        <f>IFERROR(IF(I536="x",MATCH("x",I537:I959,0),N/A),"")</f>
        <v>4</v>
      </c>
      <c r="K536" s="14" t="str">
        <f t="shared" ca="1" si="17"/>
        <v/>
      </c>
    </row>
    <row r="537" spans="1:11" s="1" customFormat="1" x14ac:dyDescent="0.35">
      <c r="A537" s="14" t="str">
        <f>IFERROR(IF(ISNUMBER(SEARCH($A$1,input!$A537)),AND(1920&lt;=VALUE(TRIM(MID(input!$A537,SEARCH($A$1,input!$A537)+4,5))),VALUE(TRIM(MID(input!$A537,SEARCH($A$1,input!$A537)+4,5)))&lt;=2002),"X"),"")</f>
        <v>X</v>
      </c>
      <c r="B537" s="14" t="b">
        <f>IFERROR(IF(ISNUMBER(SEARCH($B$1,input!$A537)),AND(2010&lt;=VALUE(TRIM(MID(input!$A537,SEARCH($B$1,input!$A537)+4,5))),VALUE(TRIM(MID(input!$A537,SEARCH($B$1,input!$A537)+4,5)))&lt;=2020),"X"),"")</f>
        <v>1</v>
      </c>
      <c r="C537" s="14" t="str">
        <f>IFERROR(IF(ISNUMBER(SEARCH($C$1,input!$A537)),AND(2020&lt;=VALUE(TRIM(MID(input!$A537,SEARCH($C$1,input!$A537)+4,5))),VALUE(TRIM(MID(input!$A537,SEARCH($C$1,input!$A537)+4,5)))&lt;=2030),"X"),"")</f>
        <v>X</v>
      </c>
      <c r="D537" s="14" t="str">
        <f>IFERROR(IF(ISNUMBER(SEARCH($D$1,input!$A537)),IF(MID(input!$A537,SEARCH($D$1,input!$A537)+7,2)="cm",AND(150&lt;=VALUE(MID(input!$A537,SEARCH($D$1,input!$A537)+4,3)),VALUE(MID(input!$A537,SEARCH($D$1,input!$A537)+4,3))&lt;=193),IF(MID(input!$A537,SEARCH($D$1,input!$A537)+6,2)="in",AND(59&lt;=VALUE(MID(input!$A537,SEARCH($D$1,input!$A537)+4,2)),VALUE(MID(input!$A537,SEARCH($D$1,input!$A537)+4,2))&lt;=76),"")),"X"),"")</f>
        <v>X</v>
      </c>
      <c r="E537" s="14" t="str">
        <f>IFERROR(IF(ISNUMBER(SEARCH($E$1,input!$A537)),IF(AND(MID(input!$A537,SEARCH($E$1,input!$A537)+4,1)="#",
VLOOKUP(MID(input!$A537,SEARCH($E$1,input!$A537)+5,1),'TRUE LIST'!$C$2:$D$17,2,0),
VLOOKUP(MID(input!$A537,SEARCH($E$1,input!$A537)+6,1),'TRUE LIST'!$C$2:$D$17,2,0),
VLOOKUP(MID(input!$A537,SEARCH($E$1,input!$A537)+7,1),'TRUE LIST'!$C$2:$D$17,2,0),
VLOOKUP(MID(input!$A537,SEARCH($E$1,input!$A537)+8,1),'TRUE LIST'!$C$2:$D$17,2,0),
VLOOKUP(MID(input!$A537,SEARCH($E$1,input!$A537)+9,1),'TRUE LIST'!$C$2:$D$17,2,0),
VLOOKUP(MID(input!$A537,SEARCH($E$1,input!$A537)+10,1),'TRUE LIST'!$C$2:$D$17,2,0),
TRIM(MID(input!$A537,SEARCH($E$1,input!$A537)+11,1))=""),TRUE,""),"X"),"")</f>
        <v>X</v>
      </c>
      <c r="F537" s="14" t="b">
        <f>IFERROR(IF(ISNUMBER(SEARCH($F$1,input!$A537)),VLOOKUP(TRIM(MID(input!$A537,SEARCH($F$1,input!$A537)+4,4)),'TRUE LIST'!$A$2:$B$8,2,0),"X"),"")</f>
        <v>1</v>
      </c>
      <c r="G537" s="14" t="str">
        <f>IFERROR(IF(ISNUMBER(SEARCH($G$1,input!$A537)),IF(LEN(TRIM(MID(input!$A537,SEARCH($G$1,input!$A537)+4,10)))=9,TRUE,""),"X"),"")</f>
        <v>X</v>
      </c>
      <c r="H537" s="14">
        <f t="shared" ca="1" si="16"/>
        <v>6</v>
      </c>
      <c r="I537" s="13" t="str">
        <f>IF(ISBLANK(input!A537),"x","")</f>
        <v/>
      </c>
      <c r="J537" s="13" t="str">
        <f>IFERROR(IF(I537="x",MATCH("x",I538:I959,0),N/A),"")</f>
        <v/>
      </c>
      <c r="K537" s="14">
        <f t="shared" ca="1" si="17"/>
        <v>6</v>
      </c>
    </row>
    <row r="538" spans="1:11" s="1" customFormat="1" x14ac:dyDescent="0.35">
      <c r="A538" s="14" t="b">
        <f>IFERROR(IF(ISNUMBER(SEARCH($A$1,input!$A538)),AND(1920&lt;=VALUE(TRIM(MID(input!$A538,SEARCH($A$1,input!$A538)+4,5))),VALUE(TRIM(MID(input!$A538,SEARCH($A$1,input!$A538)+4,5)))&lt;=2002),"X"),"")</f>
        <v>1</v>
      </c>
      <c r="B538" s="14" t="str">
        <f>IFERROR(IF(ISNUMBER(SEARCH($B$1,input!$A538)),AND(2010&lt;=VALUE(TRIM(MID(input!$A538,SEARCH($B$1,input!$A538)+4,5))),VALUE(TRIM(MID(input!$A538,SEARCH($B$1,input!$A538)+4,5)))&lt;=2020),"X"),"")</f>
        <v>X</v>
      </c>
      <c r="C538" s="14" t="str">
        <f>IFERROR(IF(ISNUMBER(SEARCH($C$1,input!$A538)),AND(2020&lt;=VALUE(TRIM(MID(input!$A538,SEARCH($C$1,input!$A538)+4,5))),VALUE(TRIM(MID(input!$A538,SEARCH($C$1,input!$A538)+4,5)))&lt;=2030),"X"),"")</f>
        <v>X</v>
      </c>
      <c r="D538" s="14" t="str">
        <f>IFERROR(IF(ISNUMBER(SEARCH($D$1,input!$A538)),IF(MID(input!$A538,SEARCH($D$1,input!$A538)+7,2)="cm",AND(150&lt;=VALUE(MID(input!$A538,SEARCH($D$1,input!$A538)+4,3)),VALUE(MID(input!$A538,SEARCH($D$1,input!$A538)+4,3))&lt;=193),IF(MID(input!$A538,SEARCH($D$1,input!$A538)+6,2)="in",AND(59&lt;=VALUE(MID(input!$A538,SEARCH($D$1,input!$A538)+4,2)),VALUE(MID(input!$A538,SEARCH($D$1,input!$A538)+4,2))&lt;=76),"")),"X"),"")</f>
        <v>X</v>
      </c>
      <c r="E538" s="14" t="str">
        <f>IFERROR(IF(ISNUMBER(SEARCH($E$1,input!$A538)),IF(AND(MID(input!$A538,SEARCH($E$1,input!$A538)+4,1)="#",
VLOOKUP(MID(input!$A538,SEARCH($E$1,input!$A538)+5,1),'TRUE LIST'!$C$2:$D$17,2,0),
VLOOKUP(MID(input!$A538,SEARCH($E$1,input!$A538)+6,1),'TRUE LIST'!$C$2:$D$17,2,0),
VLOOKUP(MID(input!$A538,SEARCH($E$1,input!$A538)+7,1),'TRUE LIST'!$C$2:$D$17,2,0),
VLOOKUP(MID(input!$A538,SEARCH($E$1,input!$A538)+8,1),'TRUE LIST'!$C$2:$D$17,2,0),
VLOOKUP(MID(input!$A538,SEARCH($E$1,input!$A538)+9,1),'TRUE LIST'!$C$2:$D$17,2,0),
VLOOKUP(MID(input!$A538,SEARCH($E$1,input!$A538)+10,1),'TRUE LIST'!$C$2:$D$17,2,0),
TRIM(MID(input!$A538,SEARCH($E$1,input!$A538)+11,1))=""),TRUE,""),"X"),"")</f>
        <v>X</v>
      </c>
      <c r="F538" s="14" t="str">
        <f>IFERROR(IF(ISNUMBER(SEARCH($F$1,input!$A538)),VLOOKUP(TRIM(MID(input!$A538,SEARCH($F$1,input!$A538)+4,4)),'TRUE LIST'!$A$2:$B$8,2,0),"X"),"")</f>
        <v>X</v>
      </c>
      <c r="G538" s="14" t="b">
        <f>IFERROR(IF(ISNUMBER(SEARCH($G$1,input!$A538)),IF(LEN(TRIM(MID(input!$A538,SEARCH($G$1,input!$A538)+4,10)))=9,TRUE,""),"X"),"")</f>
        <v>1</v>
      </c>
      <c r="H538" s="14" t="str">
        <f t="shared" ca="1" si="16"/>
        <v/>
      </c>
      <c r="I538" s="13" t="str">
        <f>IF(ISBLANK(input!A538),"x","")</f>
        <v/>
      </c>
      <c r="J538" s="13" t="str">
        <f>IFERROR(IF(I538="x",MATCH("x",I539:I959,0),N/A),"")</f>
        <v/>
      </c>
      <c r="K538" s="14" t="str">
        <f t="shared" ca="1" si="17"/>
        <v/>
      </c>
    </row>
    <row r="539" spans="1:11" s="1" customFormat="1" x14ac:dyDescent="0.35">
      <c r="A539" s="14" t="str">
        <f>IFERROR(IF(ISNUMBER(SEARCH($A$1,input!$A539)),AND(1920&lt;=VALUE(TRIM(MID(input!$A539,SEARCH($A$1,input!$A539)+4,5))),VALUE(TRIM(MID(input!$A539,SEARCH($A$1,input!$A539)+4,5)))&lt;=2002),"X"),"")</f>
        <v>X</v>
      </c>
      <c r="B539" s="14" t="str">
        <f>IFERROR(IF(ISNUMBER(SEARCH($B$1,input!$A539)),AND(2010&lt;=VALUE(TRIM(MID(input!$A539,SEARCH($B$1,input!$A539)+4,5))),VALUE(TRIM(MID(input!$A539,SEARCH($B$1,input!$A539)+4,5)))&lt;=2020),"X"),"")</f>
        <v>X</v>
      </c>
      <c r="C539" s="14" t="b">
        <f>IFERROR(IF(ISNUMBER(SEARCH($C$1,input!$A539)),AND(2020&lt;=VALUE(TRIM(MID(input!$A539,SEARCH($C$1,input!$A539)+4,5))),VALUE(TRIM(MID(input!$A539,SEARCH($C$1,input!$A539)+4,5)))&lt;=2030),"X"),"")</f>
        <v>1</v>
      </c>
      <c r="D539" s="14" t="str">
        <f>IFERROR(IF(ISNUMBER(SEARCH($D$1,input!$A539)),IF(MID(input!$A539,SEARCH($D$1,input!$A539)+7,2)="cm",AND(150&lt;=VALUE(MID(input!$A539,SEARCH($D$1,input!$A539)+4,3)),VALUE(MID(input!$A539,SEARCH($D$1,input!$A539)+4,3))&lt;=193),IF(MID(input!$A539,SEARCH($D$1,input!$A539)+6,2)="in",AND(59&lt;=VALUE(MID(input!$A539,SEARCH($D$1,input!$A539)+4,2)),VALUE(MID(input!$A539,SEARCH($D$1,input!$A539)+4,2))&lt;=76),"")),"X"),"")</f>
        <v/>
      </c>
      <c r="E539" s="14" t="b">
        <f>IFERROR(IF(ISNUMBER(SEARCH($E$1,input!$A539)),IF(AND(MID(input!$A539,SEARCH($E$1,input!$A539)+4,1)="#",
VLOOKUP(MID(input!$A539,SEARCH($E$1,input!$A539)+5,1),'TRUE LIST'!$C$2:$D$17,2,0),
VLOOKUP(MID(input!$A539,SEARCH($E$1,input!$A539)+6,1),'TRUE LIST'!$C$2:$D$17,2,0),
VLOOKUP(MID(input!$A539,SEARCH($E$1,input!$A539)+7,1),'TRUE LIST'!$C$2:$D$17,2,0),
VLOOKUP(MID(input!$A539,SEARCH($E$1,input!$A539)+8,1),'TRUE LIST'!$C$2:$D$17,2,0),
VLOOKUP(MID(input!$A539,SEARCH($E$1,input!$A539)+9,1),'TRUE LIST'!$C$2:$D$17,2,0),
VLOOKUP(MID(input!$A539,SEARCH($E$1,input!$A539)+10,1),'TRUE LIST'!$C$2:$D$17,2,0),
TRIM(MID(input!$A539,SEARCH($E$1,input!$A539)+11,1))=""),TRUE,""),"X"),"")</f>
        <v>1</v>
      </c>
      <c r="F539" s="14" t="str">
        <f>IFERROR(IF(ISNUMBER(SEARCH($F$1,input!$A539)),VLOOKUP(TRIM(MID(input!$A539,SEARCH($F$1,input!$A539)+4,4)),'TRUE LIST'!$A$2:$B$8,2,0),"X"),"")</f>
        <v>X</v>
      </c>
      <c r="G539" s="14" t="str">
        <f>IFERROR(IF(ISNUMBER(SEARCH($G$1,input!$A539)),IF(LEN(TRIM(MID(input!$A539,SEARCH($G$1,input!$A539)+4,10)))=9,TRUE,""),"X"),"")</f>
        <v>X</v>
      </c>
      <c r="H539" s="14" t="str">
        <f t="shared" ca="1" si="16"/>
        <v/>
      </c>
      <c r="I539" s="13" t="str">
        <f>IF(ISBLANK(input!A539),"x","")</f>
        <v/>
      </c>
      <c r="J539" s="13" t="str">
        <f>IFERROR(IF(I539="x",MATCH("x",I540:I959,0),N/A),"")</f>
        <v/>
      </c>
      <c r="K539" s="14" t="str">
        <f t="shared" ca="1" si="17"/>
        <v/>
      </c>
    </row>
    <row r="540" spans="1:11" s="1" customFormat="1" x14ac:dyDescent="0.35">
      <c r="A540" s="14" t="str">
        <f>IFERROR(IF(ISNUMBER(SEARCH($A$1,input!$A540)),AND(1920&lt;=VALUE(TRIM(MID(input!$A540,SEARCH($A$1,input!$A540)+4,5))),VALUE(TRIM(MID(input!$A540,SEARCH($A$1,input!$A540)+4,5)))&lt;=2002),"X"),"")</f>
        <v>X</v>
      </c>
      <c r="B540" s="14" t="str">
        <f>IFERROR(IF(ISNUMBER(SEARCH($B$1,input!$A540)),AND(2010&lt;=VALUE(TRIM(MID(input!$A540,SEARCH($B$1,input!$A540)+4,5))),VALUE(TRIM(MID(input!$A540,SEARCH($B$1,input!$A540)+4,5)))&lt;=2020),"X"),"")</f>
        <v>X</v>
      </c>
      <c r="C540" s="14" t="str">
        <f>IFERROR(IF(ISNUMBER(SEARCH($C$1,input!$A540)),AND(2020&lt;=VALUE(TRIM(MID(input!$A540,SEARCH($C$1,input!$A540)+4,5))),VALUE(TRIM(MID(input!$A540,SEARCH($C$1,input!$A540)+4,5)))&lt;=2030),"X"),"")</f>
        <v>X</v>
      </c>
      <c r="D540" s="14" t="str">
        <f>IFERROR(IF(ISNUMBER(SEARCH($D$1,input!$A540)),IF(MID(input!$A540,SEARCH($D$1,input!$A540)+7,2)="cm",AND(150&lt;=VALUE(MID(input!$A540,SEARCH($D$1,input!$A540)+4,3)),VALUE(MID(input!$A540,SEARCH($D$1,input!$A540)+4,3))&lt;=193),IF(MID(input!$A540,SEARCH($D$1,input!$A540)+6,2)="in",AND(59&lt;=VALUE(MID(input!$A540,SEARCH($D$1,input!$A540)+4,2)),VALUE(MID(input!$A540,SEARCH($D$1,input!$A540)+4,2))&lt;=76),"")),"X"),"")</f>
        <v>X</v>
      </c>
      <c r="E540" s="14" t="str">
        <f>IFERROR(IF(ISNUMBER(SEARCH($E$1,input!$A540)),IF(AND(MID(input!$A540,SEARCH($E$1,input!$A540)+4,1)="#",
VLOOKUP(MID(input!$A540,SEARCH($E$1,input!$A540)+5,1),'TRUE LIST'!$C$2:$D$17,2,0),
VLOOKUP(MID(input!$A540,SEARCH($E$1,input!$A540)+6,1),'TRUE LIST'!$C$2:$D$17,2,0),
VLOOKUP(MID(input!$A540,SEARCH($E$1,input!$A540)+7,1),'TRUE LIST'!$C$2:$D$17,2,0),
VLOOKUP(MID(input!$A540,SEARCH($E$1,input!$A540)+8,1),'TRUE LIST'!$C$2:$D$17,2,0),
VLOOKUP(MID(input!$A540,SEARCH($E$1,input!$A540)+9,1),'TRUE LIST'!$C$2:$D$17,2,0),
VLOOKUP(MID(input!$A540,SEARCH($E$1,input!$A540)+10,1),'TRUE LIST'!$C$2:$D$17,2,0),
TRIM(MID(input!$A540,SEARCH($E$1,input!$A540)+11,1))=""),TRUE,""),"X"),"")</f>
        <v>X</v>
      </c>
      <c r="F540" s="14" t="str">
        <f>IFERROR(IF(ISNUMBER(SEARCH($F$1,input!$A540)),VLOOKUP(TRIM(MID(input!$A540,SEARCH($F$1,input!$A540)+4,4)),'TRUE LIST'!$A$2:$B$8,2,0),"X"),"")</f>
        <v>X</v>
      </c>
      <c r="G540" s="14" t="str">
        <f>IFERROR(IF(ISNUMBER(SEARCH($G$1,input!$A540)),IF(LEN(TRIM(MID(input!$A540,SEARCH($G$1,input!$A540)+4,10)))=9,TRUE,""),"X"),"")</f>
        <v>X</v>
      </c>
      <c r="H540" s="14" t="str">
        <f t="shared" ca="1" si="16"/>
        <v/>
      </c>
      <c r="I540" s="13" t="str">
        <f>IF(ISBLANK(input!A540),"x","")</f>
        <v>x</v>
      </c>
      <c r="J540" s="13">
        <f>IFERROR(IF(I540="x",MATCH("x",I541:I959,0),N/A),"")</f>
        <v>4</v>
      </c>
      <c r="K540" s="14" t="str">
        <f t="shared" ca="1" si="17"/>
        <v/>
      </c>
    </row>
    <row r="541" spans="1:11" s="1" customFormat="1" x14ac:dyDescent="0.35">
      <c r="A541" s="14" t="str">
        <f>IFERROR(IF(ISNUMBER(SEARCH($A$1,input!$A541)),AND(1920&lt;=VALUE(TRIM(MID(input!$A541,SEARCH($A$1,input!$A541)+4,5))),VALUE(TRIM(MID(input!$A541,SEARCH($A$1,input!$A541)+4,5)))&lt;=2002),"X"),"")</f>
        <v>X</v>
      </c>
      <c r="B541" s="14" t="str">
        <f>IFERROR(IF(ISNUMBER(SEARCH($B$1,input!$A541)),AND(2010&lt;=VALUE(TRIM(MID(input!$A541,SEARCH($B$1,input!$A541)+4,5))),VALUE(TRIM(MID(input!$A541,SEARCH($B$1,input!$A541)+4,5)))&lt;=2020),"X"),"")</f>
        <v>X</v>
      </c>
      <c r="C541" s="14" t="str">
        <f>IFERROR(IF(ISNUMBER(SEARCH($C$1,input!$A541)),AND(2020&lt;=VALUE(TRIM(MID(input!$A541,SEARCH($C$1,input!$A541)+4,5))),VALUE(TRIM(MID(input!$A541,SEARCH($C$1,input!$A541)+4,5)))&lt;=2030),"X"),"")</f>
        <v>X</v>
      </c>
      <c r="D541" s="14" t="str">
        <f>IFERROR(IF(ISNUMBER(SEARCH($D$1,input!$A541)),IF(MID(input!$A541,SEARCH($D$1,input!$A541)+7,2)="cm",AND(150&lt;=VALUE(MID(input!$A541,SEARCH($D$1,input!$A541)+4,3)),VALUE(MID(input!$A541,SEARCH($D$1,input!$A541)+4,3))&lt;=193),IF(MID(input!$A541,SEARCH($D$1,input!$A541)+6,2)="in",AND(59&lt;=VALUE(MID(input!$A541,SEARCH($D$1,input!$A541)+4,2)),VALUE(MID(input!$A541,SEARCH($D$1,input!$A541)+4,2))&lt;=76),"")),"X"),"")</f>
        <v>X</v>
      </c>
      <c r="E541" s="14" t="str">
        <f>IFERROR(IF(ISNUMBER(SEARCH($E$1,input!$A541)),IF(AND(MID(input!$A541,SEARCH($E$1,input!$A541)+4,1)="#",
VLOOKUP(MID(input!$A541,SEARCH($E$1,input!$A541)+5,1),'TRUE LIST'!$C$2:$D$17,2,0),
VLOOKUP(MID(input!$A541,SEARCH($E$1,input!$A541)+6,1),'TRUE LIST'!$C$2:$D$17,2,0),
VLOOKUP(MID(input!$A541,SEARCH($E$1,input!$A541)+7,1),'TRUE LIST'!$C$2:$D$17,2,0),
VLOOKUP(MID(input!$A541,SEARCH($E$1,input!$A541)+8,1),'TRUE LIST'!$C$2:$D$17,2,0),
VLOOKUP(MID(input!$A541,SEARCH($E$1,input!$A541)+9,1),'TRUE LIST'!$C$2:$D$17,2,0),
VLOOKUP(MID(input!$A541,SEARCH($E$1,input!$A541)+10,1),'TRUE LIST'!$C$2:$D$17,2,0),
TRIM(MID(input!$A541,SEARCH($E$1,input!$A541)+11,1))=""),TRUE,""),"X"),"")</f>
        <v>X</v>
      </c>
      <c r="F541" s="14" t="b">
        <f>IFERROR(IF(ISNUMBER(SEARCH($F$1,input!$A541)),VLOOKUP(TRIM(MID(input!$A541,SEARCH($F$1,input!$A541)+4,4)),'TRUE LIST'!$A$2:$B$8,2,0),"X"),"")</f>
        <v>1</v>
      </c>
      <c r="G541" s="14" t="str">
        <f>IFERROR(IF(ISNUMBER(SEARCH($G$1,input!$A541)),IF(LEN(TRIM(MID(input!$A541,SEARCH($G$1,input!$A541)+4,10)))=9,TRUE,""),"X"),"")</f>
        <v>X</v>
      </c>
      <c r="H541" s="14">
        <f t="shared" ca="1" si="16"/>
        <v>6</v>
      </c>
      <c r="I541" s="13" t="str">
        <f>IF(ISBLANK(input!A541),"x","")</f>
        <v/>
      </c>
      <c r="J541" s="13" t="str">
        <f>IFERROR(IF(I541="x",MATCH("x",I542:I959,0),N/A),"")</f>
        <v/>
      </c>
      <c r="K541" s="14">
        <f t="shared" ca="1" si="17"/>
        <v>6</v>
      </c>
    </row>
    <row r="542" spans="1:11" s="1" customFormat="1" x14ac:dyDescent="0.35">
      <c r="A542" s="14" t="b">
        <f>IFERROR(IF(ISNUMBER(SEARCH($A$1,input!$A542)),AND(1920&lt;=VALUE(TRIM(MID(input!$A542,SEARCH($A$1,input!$A542)+4,5))),VALUE(TRIM(MID(input!$A542,SEARCH($A$1,input!$A542)+4,5)))&lt;=2002),"X"),"")</f>
        <v>1</v>
      </c>
      <c r="B542" s="14" t="b">
        <f>IFERROR(IF(ISNUMBER(SEARCH($B$1,input!$A542)),AND(2010&lt;=VALUE(TRIM(MID(input!$A542,SEARCH($B$1,input!$A542)+4,5))),VALUE(TRIM(MID(input!$A542,SEARCH($B$1,input!$A542)+4,5)))&lt;=2020),"X"),"")</f>
        <v>1</v>
      </c>
      <c r="C542" s="14" t="str">
        <f>IFERROR(IF(ISNUMBER(SEARCH($C$1,input!$A542)),AND(2020&lt;=VALUE(TRIM(MID(input!$A542,SEARCH($C$1,input!$A542)+4,5))),VALUE(TRIM(MID(input!$A542,SEARCH($C$1,input!$A542)+4,5)))&lt;=2030),"X"),"")</f>
        <v>X</v>
      </c>
      <c r="D542" s="14" t="str">
        <f>IFERROR(IF(ISNUMBER(SEARCH($D$1,input!$A542)),IF(MID(input!$A542,SEARCH($D$1,input!$A542)+7,2)="cm",AND(150&lt;=VALUE(MID(input!$A542,SEARCH($D$1,input!$A542)+4,3)),VALUE(MID(input!$A542,SEARCH($D$1,input!$A542)+4,3))&lt;=193),IF(MID(input!$A542,SEARCH($D$1,input!$A542)+6,2)="in",AND(59&lt;=VALUE(MID(input!$A542,SEARCH($D$1,input!$A542)+4,2)),VALUE(MID(input!$A542,SEARCH($D$1,input!$A542)+4,2))&lt;=76),"")),"X"),"")</f>
        <v>X</v>
      </c>
      <c r="E542" s="14" t="b">
        <f>IFERROR(IF(ISNUMBER(SEARCH($E$1,input!$A542)),IF(AND(MID(input!$A542,SEARCH($E$1,input!$A542)+4,1)="#",
VLOOKUP(MID(input!$A542,SEARCH($E$1,input!$A542)+5,1),'TRUE LIST'!$C$2:$D$17,2,0),
VLOOKUP(MID(input!$A542,SEARCH($E$1,input!$A542)+6,1),'TRUE LIST'!$C$2:$D$17,2,0),
VLOOKUP(MID(input!$A542,SEARCH($E$1,input!$A542)+7,1),'TRUE LIST'!$C$2:$D$17,2,0),
VLOOKUP(MID(input!$A542,SEARCH($E$1,input!$A542)+8,1),'TRUE LIST'!$C$2:$D$17,2,0),
VLOOKUP(MID(input!$A542,SEARCH($E$1,input!$A542)+9,1),'TRUE LIST'!$C$2:$D$17,2,0),
VLOOKUP(MID(input!$A542,SEARCH($E$1,input!$A542)+10,1),'TRUE LIST'!$C$2:$D$17,2,0),
TRIM(MID(input!$A542,SEARCH($E$1,input!$A542)+11,1))=""),TRUE,""),"X"),"")</f>
        <v>1</v>
      </c>
      <c r="F542" s="14" t="str">
        <f>IFERROR(IF(ISNUMBER(SEARCH($F$1,input!$A542)),VLOOKUP(TRIM(MID(input!$A542,SEARCH($F$1,input!$A542)+4,4)),'TRUE LIST'!$A$2:$B$8,2,0),"X"),"")</f>
        <v>X</v>
      </c>
      <c r="G542" s="14" t="b">
        <f>IFERROR(IF(ISNUMBER(SEARCH($G$1,input!$A542)),IF(LEN(TRIM(MID(input!$A542,SEARCH($G$1,input!$A542)+4,10)))=9,TRUE,""),"X"),"")</f>
        <v>1</v>
      </c>
      <c r="H542" s="14" t="str">
        <f t="shared" ca="1" si="16"/>
        <v/>
      </c>
      <c r="I542" s="13" t="str">
        <f>IF(ISBLANK(input!A542),"x","")</f>
        <v/>
      </c>
      <c r="J542" s="13" t="str">
        <f>IFERROR(IF(I542="x",MATCH("x",I543:I959,0),N/A),"")</f>
        <v/>
      </c>
      <c r="K542" s="14" t="str">
        <f t="shared" ca="1" si="17"/>
        <v/>
      </c>
    </row>
    <row r="543" spans="1:11" s="1" customFormat="1" x14ac:dyDescent="0.35">
      <c r="A543" s="14" t="str">
        <f>IFERROR(IF(ISNUMBER(SEARCH($A$1,input!$A543)),AND(1920&lt;=VALUE(TRIM(MID(input!$A543,SEARCH($A$1,input!$A543)+4,5))),VALUE(TRIM(MID(input!$A543,SEARCH($A$1,input!$A543)+4,5)))&lt;=2002),"X"),"")</f>
        <v>X</v>
      </c>
      <c r="B543" s="14" t="str">
        <f>IFERROR(IF(ISNUMBER(SEARCH($B$1,input!$A543)),AND(2010&lt;=VALUE(TRIM(MID(input!$A543,SEARCH($B$1,input!$A543)+4,5))),VALUE(TRIM(MID(input!$A543,SEARCH($B$1,input!$A543)+4,5)))&lt;=2020),"X"),"")</f>
        <v>X</v>
      </c>
      <c r="C543" s="14" t="b">
        <f>IFERROR(IF(ISNUMBER(SEARCH($C$1,input!$A543)),AND(2020&lt;=VALUE(TRIM(MID(input!$A543,SEARCH($C$1,input!$A543)+4,5))),VALUE(TRIM(MID(input!$A543,SEARCH($C$1,input!$A543)+4,5)))&lt;=2030),"X"),"")</f>
        <v>1</v>
      </c>
      <c r="D543" s="14" t="b">
        <f>IFERROR(IF(ISNUMBER(SEARCH($D$1,input!$A543)),IF(MID(input!$A543,SEARCH($D$1,input!$A543)+7,2)="cm",AND(150&lt;=VALUE(MID(input!$A543,SEARCH($D$1,input!$A543)+4,3)),VALUE(MID(input!$A543,SEARCH($D$1,input!$A543)+4,3))&lt;=193),IF(MID(input!$A543,SEARCH($D$1,input!$A543)+6,2)="in",AND(59&lt;=VALUE(MID(input!$A543,SEARCH($D$1,input!$A543)+4,2)),VALUE(MID(input!$A543,SEARCH($D$1,input!$A543)+4,2))&lt;=76),"")),"X"),"")</f>
        <v>1</v>
      </c>
      <c r="E543" s="14" t="str">
        <f>IFERROR(IF(ISNUMBER(SEARCH($E$1,input!$A543)),IF(AND(MID(input!$A543,SEARCH($E$1,input!$A543)+4,1)="#",
VLOOKUP(MID(input!$A543,SEARCH($E$1,input!$A543)+5,1),'TRUE LIST'!$C$2:$D$17,2,0),
VLOOKUP(MID(input!$A543,SEARCH($E$1,input!$A543)+6,1),'TRUE LIST'!$C$2:$D$17,2,0),
VLOOKUP(MID(input!$A543,SEARCH($E$1,input!$A543)+7,1),'TRUE LIST'!$C$2:$D$17,2,0),
VLOOKUP(MID(input!$A543,SEARCH($E$1,input!$A543)+8,1),'TRUE LIST'!$C$2:$D$17,2,0),
VLOOKUP(MID(input!$A543,SEARCH($E$1,input!$A543)+9,1),'TRUE LIST'!$C$2:$D$17,2,0),
VLOOKUP(MID(input!$A543,SEARCH($E$1,input!$A543)+10,1),'TRUE LIST'!$C$2:$D$17,2,0),
TRIM(MID(input!$A543,SEARCH($E$1,input!$A543)+11,1))=""),TRUE,""),"X"),"")</f>
        <v>X</v>
      </c>
      <c r="F543" s="14" t="str">
        <f>IFERROR(IF(ISNUMBER(SEARCH($F$1,input!$A543)),VLOOKUP(TRIM(MID(input!$A543,SEARCH($F$1,input!$A543)+4,4)),'TRUE LIST'!$A$2:$B$8,2,0),"X"),"")</f>
        <v>X</v>
      </c>
      <c r="G543" s="14" t="str">
        <f>IFERROR(IF(ISNUMBER(SEARCH($G$1,input!$A543)),IF(LEN(TRIM(MID(input!$A543,SEARCH($G$1,input!$A543)+4,10)))=9,TRUE,""),"X"),"")</f>
        <v>X</v>
      </c>
      <c r="H543" s="14" t="str">
        <f t="shared" ca="1" si="16"/>
        <v/>
      </c>
      <c r="I543" s="13" t="str">
        <f>IF(ISBLANK(input!A543),"x","")</f>
        <v/>
      </c>
      <c r="J543" s="13" t="str">
        <f>IFERROR(IF(I543="x",MATCH("x",I544:I959,0),N/A),"")</f>
        <v/>
      </c>
      <c r="K543" s="14" t="str">
        <f t="shared" ca="1" si="17"/>
        <v/>
      </c>
    </row>
    <row r="544" spans="1:11" s="1" customFormat="1" x14ac:dyDescent="0.35">
      <c r="A544" s="14" t="str">
        <f>IFERROR(IF(ISNUMBER(SEARCH($A$1,input!$A544)),AND(1920&lt;=VALUE(TRIM(MID(input!$A544,SEARCH($A$1,input!$A544)+4,5))),VALUE(TRIM(MID(input!$A544,SEARCH($A$1,input!$A544)+4,5)))&lt;=2002),"X"),"")</f>
        <v>X</v>
      </c>
      <c r="B544" s="14" t="str">
        <f>IFERROR(IF(ISNUMBER(SEARCH($B$1,input!$A544)),AND(2010&lt;=VALUE(TRIM(MID(input!$A544,SEARCH($B$1,input!$A544)+4,5))),VALUE(TRIM(MID(input!$A544,SEARCH($B$1,input!$A544)+4,5)))&lt;=2020),"X"),"")</f>
        <v>X</v>
      </c>
      <c r="C544" s="14" t="str">
        <f>IFERROR(IF(ISNUMBER(SEARCH($C$1,input!$A544)),AND(2020&lt;=VALUE(TRIM(MID(input!$A544,SEARCH($C$1,input!$A544)+4,5))),VALUE(TRIM(MID(input!$A544,SEARCH($C$1,input!$A544)+4,5)))&lt;=2030),"X"),"")</f>
        <v>X</v>
      </c>
      <c r="D544" s="14" t="str">
        <f>IFERROR(IF(ISNUMBER(SEARCH($D$1,input!$A544)),IF(MID(input!$A544,SEARCH($D$1,input!$A544)+7,2)="cm",AND(150&lt;=VALUE(MID(input!$A544,SEARCH($D$1,input!$A544)+4,3)),VALUE(MID(input!$A544,SEARCH($D$1,input!$A544)+4,3))&lt;=193),IF(MID(input!$A544,SEARCH($D$1,input!$A544)+6,2)="in",AND(59&lt;=VALUE(MID(input!$A544,SEARCH($D$1,input!$A544)+4,2)),VALUE(MID(input!$A544,SEARCH($D$1,input!$A544)+4,2))&lt;=76),"")),"X"),"")</f>
        <v>X</v>
      </c>
      <c r="E544" s="14" t="str">
        <f>IFERROR(IF(ISNUMBER(SEARCH($E$1,input!$A544)),IF(AND(MID(input!$A544,SEARCH($E$1,input!$A544)+4,1)="#",
VLOOKUP(MID(input!$A544,SEARCH($E$1,input!$A544)+5,1),'TRUE LIST'!$C$2:$D$17,2,0),
VLOOKUP(MID(input!$A544,SEARCH($E$1,input!$A544)+6,1),'TRUE LIST'!$C$2:$D$17,2,0),
VLOOKUP(MID(input!$A544,SEARCH($E$1,input!$A544)+7,1),'TRUE LIST'!$C$2:$D$17,2,0),
VLOOKUP(MID(input!$A544,SEARCH($E$1,input!$A544)+8,1),'TRUE LIST'!$C$2:$D$17,2,0),
VLOOKUP(MID(input!$A544,SEARCH($E$1,input!$A544)+9,1),'TRUE LIST'!$C$2:$D$17,2,0),
VLOOKUP(MID(input!$A544,SEARCH($E$1,input!$A544)+10,1),'TRUE LIST'!$C$2:$D$17,2,0),
TRIM(MID(input!$A544,SEARCH($E$1,input!$A544)+11,1))=""),TRUE,""),"X"),"")</f>
        <v>X</v>
      </c>
      <c r="F544" s="14" t="str">
        <f>IFERROR(IF(ISNUMBER(SEARCH($F$1,input!$A544)),VLOOKUP(TRIM(MID(input!$A544,SEARCH($F$1,input!$A544)+4,4)),'TRUE LIST'!$A$2:$B$8,2,0),"X"),"")</f>
        <v>X</v>
      </c>
      <c r="G544" s="14" t="str">
        <f>IFERROR(IF(ISNUMBER(SEARCH($G$1,input!$A544)),IF(LEN(TRIM(MID(input!$A544,SEARCH($G$1,input!$A544)+4,10)))=9,TRUE,""),"X"),"")</f>
        <v>X</v>
      </c>
      <c r="H544" s="14" t="str">
        <f t="shared" ca="1" si="16"/>
        <v/>
      </c>
      <c r="I544" s="13" t="str">
        <f>IF(ISBLANK(input!A544),"x","")</f>
        <v>x</v>
      </c>
      <c r="J544" s="13">
        <f>IFERROR(IF(I544="x",MATCH("x",I545:I959,0),N/A),"")</f>
        <v>4</v>
      </c>
      <c r="K544" s="14" t="str">
        <f t="shared" ca="1" si="17"/>
        <v/>
      </c>
    </row>
    <row r="545" spans="1:11" s="1" customFormat="1" x14ac:dyDescent="0.35">
      <c r="A545" s="14" t="str">
        <f>IFERROR(IF(ISNUMBER(SEARCH($A$1,input!$A545)),AND(1920&lt;=VALUE(TRIM(MID(input!$A545,SEARCH($A$1,input!$A545)+4,5))),VALUE(TRIM(MID(input!$A545,SEARCH($A$1,input!$A545)+4,5)))&lt;=2002),"X"),"")</f>
        <v>X</v>
      </c>
      <c r="B545" s="14" t="str">
        <f>IFERROR(IF(ISNUMBER(SEARCH($B$1,input!$A545)),AND(2010&lt;=VALUE(TRIM(MID(input!$A545,SEARCH($B$1,input!$A545)+4,5))),VALUE(TRIM(MID(input!$A545,SEARCH($B$1,input!$A545)+4,5)))&lt;=2020),"X"),"")</f>
        <v>X</v>
      </c>
      <c r="C545" s="14" t="str">
        <f>IFERROR(IF(ISNUMBER(SEARCH($C$1,input!$A545)),AND(2020&lt;=VALUE(TRIM(MID(input!$A545,SEARCH($C$1,input!$A545)+4,5))),VALUE(TRIM(MID(input!$A545,SEARCH($C$1,input!$A545)+4,5)))&lt;=2030),"X"),"")</f>
        <v>X</v>
      </c>
      <c r="D545" s="14" t="str">
        <f>IFERROR(IF(ISNUMBER(SEARCH($D$1,input!$A545)),IF(MID(input!$A545,SEARCH($D$1,input!$A545)+7,2)="cm",AND(150&lt;=VALUE(MID(input!$A545,SEARCH($D$1,input!$A545)+4,3)),VALUE(MID(input!$A545,SEARCH($D$1,input!$A545)+4,3))&lt;=193),IF(MID(input!$A545,SEARCH($D$1,input!$A545)+6,2)="in",AND(59&lt;=VALUE(MID(input!$A545,SEARCH($D$1,input!$A545)+4,2)),VALUE(MID(input!$A545,SEARCH($D$1,input!$A545)+4,2))&lt;=76),"")),"X"),"")</f>
        <v>X</v>
      </c>
      <c r="E545" s="14" t="str">
        <f>IFERROR(IF(ISNUMBER(SEARCH($E$1,input!$A545)),IF(AND(MID(input!$A545,SEARCH($E$1,input!$A545)+4,1)="#",
VLOOKUP(MID(input!$A545,SEARCH($E$1,input!$A545)+5,1),'TRUE LIST'!$C$2:$D$17,2,0),
VLOOKUP(MID(input!$A545,SEARCH($E$1,input!$A545)+6,1),'TRUE LIST'!$C$2:$D$17,2,0),
VLOOKUP(MID(input!$A545,SEARCH($E$1,input!$A545)+7,1),'TRUE LIST'!$C$2:$D$17,2,0),
VLOOKUP(MID(input!$A545,SEARCH($E$1,input!$A545)+8,1),'TRUE LIST'!$C$2:$D$17,2,0),
VLOOKUP(MID(input!$A545,SEARCH($E$1,input!$A545)+9,1),'TRUE LIST'!$C$2:$D$17,2,0),
VLOOKUP(MID(input!$A545,SEARCH($E$1,input!$A545)+10,1),'TRUE LIST'!$C$2:$D$17,2,0),
TRIM(MID(input!$A545,SEARCH($E$1,input!$A545)+11,1))=""),TRUE,""),"X"),"")</f>
        <v>X</v>
      </c>
      <c r="F545" s="14" t="str">
        <f>IFERROR(IF(ISNUMBER(SEARCH($F$1,input!$A545)),VLOOKUP(TRIM(MID(input!$A545,SEARCH($F$1,input!$A545)+4,4)),'TRUE LIST'!$A$2:$B$8,2,0),"X"),"")</f>
        <v/>
      </c>
      <c r="G545" s="14" t="str">
        <f>IFERROR(IF(ISNUMBER(SEARCH($G$1,input!$A545)),IF(LEN(TRIM(MID(input!$A545,SEARCH($G$1,input!$A545)+4,10)))=9,TRUE,""),"X"),"")</f>
        <v>X</v>
      </c>
      <c r="H545" s="14">
        <f t="shared" ca="1" si="16"/>
        <v>6</v>
      </c>
      <c r="I545" s="13" t="str">
        <f>IF(ISBLANK(input!A545),"x","")</f>
        <v/>
      </c>
      <c r="J545" s="13" t="str">
        <f>IFERROR(IF(I545="x",MATCH("x",I546:I959,0),N/A),"")</f>
        <v/>
      </c>
      <c r="K545" s="14">
        <f t="shared" ca="1" si="17"/>
        <v>6</v>
      </c>
    </row>
    <row r="546" spans="1:11" s="1" customFormat="1" x14ac:dyDescent="0.35">
      <c r="A546" s="14" t="b">
        <f>IFERROR(IF(ISNUMBER(SEARCH($A$1,input!$A546)),AND(1920&lt;=VALUE(TRIM(MID(input!$A546,SEARCH($A$1,input!$A546)+4,5))),VALUE(TRIM(MID(input!$A546,SEARCH($A$1,input!$A546)+4,5)))&lt;=2002),"X"),"")</f>
        <v>0</v>
      </c>
      <c r="B546" s="14" t="str">
        <f>IFERROR(IF(ISNUMBER(SEARCH($B$1,input!$A546)),AND(2010&lt;=VALUE(TRIM(MID(input!$A546,SEARCH($B$1,input!$A546)+4,5))),VALUE(TRIM(MID(input!$A546,SEARCH($B$1,input!$A546)+4,5)))&lt;=2020),"X"),"")</f>
        <v>X</v>
      </c>
      <c r="C546" s="14" t="str">
        <f>IFERROR(IF(ISNUMBER(SEARCH($C$1,input!$A546)),AND(2020&lt;=VALUE(TRIM(MID(input!$A546,SEARCH($C$1,input!$A546)+4,5))),VALUE(TRIM(MID(input!$A546,SEARCH($C$1,input!$A546)+4,5)))&lt;=2030),"X"),"")</f>
        <v>X</v>
      </c>
      <c r="D546" s="14" t="str">
        <f>IFERROR(IF(ISNUMBER(SEARCH($D$1,input!$A546)),IF(MID(input!$A546,SEARCH($D$1,input!$A546)+7,2)="cm",AND(150&lt;=VALUE(MID(input!$A546,SEARCH($D$1,input!$A546)+4,3)),VALUE(MID(input!$A546,SEARCH($D$1,input!$A546)+4,3))&lt;=193),IF(MID(input!$A546,SEARCH($D$1,input!$A546)+6,2)="in",AND(59&lt;=VALUE(MID(input!$A546,SEARCH($D$1,input!$A546)+4,2)),VALUE(MID(input!$A546,SEARCH($D$1,input!$A546)+4,2))&lt;=76),"")),"X"),"")</f>
        <v>X</v>
      </c>
      <c r="E546" s="14" t="str">
        <f>IFERROR(IF(ISNUMBER(SEARCH($E$1,input!$A546)),IF(AND(MID(input!$A546,SEARCH($E$1,input!$A546)+4,1)="#",
VLOOKUP(MID(input!$A546,SEARCH($E$1,input!$A546)+5,1),'TRUE LIST'!$C$2:$D$17,2,0),
VLOOKUP(MID(input!$A546,SEARCH($E$1,input!$A546)+6,1),'TRUE LIST'!$C$2:$D$17,2,0),
VLOOKUP(MID(input!$A546,SEARCH($E$1,input!$A546)+7,1),'TRUE LIST'!$C$2:$D$17,2,0),
VLOOKUP(MID(input!$A546,SEARCH($E$1,input!$A546)+8,1),'TRUE LIST'!$C$2:$D$17,2,0),
VLOOKUP(MID(input!$A546,SEARCH($E$1,input!$A546)+9,1),'TRUE LIST'!$C$2:$D$17,2,0),
VLOOKUP(MID(input!$A546,SEARCH($E$1,input!$A546)+10,1),'TRUE LIST'!$C$2:$D$17,2,0),
TRIM(MID(input!$A546,SEARCH($E$1,input!$A546)+11,1))=""),TRUE,""),"X"),"")</f>
        <v>X</v>
      </c>
      <c r="F546" s="14" t="str">
        <f>IFERROR(IF(ISNUMBER(SEARCH($F$1,input!$A546)),VLOOKUP(TRIM(MID(input!$A546,SEARCH($F$1,input!$A546)+4,4)),'TRUE LIST'!$A$2:$B$8,2,0),"X"),"")</f>
        <v>X</v>
      </c>
      <c r="G546" s="14" t="str">
        <f>IFERROR(IF(ISNUMBER(SEARCH($G$1,input!$A546)),IF(LEN(TRIM(MID(input!$A546,SEARCH($G$1,input!$A546)+4,10)))=9,TRUE,""),"X"),"")</f>
        <v>X</v>
      </c>
      <c r="H546" s="14" t="str">
        <f t="shared" ca="1" si="16"/>
        <v/>
      </c>
      <c r="I546" s="13" t="str">
        <f>IF(ISBLANK(input!A546),"x","")</f>
        <v/>
      </c>
      <c r="J546" s="13" t="str">
        <f>IFERROR(IF(I546="x",MATCH("x",I547:I959,0),N/A),"")</f>
        <v/>
      </c>
      <c r="K546" s="14" t="str">
        <f t="shared" ca="1" si="17"/>
        <v/>
      </c>
    </row>
    <row r="547" spans="1:11" s="1" customFormat="1" x14ac:dyDescent="0.35">
      <c r="A547" s="14" t="str">
        <f>IFERROR(IF(ISNUMBER(SEARCH($A$1,input!$A547)),AND(1920&lt;=VALUE(TRIM(MID(input!$A547,SEARCH($A$1,input!$A547)+4,5))),VALUE(TRIM(MID(input!$A547,SEARCH($A$1,input!$A547)+4,5)))&lt;=2002),"X"),"")</f>
        <v>X</v>
      </c>
      <c r="B547" s="14" t="b">
        <f>IFERROR(IF(ISNUMBER(SEARCH($B$1,input!$A547)),AND(2010&lt;=VALUE(TRIM(MID(input!$A547,SEARCH($B$1,input!$A547)+4,5))),VALUE(TRIM(MID(input!$A547,SEARCH($B$1,input!$A547)+4,5)))&lt;=2020),"X"),"")</f>
        <v>1</v>
      </c>
      <c r="C547" s="14" t="b">
        <f>IFERROR(IF(ISNUMBER(SEARCH($C$1,input!$A547)),AND(2020&lt;=VALUE(TRIM(MID(input!$A547,SEARCH($C$1,input!$A547)+4,5))),VALUE(TRIM(MID(input!$A547,SEARCH($C$1,input!$A547)+4,5)))&lt;=2030),"X"),"")</f>
        <v>1</v>
      </c>
      <c r="D547" s="14" t="str">
        <f>IFERROR(IF(ISNUMBER(SEARCH($D$1,input!$A547)),IF(MID(input!$A547,SEARCH($D$1,input!$A547)+7,2)="cm",AND(150&lt;=VALUE(MID(input!$A547,SEARCH($D$1,input!$A547)+4,3)),VALUE(MID(input!$A547,SEARCH($D$1,input!$A547)+4,3))&lt;=193),IF(MID(input!$A547,SEARCH($D$1,input!$A547)+6,2)="in",AND(59&lt;=VALUE(MID(input!$A547,SEARCH($D$1,input!$A547)+4,2)),VALUE(MID(input!$A547,SEARCH($D$1,input!$A547)+4,2))&lt;=76),"")),"X"),"")</f>
        <v/>
      </c>
      <c r="E547" s="14" t="str">
        <f>IFERROR(IF(ISNUMBER(SEARCH($E$1,input!$A547)),IF(AND(MID(input!$A547,SEARCH($E$1,input!$A547)+4,1)="#",
VLOOKUP(MID(input!$A547,SEARCH($E$1,input!$A547)+5,1),'TRUE LIST'!$C$2:$D$17,2,0),
VLOOKUP(MID(input!$A547,SEARCH($E$1,input!$A547)+6,1),'TRUE LIST'!$C$2:$D$17,2,0),
VLOOKUP(MID(input!$A547,SEARCH($E$1,input!$A547)+7,1),'TRUE LIST'!$C$2:$D$17,2,0),
VLOOKUP(MID(input!$A547,SEARCH($E$1,input!$A547)+8,1),'TRUE LIST'!$C$2:$D$17,2,0),
VLOOKUP(MID(input!$A547,SEARCH($E$1,input!$A547)+9,1),'TRUE LIST'!$C$2:$D$17,2,0),
VLOOKUP(MID(input!$A547,SEARCH($E$1,input!$A547)+10,1),'TRUE LIST'!$C$2:$D$17,2,0),
TRIM(MID(input!$A547,SEARCH($E$1,input!$A547)+11,1))=""),TRUE,""),"X"),"")</f>
        <v/>
      </c>
      <c r="F547" s="14" t="str">
        <f>IFERROR(IF(ISNUMBER(SEARCH($F$1,input!$A547)),VLOOKUP(TRIM(MID(input!$A547,SEARCH($F$1,input!$A547)+4,4)),'TRUE LIST'!$A$2:$B$8,2,0),"X"),"")</f>
        <v>X</v>
      </c>
      <c r="G547" s="14" t="str">
        <f>IFERROR(IF(ISNUMBER(SEARCH($G$1,input!$A547)),IF(LEN(TRIM(MID(input!$A547,SEARCH($G$1,input!$A547)+4,10)))=9,TRUE,""),"X"),"")</f>
        <v/>
      </c>
      <c r="H547" s="14" t="str">
        <f t="shared" ca="1" si="16"/>
        <v/>
      </c>
      <c r="I547" s="13" t="str">
        <f>IF(ISBLANK(input!A547),"x","")</f>
        <v/>
      </c>
      <c r="J547" s="13" t="str">
        <f>IFERROR(IF(I547="x",MATCH("x",I548:I959,0),N/A),"")</f>
        <v/>
      </c>
      <c r="K547" s="14" t="str">
        <f t="shared" ca="1" si="17"/>
        <v/>
      </c>
    </row>
    <row r="548" spans="1:11" s="1" customFormat="1" x14ac:dyDescent="0.35">
      <c r="A548" s="14" t="str">
        <f>IFERROR(IF(ISNUMBER(SEARCH($A$1,input!$A548)),AND(1920&lt;=VALUE(TRIM(MID(input!$A548,SEARCH($A$1,input!$A548)+4,5))),VALUE(TRIM(MID(input!$A548,SEARCH($A$1,input!$A548)+4,5)))&lt;=2002),"X"),"")</f>
        <v>X</v>
      </c>
      <c r="B548" s="14" t="str">
        <f>IFERROR(IF(ISNUMBER(SEARCH($B$1,input!$A548)),AND(2010&lt;=VALUE(TRIM(MID(input!$A548,SEARCH($B$1,input!$A548)+4,5))),VALUE(TRIM(MID(input!$A548,SEARCH($B$1,input!$A548)+4,5)))&lt;=2020),"X"),"")</f>
        <v>X</v>
      </c>
      <c r="C548" s="14" t="str">
        <f>IFERROR(IF(ISNUMBER(SEARCH($C$1,input!$A548)),AND(2020&lt;=VALUE(TRIM(MID(input!$A548,SEARCH($C$1,input!$A548)+4,5))),VALUE(TRIM(MID(input!$A548,SEARCH($C$1,input!$A548)+4,5)))&lt;=2030),"X"),"")</f>
        <v>X</v>
      </c>
      <c r="D548" s="14" t="str">
        <f>IFERROR(IF(ISNUMBER(SEARCH($D$1,input!$A548)),IF(MID(input!$A548,SEARCH($D$1,input!$A548)+7,2)="cm",AND(150&lt;=VALUE(MID(input!$A548,SEARCH($D$1,input!$A548)+4,3)),VALUE(MID(input!$A548,SEARCH($D$1,input!$A548)+4,3))&lt;=193),IF(MID(input!$A548,SEARCH($D$1,input!$A548)+6,2)="in",AND(59&lt;=VALUE(MID(input!$A548,SEARCH($D$1,input!$A548)+4,2)),VALUE(MID(input!$A548,SEARCH($D$1,input!$A548)+4,2))&lt;=76),"")),"X"),"")</f>
        <v>X</v>
      </c>
      <c r="E548" s="14" t="str">
        <f>IFERROR(IF(ISNUMBER(SEARCH($E$1,input!$A548)),IF(AND(MID(input!$A548,SEARCH($E$1,input!$A548)+4,1)="#",
VLOOKUP(MID(input!$A548,SEARCH($E$1,input!$A548)+5,1),'TRUE LIST'!$C$2:$D$17,2,0),
VLOOKUP(MID(input!$A548,SEARCH($E$1,input!$A548)+6,1),'TRUE LIST'!$C$2:$D$17,2,0),
VLOOKUP(MID(input!$A548,SEARCH($E$1,input!$A548)+7,1),'TRUE LIST'!$C$2:$D$17,2,0),
VLOOKUP(MID(input!$A548,SEARCH($E$1,input!$A548)+8,1),'TRUE LIST'!$C$2:$D$17,2,0),
VLOOKUP(MID(input!$A548,SEARCH($E$1,input!$A548)+9,1),'TRUE LIST'!$C$2:$D$17,2,0),
VLOOKUP(MID(input!$A548,SEARCH($E$1,input!$A548)+10,1),'TRUE LIST'!$C$2:$D$17,2,0),
TRIM(MID(input!$A548,SEARCH($E$1,input!$A548)+11,1))=""),TRUE,""),"X"),"")</f>
        <v>X</v>
      </c>
      <c r="F548" s="14" t="str">
        <f>IFERROR(IF(ISNUMBER(SEARCH($F$1,input!$A548)),VLOOKUP(TRIM(MID(input!$A548,SEARCH($F$1,input!$A548)+4,4)),'TRUE LIST'!$A$2:$B$8,2,0),"X"),"")</f>
        <v>X</v>
      </c>
      <c r="G548" s="14" t="str">
        <f>IFERROR(IF(ISNUMBER(SEARCH($G$1,input!$A548)),IF(LEN(TRIM(MID(input!$A548,SEARCH($G$1,input!$A548)+4,10)))=9,TRUE,""),"X"),"")</f>
        <v>X</v>
      </c>
      <c r="H548" s="14" t="str">
        <f t="shared" ca="1" si="16"/>
        <v/>
      </c>
      <c r="I548" s="13" t="str">
        <f>IF(ISBLANK(input!A548),"x","")</f>
        <v>x</v>
      </c>
      <c r="J548" s="13">
        <f>IFERROR(IF(I548="x",MATCH("x",I549:I959,0),N/A),"")</f>
        <v>4</v>
      </c>
      <c r="K548" s="14" t="str">
        <f t="shared" ca="1" si="17"/>
        <v/>
      </c>
    </row>
    <row r="549" spans="1:11" s="1" customFormat="1" x14ac:dyDescent="0.35">
      <c r="A549" s="14" t="str">
        <f>IFERROR(IF(ISNUMBER(SEARCH($A$1,input!$A549)),AND(1920&lt;=VALUE(TRIM(MID(input!$A549,SEARCH($A$1,input!$A549)+4,5))),VALUE(TRIM(MID(input!$A549,SEARCH($A$1,input!$A549)+4,5)))&lt;=2002),"X"),"")</f>
        <v>X</v>
      </c>
      <c r="B549" s="14" t="b">
        <f>IFERROR(IF(ISNUMBER(SEARCH($B$1,input!$A549)),AND(2010&lt;=VALUE(TRIM(MID(input!$A549,SEARCH($B$1,input!$A549)+4,5))),VALUE(TRIM(MID(input!$A549,SEARCH($B$1,input!$A549)+4,5)))&lt;=2020),"X"),"")</f>
        <v>1</v>
      </c>
      <c r="C549" s="14" t="str">
        <f>IFERROR(IF(ISNUMBER(SEARCH($C$1,input!$A549)),AND(2020&lt;=VALUE(TRIM(MID(input!$A549,SEARCH($C$1,input!$A549)+4,5))),VALUE(TRIM(MID(input!$A549,SEARCH($C$1,input!$A549)+4,5)))&lt;=2030),"X"),"")</f>
        <v>X</v>
      </c>
      <c r="D549" s="14" t="str">
        <f>IFERROR(IF(ISNUMBER(SEARCH($D$1,input!$A549)),IF(MID(input!$A549,SEARCH($D$1,input!$A549)+7,2)="cm",AND(150&lt;=VALUE(MID(input!$A549,SEARCH($D$1,input!$A549)+4,3)),VALUE(MID(input!$A549,SEARCH($D$1,input!$A549)+4,3))&lt;=193),IF(MID(input!$A549,SEARCH($D$1,input!$A549)+6,2)="in",AND(59&lt;=VALUE(MID(input!$A549,SEARCH($D$1,input!$A549)+4,2)),VALUE(MID(input!$A549,SEARCH($D$1,input!$A549)+4,2))&lt;=76),"")),"X"),"")</f>
        <v>X</v>
      </c>
      <c r="E549" s="14" t="str">
        <f>IFERROR(IF(ISNUMBER(SEARCH($E$1,input!$A549)),IF(AND(MID(input!$A549,SEARCH($E$1,input!$A549)+4,1)="#",
VLOOKUP(MID(input!$A549,SEARCH($E$1,input!$A549)+5,1),'TRUE LIST'!$C$2:$D$17,2,0),
VLOOKUP(MID(input!$A549,SEARCH($E$1,input!$A549)+6,1),'TRUE LIST'!$C$2:$D$17,2,0),
VLOOKUP(MID(input!$A549,SEARCH($E$1,input!$A549)+7,1),'TRUE LIST'!$C$2:$D$17,2,0),
VLOOKUP(MID(input!$A549,SEARCH($E$1,input!$A549)+8,1),'TRUE LIST'!$C$2:$D$17,2,0),
VLOOKUP(MID(input!$A549,SEARCH($E$1,input!$A549)+9,1),'TRUE LIST'!$C$2:$D$17,2,0),
VLOOKUP(MID(input!$A549,SEARCH($E$1,input!$A549)+10,1),'TRUE LIST'!$C$2:$D$17,2,0),
TRIM(MID(input!$A549,SEARCH($E$1,input!$A549)+11,1))=""),TRUE,""),"X"),"")</f>
        <v>X</v>
      </c>
      <c r="F549" s="14" t="str">
        <f>IFERROR(IF(ISNUMBER(SEARCH($F$1,input!$A549)),VLOOKUP(TRIM(MID(input!$A549,SEARCH($F$1,input!$A549)+4,4)),'TRUE LIST'!$A$2:$B$8,2,0),"X"),"")</f>
        <v>X</v>
      </c>
      <c r="G549" s="14" t="str">
        <f>IFERROR(IF(ISNUMBER(SEARCH($G$1,input!$A549)),IF(LEN(TRIM(MID(input!$A549,SEARCH($G$1,input!$A549)+4,10)))=9,TRUE,""),"X"),"")</f>
        <v>X</v>
      </c>
      <c r="H549" s="14">
        <f t="shared" ca="1" si="16"/>
        <v>6</v>
      </c>
      <c r="I549" s="13" t="str">
        <f>IF(ISBLANK(input!A549),"x","")</f>
        <v/>
      </c>
      <c r="J549" s="13" t="str">
        <f>IFERROR(IF(I549="x",MATCH("x",I550:I959,0),N/A),"")</f>
        <v/>
      </c>
      <c r="K549" s="14">
        <f t="shared" ca="1" si="17"/>
        <v>6</v>
      </c>
    </row>
    <row r="550" spans="1:11" s="1" customFormat="1" x14ac:dyDescent="0.35">
      <c r="A550" s="14" t="b">
        <f>IFERROR(IF(ISNUMBER(SEARCH($A$1,input!$A550)),AND(1920&lt;=VALUE(TRIM(MID(input!$A550,SEARCH($A$1,input!$A550)+4,5))),VALUE(TRIM(MID(input!$A550,SEARCH($A$1,input!$A550)+4,5)))&lt;=2002),"X"),"")</f>
        <v>0</v>
      </c>
      <c r="B550" s="14" t="str">
        <f>IFERROR(IF(ISNUMBER(SEARCH($B$1,input!$A550)),AND(2010&lt;=VALUE(TRIM(MID(input!$A550,SEARCH($B$1,input!$A550)+4,5))),VALUE(TRIM(MID(input!$A550,SEARCH($B$1,input!$A550)+4,5)))&lt;=2020),"X"),"")</f>
        <v>X</v>
      </c>
      <c r="C550" s="14" t="b">
        <f>IFERROR(IF(ISNUMBER(SEARCH($C$1,input!$A550)),AND(2020&lt;=VALUE(TRIM(MID(input!$A550,SEARCH($C$1,input!$A550)+4,5))),VALUE(TRIM(MID(input!$A550,SEARCH($C$1,input!$A550)+4,5)))&lt;=2030),"X"),"")</f>
        <v>0</v>
      </c>
      <c r="D550" s="14" t="str">
        <f>IFERROR(IF(ISNUMBER(SEARCH($D$1,input!$A550)),IF(MID(input!$A550,SEARCH($D$1,input!$A550)+7,2)="cm",AND(150&lt;=VALUE(MID(input!$A550,SEARCH($D$1,input!$A550)+4,3)),VALUE(MID(input!$A550,SEARCH($D$1,input!$A550)+4,3))&lt;=193),IF(MID(input!$A550,SEARCH($D$1,input!$A550)+6,2)="in",AND(59&lt;=VALUE(MID(input!$A550,SEARCH($D$1,input!$A550)+4,2)),VALUE(MID(input!$A550,SEARCH($D$1,input!$A550)+4,2))&lt;=76),"")),"X"),"")</f>
        <v>X</v>
      </c>
      <c r="E550" s="14" t="str">
        <f>IFERROR(IF(ISNUMBER(SEARCH($E$1,input!$A550)),IF(AND(MID(input!$A550,SEARCH($E$1,input!$A550)+4,1)="#",
VLOOKUP(MID(input!$A550,SEARCH($E$1,input!$A550)+5,1),'TRUE LIST'!$C$2:$D$17,2,0),
VLOOKUP(MID(input!$A550,SEARCH($E$1,input!$A550)+6,1),'TRUE LIST'!$C$2:$D$17,2,0),
VLOOKUP(MID(input!$A550,SEARCH($E$1,input!$A550)+7,1),'TRUE LIST'!$C$2:$D$17,2,0),
VLOOKUP(MID(input!$A550,SEARCH($E$1,input!$A550)+8,1),'TRUE LIST'!$C$2:$D$17,2,0),
VLOOKUP(MID(input!$A550,SEARCH($E$1,input!$A550)+9,1),'TRUE LIST'!$C$2:$D$17,2,0),
VLOOKUP(MID(input!$A550,SEARCH($E$1,input!$A550)+10,1),'TRUE LIST'!$C$2:$D$17,2,0),
TRIM(MID(input!$A550,SEARCH($E$1,input!$A550)+11,1))=""),TRUE,""),"X"),"")</f>
        <v/>
      </c>
      <c r="F550" s="14" t="str">
        <f>IFERROR(IF(ISNUMBER(SEARCH($F$1,input!$A550)),VLOOKUP(TRIM(MID(input!$A550,SEARCH($F$1,input!$A550)+4,4)),'TRUE LIST'!$A$2:$B$8,2,0),"X"),"")</f>
        <v>X</v>
      </c>
      <c r="G550" s="14" t="str">
        <f>IFERROR(IF(ISNUMBER(SEARCH($G$1,input!$A550)),IF(LEN(TRIM(MID(input!$A550,SEARCH($G$1,input!$A550)+4,10)))=9,TRUE,""),"X"),"")</f>
        <v>X</v>
      </c>
      <c r="H550" s="14" t="str">
        <f t="shared" ca="1" si="16"/>
        <v/>
      </c>
      <c r="I550" s="13" t="str">
        <f>IF(ISBLANK(input!A550),"x","")</f>
        <v/>
      </c>
      <c r="J550" s="13" t="str">
        <f>IFERROR(IF(I550="x",MATCH("x",I551:I959,0),N/A),"")</f>
        <v/>
      </c>
      <c r="K550" s="14" t="str">
        <f t="shared" ca="1" si="17"/>
        <v/>
      </c>
    </row>
    <row r="551" spans="1:11" s="1" customFormat="1" x14ac:dyDescent="0.35">
      <c r="A551" s="14" t="str">
        <f>IFERROR(IF(ISNUMBER(SEARCH($A$1,input!$A551)),AND(1920&lt;=VALUE(TRIM(MID(input!$A551,SEARCH($A$1,input!$A551)+4,5))),VALUE(TRIM(MID(input!$A551,SEARCH($A$1,input!$A551)+4,5)))&lt;=2002),"X"),"")</f>
        <v>X</v>
      </c>
      <c r="B551" s="14" t="str">
        <f>IFERROR(IF(ISNUMBER(SEARCH($B$1,input!$A551)),AND(2010&lt;=VALUE(TRIM(MID(input!$A551,SEARCH($B$1,input!$A551)+4,5))),VALUE(TRIM(MID(input!$A551,SEARCH($B$1,input!$A551)+4,5)))&lt;=2020),"X"),"")</f>
        <v>X</v>
      </c>
      <c r="C551" s="14" t="str">
        <f>IFERROR(IF(ISNUMBER(SEARCH($C$1,input!$A551)),AND(2020&lt;=VALUE(TRIM(MID(input!$A551,SEARCH($C$1,input!$A551)+4,5))),VALUE(TRIM(MID(input!$A551,SEARCH($C$1,input!$A551)+4,5)))&lt;=2030),"X"),"")</f>
        <v>X</v>
      </c>
      <c r="D551" s="14" t="str">
        <f>IFERROR(IF(ISNUMBER(SEARCH($D$1,input!$A551)),IF(MID(input!$A551,SEARCH($D$1,input!$A551)+7,2)="cm",AND(150&lt;=VALUE(MID(input!$A551,SEARCH($D$1,input!$A551)+4,3)),VALUE(MID(input!$A551,SEARCH($D$1,input!$A551)+4,3))&lt;=193),IF(MID(input!$A551,SEARCH($D$1,input!$A551)+6,2)="in",AND(59&lt;=VALUE(MID(input!$A551,SEARCH($D$1,input!$A551)+4,2)),VALUE(MID(input!$A551,SEARCH($D$1,input!$A551)+4,2))&lt;=76),"")),"X"),"")</f>
        <v/>
      </c>
      <c r="E551" s="14" t="str">
        <f>IFERROR(IF(ISNUMBER(SEARCH($E$1,input!$A551)),IF(AND(MID(input!$A551,SEARCH($E$1,input!$A551)+4,1)="#",
VLOOKUP(MID(input!$A551,SEARCH($E$1,input!$A551)+5,1),'TRUE LIST'!$C$2:$D$17,2,0),
VLOOKUP(MID(input!$A551,SEARCH($E$1,input!$A551)+6,1),'TRUE LIST'!$C$2:$D$17,2,0),
VLOOKUP(MID(input!$A551,SEARCH($E$1,input!$A551)+7,1),'TRUE LIST'!$C$2:$D$17,2,0),
VLOOKUP(MID(input!$A551,SEARCH($E$1,input!$A551)+8,1),'TRUE LIST'!$C$2:$D$17,2,0),
VLOOKUP(MID(input!$A551,SEARCH($E$1,input!$A551)+9,1),'TRUE LIST'!$C$2:$D$17,2,0),
VLOOKUP(MID(input!$A551,SEARCH($E$1,input!$A551)+10,1),'TRUE LIST'!$C$2:$D$17,2,0),
TRIM(MID(input!$A551,SEARCH($E$1,input!$A551)+11,1))=""),TRUE,""),"X"),"")</f>
        <v>X</v>
      </c>
      <c r="F551" s="14" t="str">
        <f>IFERROR(IF(ISNUMBER(SEARCH($F$1,input!$A551)),VLOOKUP(TRIM(MID(input!$A551,SEARCH($F$1,input!$A551)+4,4)),'TRUE LIST'!$A$2:$B$8,2,0),"X"),"")</f>
        <v/>
      </c>
      <c r="G551" s="14" t="str">
        <f>IFERROR(IF(ISNUMBER(SEARCH($G$1,input!$A551)),IF(LEN(TRIM(MID(input!$A551,SEARCH($G$1,input!$A551)+4,10)))=9,TRUE,""),"X"),"")</f>
        <v>X</v>
      </c>
      <c r="H551" s="14" t="str">
        <f t="shared" ca="1" si="16"/>
        <v/>
      </c>
      <c r="I551" s="13" t="str">
        <f>IF(ISBLANK(input!A551),"x","")</f>
        <v/>
      </c>
      <c r="J551" s="13" t="str">
        <f>IFERROR(IF(I551="x",MATCH("x",I552:I959,0),N/A),"")</f>
        <v/>
      </c>
      <c r="K551" s="14" t="str">
        <f t="shared" ca="1" si="17"/>
        <v/>
      </c>
    </row>
    <row r="552" spans="1:11" s="1" customFormat="1" x14ac:dyDescent="0.35">
      <c r="A552" s="14" t="str">
        <f>IFERROR(IF(ISNUMBER(SEARCH($A$1,input!$A552)),AND(1920&lt;=VALUE(TRIM(MID(input!$A552,SEARCH($A$1,input!$A552)+4,5))),VALUE(TRIM(MID(input!$A552,SEARCH($A$1,input!$A552)+4,5)))&lt;=2002),"X"),"")</f>
        <v>X</v>
      </c>
      <c r="B552" s="14" t="str">
        <f>IFERROR(IF(ISNUMBER(SEARCH($B$1,input!$A552)),AND(2010&lt;=VALUE(TRIM(MID(input!$A552,SEARCH($B$1,input!$A552)+4,5))),VALUE(TRIM(MID(input!$A552,SEARCH($B$1,input!$A552)+4,5)))&lt;=2020),"X"),"")</f>
        <v>X</v>
      </c>
      <c r="C552" s="14" t="str">
        <f>IFERROR(IF(ISNUMBER(SEARCH($C$1,input!$A552)),AND(2020&lt;=VALUE(TRIM(MID(input!$A552,SEARCH($C$1,input!$A552)+4,5))),VALUE(TRIM(MID(input!$A552,SEARCH($C$1,input!$A552)+4,5)))&lt;=2030),"X"),"")</f>
        <v>X</v>
      </c>
      <c r="D552" s="14" t="str">
        <f>IFERROR(IF(ISNUMBER(SEARCH($D$1,input!$A552)),IF(MID(input!$A552,SEARCH($D$1,input!$A552)+7,2)="cm",AND(150&lt;=VALUE(MID(input!$A552,SEARCH($D$1,input!$A552)+4,3)),VALUE(MID(input!$A552,SEARCH($D$1,input!$A552)+4,3))&lt;=193),IF(MID(input!$A552,SEARCH($D$1,input!$A552)+6,2)="in",AND(59&lt;=VALUE(MID(input!$A552,SEARCH($D$1,input!$A552)+4,2)),VALUE(MID(input!$A552,SEARCH($D$1,input!$A552)+4,2))&lt;=76),"")),"X"),"")</f>
        <v>X</v>
      </c>
      <c r="E552" s="14" t="str">
        <f>IFERROR(IF(ISNUMBER(SEARCH($E$1,input!$A552)),IF(AND(MID(input!$A552,SEARCH($E$1,input!$A552)+4,1)="#",
VLOOKUP(MID(input!$A552,SEARCH($E$1,input!$A552)+5,1),'TRUE LIST'!$C$2:$D$17,2,0),
VLOOKUP(MID(input!$A552,SEARCH($E$1,input!$A552)+6,1),'TRUE LIST'!$C$2:$D$17,2,0),
VLOOKUP(MID(input!$A552,SEARCH($E$1,input!$A552)+7,1),'TRUE LIST'!$C$2:$D$17,2,0),
VLOOKUP(MID(input!$A552,SEARCH($E$1,input!$A552)+8,1),'TRUE LIST'!$C$2:$D$17,2,0),
VLOOKUP(MID(input!$A552,SEARCH($E$1,input!$A552)+9,1),'TRUE LIST'!$C$2:$D$17,2,0),
VLOOKUP(MID(input!$A552,SEARCH($E$1,input!$A552)+10,1),'TRUE LIST'!$C$2:$D$17,2,0),
TRIM(MID(input!$A552,SEARCH($E$1,input!$A552)+11,1))=""),TRUE,""),"X"),"")</f>
        <v>X</v>
      </c>
      <c r="F552" s="14" t="str">
        <f>IFERROR(IF(ISNUMBER(SEARCH($F$1,input!$A552)),VLOOKUP(TRIM(MID(input!$A552,SEARCH($F$1,input!$A552)+4,4)),'TRUE LIST'!$A$2:$B$8,2,0),"X"),"")</f>
        <v>X</v>
      </c>
      <c r="G552" s="14" t="str">
        <f>IFERROR(IF(ISNUMBER(SEARCH($G$1,input!$A552)),IF(LEN(TRIM(MID(input!$A552,SEARCH($G$1,input!$A552)+4,10)))=9,TRUE,""),"X"),"")</f>
        <v>X</v>
      </c>
      <c r="H552" s="14" t="str">
        <f t="shared" ca="1" si="16"/>
        <v/>
      </c>
      <c r="I552" s="13" t="str">
        <f>IF(ISBLANK(input!A552),"x","")</f>
        <v>x</v>
      </c>
      <c r="J552" s="13">
        <f>IFERROR(IF(I552="x",MATCH("x",I553:I959,0),N/A),"")</f>
        <v>3</v>
      </c>
      <c r="K552" s="14" t="str">
        <f t="shared" ca="1" si="17"/>
        <v/>
      </c>
    </row>
    <row r="553" spans="1:11" s="1" customFormat="1" x14ac:dyDescent="0.35">
      <c r="A553" s="14" t="str">
        <f>IFERROR(IF(ISNUMBER(SEARCH($A$1,input!$A553)),AND(1920&lt;=VALUE(TRIM(MID(input!$A553,SEARCH($A$1,input!$A553)+4,5))),VALUE(TRIM(MID(input!$A553,SEARCH($A$1,input!$A553)+4,5)))&lt;=2002),"X"),"")</f>
        <v>X</v>
      </c>
      <c r="B553" s="14" t="str">
        <f>IFERROR(IF(ISNUMBER(SEARCH($B$1,input!$A553)),AND(2010&lt;=VALUE(TRIM(MID(input!$A553,SEARCH($B$1,input!$A553)+4,5))),VALUE(TRIM(MID(input!$A553,SEARCH($B$1,input!$A553)+4,5)))&lt;=2020),"X"),"")</f>
        <v>X</v>
      </c>
      <c r="C553" s="14" t="b">
        <f>IFERROR(IF(ISNUMBER(SEARCH($C$1,input!$A553)),AND(2020&lt;=VALUE(TRIM(MID(input!$A553,SEARCH($C$1,input!$A553)+4,5))),VALUE(TRIM(MID(input!$A553,SEARCH($C$1,input!$A553)+4,5)))&lt;=2030),"X"),"")</f>
        <v>1</v>
      </c>
      <c r="D553" s="14" t="b">
        <f>IFERROR(IF(ISNUMBER(SEARCH($D$1,input!$A553)),IF(MID(input!$A553,SEARCH($D$1,input!$A553)+7,2)="cm",AND(150&lt;=VALUE(MID(input!$A553,SEARCH($D$1,input!$A553)+4,3)),VALUE(MID(input!$A553,SEARCH($D$1,input!$A553)+4,3))&lt;=193),IF(MID(input!$A553,SEARCH($D$1,input!$A553)+6,2)="in",AND(59&lt;=VALUE(MID(input!$A553,SEARCH($D$1,input!$A553)+4,2)),VALUE(MID(input!$A553,SEARCH($D$1,input!$A553)+4,2))&lt;=76),"")),"X"),"")</f>
        <v>1</v>
      </c>
      <c r="E553" s="14" t="b">
        <f>IFERROR(IF(ISNUMBER(SEARCH($E$1,input!$A553)),IF(AND(MID(input!$A553,SEARCH($E$1,input!$A553)+4,1)="#",
VLOOKUP(MID(input!$A553,SEARCH($E$1,input!$A553)+5,1),'TRUE LIST'!$C$2:$D$17,2,0),
VLOOKUP(MID(input!$A553,SEARCH($E$1,input!$A553)+6,1),'TRUE LIST'!$C$2:$D$17,2,0),
VLOOKUP(MID(input!$A553,SEARCH($E$1,input!$A553)+7,1),'TRUE LIST'!$C$2:$D$17,2,0),
VLOOKUP(MID(input!$A553,SEARCH($E$1,input!$A553)+8,1),'TRUE LIST'!$C$2:$D$17,2,0),
VLOOKUP(MID(input!$A553,SEARCH($E$1,input!$A553)+9,1),'TRUE LIST'!$C$2:$D$17,2,0),
VLOOKUP(MID(input!$A553,SEARCH($E$1,input!$A553)+10,1),'TRUE LIST'!$C$2:$D$17,2,0),
TRIM(MID(input!$A553,SEARCH($E$1,input!$A553)+11,1))=""),TRUE,""),"X"),"")</f>
        <v>1</v>
      </c>
      <c r="F553" s="14" t="b">
        <f>IFERROR(IF(ISNUMBER(SEARCH($F$1,input!$A553)),VLOOKUP(TRIM(MID(input!$A553,SEARCH($F$1,input!$A553)+4,4)),'TRUE LIST'!$A$2:$B$8,2,0),"X"),"")</f>
        <v>1</v>
      </c>
      <c r="G553" s="14" t="b">
        <f>IFERROR(IF(ISNUMBER(SEARCH($G$1,input!$A553)),IF(LEN(TRIM(MID(input!$A553,SEARCH($G$1,input!$A553)+4,10)))=9,TRUE,""),"X"),"")</f>
        <v>1</v>
      </c>
      <c r="H553" s="14">
        <f t="shared" ca="1" si="16"/>
        <v>6</v>
      </c>
      <c r="I553" s="13" t="str">
        <f>IF(ISBLANK(input!A553),"x","")</f>
        <v/>
      </c>
      <c r="J553" s="13" t="str">
        <f>IFERROR(IF(I553="x",MATCH("x",I554:I959,0),N/A),"")</f>
        <v/>
      </c>
      <c r="K553" s="14">
        <f t="shared" ca="1" si="17"/>
        <v>6</v>
      </c>
    </row>
    <row r="554" spans="1:11" s="1" customFormat="1" x14ac:dyDescent="0.35">
      <c r="A554" s="14" t="b">
        <f>IFERROR(IF(ISNUMBER(SEARCH($A$1,input!$A554)),AND(1920&lt;=VALUE(TRIM(MID(input!$A554,SEARCH($A$1,input!$A554)+4,5))),VALUE(TRIM(MID(input!$A554,SEARCH($A$1,input!$A554)+4,5)))&lt;=2002),"X"),"")</f>
        <v>1</v>
      </c>
      <c r="B554" s="14" t="str">
        <f>IFERROR(IF(ISNUMBER(SEARCH($B$1,input!$A554)),AND(2010&lt;=VALUE(TRIM(MID(input!$A554,SEARCH($B$1,input!$A554)+4,5))),VALUE(TRIM(MID(input!$A554,SEARCH($B$1,input!$A554)+4,5)))&lt;=2020),"X"),"")</f>
        <v>X</v>
      </c>
      <c r="C554" s="14" t="str">
        <f>IFERROR(IF(ISNUMBER(SEARCH($C$1,input!$A554)),AND(2020&lt;=VALUE(TRIM(MID(input!$A554,SEARCH($C$1,input!$A554)+4,5))),VALUE(TRIM(MID(input!$A554,SEARCH($C$1,input!$A554)+4,5)))&lt;=2030),"X"),"")</f>
        <v>X</v>
      </c>
      <c r="D554" s="14" t="str">
        <f>IFERROR(IF(ISNUMBER(SEARCH($D$1,input!$A554)),IF(MID(input!$A554,SEARCH($D$1,input!$A554)+7,2)="cm",AND(150&lt;=VALUE(MID(input!$A554,SEARCH($D$1,input!$A554)+4,3)),VALUE(MID(input!$A554,SEARCH($D$1,input!$A554)+4,3))&lt;=193),IF(MID(input!$A554,SEARCH($D$1,input!$A554)+6,2)="in",AND(59&lt;=VALUE(MID(input!$A554,SEARCH($D$1,input!$A554)+4,2)),VALUE(MID(input!$A554,SEARCH($D$1,input!$A554)+4,2))&lt;=76),"")),"X"),"")</f>
        <v>X</v>
      </c>
      <c r="E554" s="14" t="str">
        <f>IFERROR(IF(ISNUMBER(SEARCH($E$1,input!$A554)),IF(AND(MID(input!$A554,SEARCH($E$1,input!$A554)+4,1)="#",
VLOOKUP(MID(input!$A554,SEARCH($E$1,input!$A554)+5,1),'TRUE LIST'!$C$2:$D$17,2,0),
VLOOKUP(MID(input!$A554,SEARCH($E$1,input!$A554)+6,1),'TRUE LIST'!$C$2:$D$17,2,0),
VLOOKUP(MID(input!$A554,SEARCH($E$1,input!$A554)+7,1),'TRUE LIST'!$C$2:$D$17,2,0),
VLOOKUP(MID(input!$A554,SEARCH($E$1,input!$A554)+8,1),'TRUE LIST'!$C$2:$D$17,2,0),
VLOOKUP(MID(input!$A554,SEARCH($E$1,input!$A554)+9,1),'TRUE LIST'!$C$2:$D$17,2,0),
VLOOKUP(MID(input!$A554,SEARCH($E$1,input!$A554)+10,1),'TRUE LIST'!$C$2:$D$17,2,0),
TRIM(MID(input!$A554,SEARCH($E$1,input!$A554)+11,1))=""),TRUE,""),"X"),"")</f>
        <v>X</v>
      </c>
      <c r="F554" s="14" t="str">
        <f>IFERROR(IF(ISNUMBER(SEARCH($F$1,input!$A554)),VLOOKUP(TRIM(MID(input!$A554,SEARCH($F$1,input!$A554)+4,4)),'TRUE LIST'!$A$2:$B$8,2,0),"X"),"")</f>
        <v>X</v>
      </c>
      <c r="G554" s="14" t="str">
        <f>IFERROR(IF(ISNUMBER(SEARCH($G$1,input!$A554)),IF(LEN(TRIM(MID(input!$A554,SEARCH($G$1,input!$A554)+4,10)))=9,TRUE,""),"X"),"")</f>
        <v>X</v>
      </c>
      <c r="H554" s="14" t="str">
        <f t="shared" ca="1" si="16"/>
        <v/>
      </c>
      <c r="I554" s="13" t="str">
        <f>IF(ISBLANK(input!A554),"x","")</f>
        <v/>
      </c>
      <c r="J554" s="13" t="str">
        <f>IFERROR(IF(I554="x",MATCH("x",I555:I959,0),N/A),"")</f>
        <v/>
      </c>
      <c r="K554" s="14" t="str">
        <f t="shared" ca="1" si="17"/>
        <v/>
      </c>
    </row>
    <row r="555" spans="1:11" s="1" customFormat="1" x14ac:dyDescent="0.35">
      <c r="A555" s="14" t="str">
        <f>IFERROR(IF(ISNUMBER(SEARCH($A$1,input!$A555)),AND(1920&lt;=VALUE(TRIM(MID(input!$A555,SEARCH($A$1,input!$A555)+4,5))),VALUE(TRIM(MID(input!$A555,SEARCH($A$1,input!$A555)+4,5)))&lt;=2002),"X"),"")</f>
        <v>X</v>
      </c>
      <c r="B555" s="14" t="str">
        <f>IFERROR(IF(ISNUMBER(SEARCH($B$1,input!$A555)),AND(2010&lt;=VALUE(TRIM(MID(input!$A555,SEARCH($B$1,input!$A555)+4,5))),VALUE(TRIM(MID(input!$A555,SEARCH($B$1,input!$A555)+4,5)))&lt;=2020),"X"),"")</f>
        <v>X</v>
      </c>
      <c r="C555" s="14" t="str">
        <f>IFERROR(IF(ISNUMBER(SEARCH($C$1,input!$A555)),AND(2020&lt;=VALUE(TRIM(MID(input!$A555,SEARCH($C$1,input!$A555)+4,5))),VALUE(TRIM(MID(input!$A555,SEARCH($C$1,input!$A555)+4,5)))&lt;=2030),"X"),"")</f>
        <v>X</v>
      </c>
      <c r="D555" s="14" t="str">
        <f>IFERROR(IF(ISNUMBER(SEARCH($D$1,input!$A555)),IF(MID(input!$A555,SEARCH($D$1,input!$A555)+7,2)="cm",AND(150&lt;=VALUE(MID(input!$A555,SEARCH($D$1,input!$A555)+4,3)),VALUE(MID(input!$A555,SEARCH($D$1,input!$A555)+4,3))&lt;=193),IF(MID(input!$A555,SEARCH($D$1,input!$A555)+6,2)="in",AND(59&lt;=VALUE(MID(input!$A555,SEARCH($D$1,input!$A555)+4,2)),VALUE(MID(input!$A555,SEARCH($D$1,input!$A555)+4,2))&lt;=76),"")),"X"),"")</f>
        <v>X</v>
      </c>
      <c r="E555" s="14" t="str">
        <f>IFERROR(IF(ISNUMBER(SEARCH($E$1,input!$A555)),IF(AND(MID(input!$A555,SEARCH($E$1,input!$A555)+4,1)="#",
VLOOKUP(MID(input!$A555,SEARCH($E$1,input!$A555)+5,1),'TRUE LIST'!$C$2:$D$17,2,0),
VLOOKUP(MID(input!$A555,SEARCH($E$1,input!$A555)+6,1),'TRUE LIST'!$C$2:$D$17,2,0),
VLOOKUP(MID(input!$A555,SEARCH($E$1,input!$A555)+7,1),'TRUE LIST'!$C$2:$D$17,2,0),
VLOOKUP(MID(input!$A555,SEARCH($E$1,input!$A555)+8,1),'TRUE LIST'!$C$2:$D$17,2,0),
VLOOKUP(MID(input!$A555,SEARCH($E$1,input!$A555)+9,1),'TRUE LIST'!$C$2:$D$17,2,0),
VLOOKUP(MID(input!$A555,SEARCH($E$1,input!$A555)+10,1),'TRUE LIST'!$C$2:$D$17,2,0),
TRIM(MID(input!$A555,SEARCH($E$1,input!$A555)+11,1))=""),TRUE,""),"X"),"")</f>
        <v>X</v>
      </c>
      <c r="F555" s="14" t="str">
        <f>IFERROR(IF(ISNUMBER(SEARCH($F$1,input!$A555)),VLOOKUP(TRIM(MID(input!$A555,SEARCH($F$1,input!$A555)+4,4)),'TRUE LIST'!$A$2:$B$8,2,0),"X"),"")</f>
        <v>X</v>
      </c>
      <c r="G555" s="14" t="str">
        <f>IFERROR(IF(ISNUMBER(SEARCH($G$1,input!$A555)),IF(LEN(TRIM(MID(input!$A555,SEARCH($G$1,input!$A555)+4,10)))=9,TRUE,""),"X"),"")</f>
        <v>X</v>
      </c>
      <c r="H555" s="14" t="str">
        <f t="shared" ca="1" si="16"/>
        <v/>
      </c>
      <c r="I555" s="13" t="str">
        <f>IF(ISBLANK(input!A555),"x","")</f>
        <v>x</v>
      </c>
      <c r="J555" s="13">
        <f>IFERROR(IF(I555="x",MATCH("x",I556:I959,0),N/A),"")</f>
        <v>2</v>
      </c>
      <c r="K555" s="14" t="str">
        <f t="shared" ca="1" si="17"/>
        <v/>
      </c>
    </row>
    <row r="556" spans="1:11" s="1" customFormat="1" x14ac:dyDescent="0.35">
      <c r="A556" s="14" t="b">
        <f>IFERROR(IF(ISNUMBER(SEARCH($A$1,input!$A556)),AND(1920&lt;=VALUE(TRIM(MID(input!$A556,SEARCH($A$1,input!$A556)+4,5))),VALUE(TRIM(MID(input!$A556,SEARCH($A$1,input!$A556)+4,5)))&lt;=2002),"X"),"")</f>
        <v>0</v>
      </c>
      <c r="B556" s="14" t="b">
        <f>IFERROR(IF(ISNUMBER(SEARCH($B$1,input!$A556)),AND(2010&lt;=VALUE(TRIM(MID(input!$A556,SEARCH($B$1,input!$A556)+4,5))),VALUE(TRIM(MID(input!$A556,SEARCH($B$1,input!$A556)+4,5)))&lt;=2020),"X"),"")</f>
        <v>0</v>
      </c>
      <c r="C556" s="14" t="b">
        <f>IFERROR(IF(ISNUMBER(SEARCH($C$1,input!$A556)),AND(2020&lt;=VALUE(TRIM(MID(input!$A556,SEARCH($C$1,input!$A556)+4,5))),VALUE(TRIM(MID(input!$A556,SEARCH($C$1,input!$A556)+4,5)))&lt;=2030),"X"),"")</f>
        <v>1</v>
      </c>
      <c r="D556" s="14" t="b">
        <f>IFERROR(IF(ISNUMBER(SEARCH($D$1,input!$A556)),IF(MID(input!$A556,SEARCH($D$1,input!$A556)+7,2)="cm",AND(150&lt;=VALUE(MID(input!$A556,SEARCH($D$1,input!$A556)+4,3)),VALUE(MID(input!$A556,SEARCH($D$1,input!$A556)+4,3))&lt;=193),IF(MID(input!$A556,SEARCH($D$1,input!$A556)+6,2)="in",AND(59&lt;=VALUE(MID(input!$A556,SEARCH($D$1,input!$A556)+4,2)),VALUE(MID(input!$A556,SEARCH($D$1,input!$A556)+4,2))&lt;=76),"")),"X"),"")</f>
        <v>1</v>
      </c>
      <c r="E556" s="14" t="b">
        <f>IFERROR(IF(ISNUMBER(SEARCH($E$1,input!$A556)),IF(AND(MID(input!$A556,SEARCH($E$1,input!$A556)+4,1)="#",
VLOOKUP(MID(input!$A556,SEARCH($E$1,input!$A556)+5,1),'TRUE LIST'!$C$2:$D$17,2,0),
VLOOKUP(MID(input!$A556,SEARCH($E$1,input!$A556)+6,1),'TRUE LIST'!$C$2:$D$17,2,0),
VLOOKUP(MID(input!$A556,SEARCH($E$1,input!$A556)+7,1),'TRUE LIST'!$C$2:$D$17,2,0),
VLOOKUP(MID(input!$A556,SEARCH($E$1,input!$A556)+8,1),'TRUE LIST'!$C$2:$D$17,2,0),
VLOOKUP(MID(input!$A556,SEARCH($E$1,input!$A556)+9,1),'TRUE LIST'!$C$2:$D$17,2,0),
VLOOKUP(MID(input!$A556,SEARCH($E$1,input!$A556)+10,1),'TRUE LIST'!$C$2:$D$17,2,0),
TRIM(MID(input!$A556,SEARCH($E$1,input!$A556)+11,1))=""),TRUE,""),"X"),"")</f>
        <v>1</v>
      </c>
      <c r="F556" s="14" t="b">
        <f>IFERROR(IF(ISNUMBER(SEARCH($F$1,input!$A556)),VLOOKUP(TRIM(MID(input!$A556,SEARCH($F$1,input!$A556)+4,4)),'TRUE LIST'!$A$2:$B$8,2,0),"X"),"")</f>
        <v>1</v>
      </c>
      <c r="G556" s="14" t="str">
        <f>IFERROR(IF(ISNUMBER(SEARCH($G$1,input!$A556)),IF(LEN(TRIM(MID(input!$A556,SEARCH($G$1,input!$A556)+4,10)))=9,TRUE,""),"X"),"")</f>
        <v/>
      </c>
      <c r="H556" s="14">
        <f t="shared" ca="1" si="16"/>
        <v>6</v>
      </c>
      <c r="I556" s="13" t="str">
        <f>IF(ISBLANK(input!A556),"x","")</f>
        <v/>
      </c>
      <c r="J556" s="13" t="str">
        <f>IFERROR(IF(I556="x",MATCH("x",I557:I959,0),N/A),"")</f>
        <v/>
      </c>
      <c r="K556" s="14">
        <f t="shared" ca="1" si="17"/>
        <v>6</v>
      </c>
    </row>
    <row r="557" spans="1:11" s="1" customFormat="1" x14ac:dyDescent="0.35">
      <c r="A557" s="14" t="str">
        <f>IFERROR(IF(ISNUMBER(SEARCH($A$1,input!$A557)),AND(1920&lt;=VALUE(TRIM(MID(input!$A557,SEARCH($A$1,input!$A557)+4,5))),VALUE(TRIM(MID(input!$A557,SEARCH($A$1,input!$A557)+4,5)))&lt;=2002),"X"),"")</f>
        <v>X</v>
      </c>
      <c r="B557" s="14" t="str">
        <f>IFERROR(IF(ISNUMBER(SEARCH($B$1,input!$A557)),AND(2010&lt;=VALUE(TRIM(MID(input!$A557,SEARCH($B$1,input!$A557)+4,5))),VALUE(TRIM(MID(input!$A557,SEARCH($B$1,input!$A557)+4,5)))&lt;=2020),"X"),"")</f>
        <v>X</v>
      </c>
      <c r="C557" s="14" t="str">
        <f>IFERROR(IF(ISNUMBER(SEARCH($C$1,input!$A557)),AND(2020&lt;=VALUE(TRIM(MID(input!$A557,SEARCH($C$1,input!$A557)+4,5))),VALUE(TRIM(MID(input!$A557,SEARCH($C$1,input!$A557)+4,5)))&lt;=2030),"X"),"")</f>
        <v>X</v>
      </c>
      <c r="D557" s="14" t="str">
        <f>IFERROR(IF(ISNUMBER(SEARCH($D$1,input!$A557)),IF(MID(input!$A557,SEARCH($D$1,input!$A557)+7,2)="cm",AND(150&lt;=VALUE(MID(input!$A557,SEARCH($D$1,input!$A557)+4,3)),VALUE(MID(input!$A557,SEARCH($D$1,input!$A557)+4,3))&lt;=193),IF(MID(input!$A557,SEARCH($D$1,input!$A557)+6,2)="in",AND(59&lt;=VALUE(MID(input!$A557,SEARCH($D$1,input!$A557)+4,2)),VALUE(MID(input!$A557,SEARCH($D$1,input!$A557)+4,2))&lt;=76),"")),"X"),"")</f>
        <v>X</v>
      </c>
      <c r="E557" s="14" t="str">
        <f>IFERROR(IF(ISNUMBER(SEARCH($E$1,input!$A557)),IF(AND(MID(input!$A557,SEARCH($E$1,input!$A557)+4,1)="#",
VLOOKUP(MID(input!$A557,SEARCH($E$1,input!$A557)+5,1),'TRUE LIST'!$C$2:$D$17,2,0),
VLOOKUP(MID(input!$A557,SEARCH($E$1,input!$A557)+6,1),'TRUE LIST'!$C$2:$D$17,2,0),
VLOOKUP(MID(input!$A557,SEARCH($E$1,input!$A557)+7,1),'TRUE LIST'!$C$2:$D$17,2,0),
VLOOKUP(MID(input!$A557,SEARCH($E$1,input!$A557)+8,1),'TRUE LIST'!$C$2:$D$17,2,0),
VLOOKUP(MID(input!$A557,SEARCH($E$1,input!$A557)+9,1),'TRUE LIST'!$C$2:$D$17,2,0),
VLOOKUP(MID(input!$A557,SEARCH($E$1,input!$A557)+10,1),'TRUE LIST'!$C$2:$D$17,2,0),
TRIM(MID(input!$A557,SEARCH($E$1,input!$A557)+11,1))=""),TRUE,""),"X"),"")</f>
        <v>X</v>
      </c>
      <c r="F557" s="14" t="str">
        <f>IFERROR(IF(ISNUMBER(SEARCH($F$1,input!$A557)),VLOOKUP(TRIM(MID(input!$A557,SEARCH($F$1,input!$A557)+4,4)),'TRUE LIST'!$A$2:$B$8,2,0),"X"),"")</f>
        <v>X</v>
      </c>
      <c r="G557" s="14" t="str">
        <f>IFERROR(IF(ISNUMBER(SEARCH($G$1,input!$A557)),IF(LEN(TRIM(MID(input!$A557,SEARCH($G$1,input!$A557)+4,10)))=9,TRUE,""),"X"),"")</f>
        <v>X</v>
      </c>
      <c r="H557" s="14" t="str">
        <f t="shared" ca="1" si="16"/>
        <v/>
      </c>
      <c r="I557" s="13" t="str">
        <f>IF(ISBLANK(input!A557),"x","")</f>
        <v>x</v>
      </c>
      <c r="J557" s="13">
        <f>IFERROR(IF(I557="x",MATCH("x",I558:I959,0),N/A),"")</f>
        <v>3</v>
      </c>
      <c r="K557" s="14" t="str">
        <f t="shared" ca="1" si="17"/>
        <v/>
      </c>
    </row>
    <row r="558" spans="1:11" s="1" customFormat="1" x14ac:dyDescent="0.35">
      <c r="A558" s="14" t="b">
        <f>IFERROR(IF(ISNUMBER(SEARCH($A$1,input!$A558)),AND(1920&lt;=VALUE(TRIM(MID(input!$A558,SEARCH($A$1,input!$A558)+4,5))),VALUE(TRIM(MID(input!$A558,SEARCH($A$1,input!$A558)+4,5)))&lt;=2002),"X"),"")</f>
        <v>1</v>
      </c>
      <c r="B558" s="14" t="str">
        <f>IFERROR(IF(ISNUMBER(SEARCH($B$1,input!$A558)),AND(2010&lt;=VALUE(TRIM(MID(input!$A558,SEARCH($B$1,input!$A558)+4,5))),VALUE(TRIM(MID(input!$A558,SEARCH($B$1,input!$A558)+4,5)))&lt;=2020),"X"),"")</f>
        <v>X</v>
      </c>
      <c r="C558" s="14" t="b">
        <f>IFERROR(IF(ISNUMBER(SEARCH($C$1,input!$A558)),AND(2020&lt;=VALUE(TRIM(MID(input!$A558,SEARCH($C$1,input!$A558)+4,5))),VALUE(TRIM(MID(input!$A558,SEARCH($C$1,input!$A558)+4,5)))&lt;=2030),"X"),"")</f>
        <v>1</v>
      </c>
      <c r="D558" s="14" t="b">
        <f>IFERROR(IF(ISNUMBER(SEARCH($D$1,input!$A558)),IF(MID(input!$A558,SEARCH($D$1,input!$A558)+7,2)="cm",AND(150&lt;=VALUE(MID(input!$A558,SEARCH($D$1,input!$A558)+4,3)),VALUE(MID(input!$A558,SEARCH($D$1,input!$A558)+4,3))&lt;=193),IF(MID(input!$A558,SEARCH($D$1,input!$A558)+6,2)="in",AND(59&lt;=VALUE(MID(input!$A558,SEARCH($D$1,input!$A558)+4,2)),VALUE(MID(input!$A558,SEARCH($D$1,input!$A558)+4,2))&lt;=76),"")),"X"),"")</f>
        <v>1</v>
      </c>
      <c r="E558" s="14" t="str">
        <f>IFERROR(IF(ISNUMBER(SEARCH($E$1,input!$A558)),IF(AND(MID(input!$A558,SEARCH($E$1,input!$A558)+4,1)="#",
VLOOKUP(MID(input!$A558,SEARCH($E$1,input!$A558)+5,1),'TRUE LIST'!$C$2:$D$17,2,0),
VLOOKUP(MID(input!$A558,SEARCH($E$1,input!$A558)+6,1),'TRUE LIST'!$C$2:$D$17,2,0),
VLOOKUP(MID(input!$A558,SEARCH($E$1,input!$A558)+7,1),'TRUE LIST'!$C$2:$D$17,2,0),
VLOOKUP(MID(input!$A558,SEARCH($E$1,input!$A558)+8,1),'TRUE LIST'!$C$2:$D$17,2,0),
VLOOKUP(MID(input!$A558,SEARCH($E$1,input!$A558)+9,1),'TRUE LIST'!$C$2:$D$17,2,0),
VLOOKUP(MID(input!$A558,SEARCH($E$1,input!$A558)+10,1),'TRUE LIST'!$C$2:$D$17,2,0),
TRIM(MID(input!$A558,SEARCH($E$1,input!$A558)+11,1))=""),TRUE,""),"X"),"")</f>
        <v>X</v>
      </c>
      <c r="F558" s="14" t="str">
        <f>IFERROR(IF(ISNUMBER(SEARCH($F$1,input!$A558)),VLOOKUP(TRIM(MID(input!$A558,SEARCH($F$1,input!$A558)+4,4)),'TRUE LIST'!$A$2:$B$8,2,0),"X"),"")</f>
        <v>X</v>
      </c>
      <c r="G558" s="14" t="str">
        <f>IFERROR(IF(ISNUMBER(SEARCH($G$1,input!$A558)),IF(LEN(TRIM(MID(input!$A558,SEARCH($G$1,input!$A558)+4,10)))=9,TRUE,""),"X"),"")</f>
        <v>X</v>
      </c>
      <c r="H558" s="14">
        <f t="shared" ca="1" si="16"/>
        <v>6</v>
      </c>
      <c r="I558" s="13" t="str">
        <f>IF(ISBLANK(input!A558),"x","")</f>
        <v/>
      </c>
      <c r="J558" s="13" t="str">
        <f>IFERROR(IF(I558="x",MATCH("x",I559:I959,0),N/A),"")</f>
        <v/>
      </c>
      <c r="K558" s="14">
        <f t="shared" ca="1" si="17"/>
        <v>6</v>
      </c>
    </row>
    <row r="559" spans="1:11" s="1" customFormat="1" x14ac:dyDescent="0.35">
      <c r="A559" s="14" t="str">
        <f>IFERROR(IF(ISNUMBER(SEARCH($A$1,input!$A559)),AND(1920&lt;=VALUE(TRIM(MID(input!$A559,SEARCH($A$1,input!$A559)+4,5))),VALUE(TRIM(MID(input!$A559,SEARCH($A$1,input!$A559)+4,5)))&lt;=2002),"X"),"")</f>
        <v>X</v>
      </c>
      <c r="B559" s="14" t="b">
        <f>IFERROR(IF(ISNUMBER(SEARCH($B$1,input!$A559)),AND(2010&lt;=VALUE(TRIM(MID(input!$A559,SEARCH($B$1,input!$A559)+4,5))),VALUE(TRIM(MID(input!$A559,SEARCH($B$1,input!$A559)+4,5)))&lt;=2020),"X"),"")</f>
        <v>1</v>
      </c>
      <c r="C559" s="14" t="str">
        <f>IFERROR(IF(ISNUMBER(SEARCH($C$1,input!$A559)),AND(2020&lt;=VALUE(TRIM(MID(input!$A559,SEARCH($C$1,input!$A559)+4,5))),VALUE(TRIM(MID(input!$A559,SEARCH($C$1,input!$A559)+4,5)))&lt;=2030),"X"),"")</f>
        <v>X</v>
      </c>
      <c r="D559" s="14" t="str">
        <f>IFERROR(IF(ISNUMBER(SEARCH($D$1,input!$A559)),IF(MID(input!$A559,SEARCH($D$1,input!$A559)+7,2)="cm",AND(150&lt;=VALUE(MID(input!$A559,SEARCH($D$1,input!$A559)+4,3)),VALUE(MID(input!$A559,SEARCH($D$1,input!$A559)+4,3))&lt;=193),IF(MID(input!$A559,SEARCH($D$1,input!$A559)+6,2)="in",AND(59&lt;=VALUE(MID(input!$A559,SEARCH($D$1,input!$A559)+4,2)),VALUE(MID(input!$A559,SEARCH($D$1,input!$A559)+4,2))&lt;=76),"")),"X"),"")</f>
        <v>X</v>
      </c>
      <c r="E559" s="14" t="b">
        <f>IFERROR(IF(ISNUMBER(SEARCH($E$1,input!$A559)),IF(AND(MID(input!$A559,SEARCH($E$1,input!$A559)+4,1)="#",
VLOOKUP(MID(input!$A559,SEARCH($E$1,input!$A559)+5,1),'TRUE LIST'!$C$2:$D$17,2,0),
VLOOKUP(MID(input!$A559,SEARCH($E$1,input!$A559)+6,1),'TRUE LIST'!$C$2:$D$17,2,0),
VLOOKUP(MID(input!$A559,SEARCH($E$1,input!$A559)+7,1),'TRUE LIST'!$C$2:$D$17,2,0),
VLOOKUP(MID(input!$A559,SEARCH($E$1,input!$A559)+8,1),'TRUE LIST'!$C$2:$D$17,2,0),
VLOOKUP(MID(input!$A559,SEARCH($E$1,input!$A559)+9,1),'TRUE LIST'!$C$2:$D$17,2,0),
VLOOKUP(MID(input!$A559,SEARCH($E$1,input!$A559)+10,1),'TRUE LIST'!$C$2:$D$17,2,0),
TRIM(MID(input!$A559,SEARCH($E$1,input!$A559)+11,1))=""),TRUE,""),"X"),"")</f>
        <v>1</v>
      </c>
      <c r="F559" s="14" t="b">
        <f>IFERROR(IF(ISNUMBER(SEARCH($F$1,input!$A559)),VLOOKUP(TRIM(MID(input!$A559,SEARCH($F$1,input!$A559)+4,4)),'TRUE LIST'!$A$2:$B$8,2,0),"X"),"")</f>
        <v>1</v>
      </c>
      <c r="G559" s="14" t="b">
        <f>IFERROR(IF(ISNUMBER(SEARCH($G$1,input!$A559)),IF(LEN(TRIM(MID(input!$A559,SEARCH($G$1,input!$A559)+4,10)))=9,TRUE,""),"X"),"")</f>
        <v>1</v>
      </c>
      <c r="H559" s="14" t="str">
        <f t="shared" ca="1" si="16"/>
        <v/>
      </c>
      <c r="I559" s="13" t="str">
        <f>IF(ISBLANK(input!A559),"x","")</f>
        <v/>
      </c>
      <c r="J559" s="13" t="str">
        <f>IFERROR(IF(I559="x",MATCH("x",I560:I959,0),N/A),"")</f>
        <v/>
      </c>
      <c r="K559" s="14" t="str">
        <f t="shared" ca="1" si="17"/>
        <v/>
      </c>
    </row>
    <row r="560" spans="1:11" s="1" customFormat="1" x14ac:dyDescent="0.35">
      <c r="A560" s="14" t="str">
        <f>IFERROR(IF(ISNUMBER(SEARCH($A$1,input!$A560)),AND(1920&lt;=VALUE(TRIM(MID(input!$A560,SEARCH($A$1,input!$A560)+4,5))),VALUE(TRIM(MID(input!$A560,SEARCH($A$1,input!$A560)+4,5)))&lt;=2002),"X"),"")</f>
        <v>X</v>
      </c>
      <c r="B560" s="14" t="str">
        <f>IFERROR(IF(ISNUMBER(SEARCH($B$1,input!$A560)),AND(2010&lt;=VALUE(TRIM(MID(input!$A560,SEARCH($B$1,input!$A560)+4,5))),VALUE(TRIM(MID(input!$A560,SEARCH($B$1,input!$A560)+4,5)))&lt;=2020),"X"),"")</f>
        <v>X</v>
      </c>
      <c r="C560" s="14" t="str">
        <f>IFERROR(IF(ISNUMBER(SEARCH($C$1,input!$A560)),AND(2020&lt;=VALUE(TRIM(MID(input!$A560,SEARCH($C$1,input!$A560)+4,5))),VALUE(TRIM(MID(input!$A560,SEARCH($C$1,input!$A560)+4,5)))&lt;=2030),"X"),"")</f>
        <v>X</v>
      </c>
      <c r="D560" s="14" t="str">
        <f>IFERROR(IF(ISNUMBER(SEARCH($D$1,input!$A560)),IF(MID(input!$A560,SEARCH($D$1,input!$A560)+7,2)="cm",AND(150&lt;=VALUE(MID(input!$A560,SEARCH($D$1,input!$A560)+4,3)),VALUE(MID(input!$A560,SEARCH($D$1,input!$A560)+4,3))&lt;=193),IF(MID(input!$A560,SEARCH($D$1,input!$A560)+6,2)="in",AND(59&lt;=VALUE(MID(input!$A560,SEARCH($D$1,input!$A560)+4,2)),VALUE(MID(input!$A560,SEARCH($D$1,input!$A560)+4,2))&lt;=76),"")),"X"),"")</f>
        <v>X</v>
      </c>
      <c r="E560" s="14" t="str">
        <f>IFERROR(IF(ISNUMBER(SEARCH($E$1,input!$A560)),IF(AND(MID(input!$A560,SEARCH($E$1,input!$A560)+4,1)="#",
VLOOKUP(MID(input!$A560,SEARCH($E$1,input!$A560)+5,1),'TRUE LIST'!$C$2:$D$17,2,0),
VLOOKUP(MID(input!$A560,SEARCH($E$1,input!$A560)+6,1),'TRUE LIST'!$C$2:$D$17,2,0),
VLOOKUP(MID(input!$A560,SEARCH($E$1,input!$A560)+7,1),'TRUE LIST'!$C$2:$D$17,2,0),
VLOOKUP(MID(input!$A560,SEARCH($E$1,input!$A560)+8,1),'TRUE LIST'!$C$2:$D$17,2,0),
VLOOKUP(MID(input!$A560,SEARCH($E$1,input!$A560)+9,1),'TRUE LIST'!$C$2:$D$17,2,0),
VLOOKUP(MID(input!$A560,SEARCH($E$1,input!$A560)+10,1),'TRUE LIST'!$C$2:$D$17,2,0),
TRIM(MID(input!$A560,SEARCH($E$1,input!$A560)+11,1))=""),TRUE,""),"X"),"")</f>
        <v>X</v>
      </c>
      <c r="F560" s="14" t="str">
        <f>IFERROR(IF(ISNUMBER(SEARCH($F$1,input!$A560)),VLOOKUP(TRIM(MID(input!$A560,SEARCH($F$1,input!$A560)+4,4)),'TRUE LIST'!$A$2:$B$8,2,0),"X"),"")</f>
        <v>X</v>
      </c>
      <c r="G560" s="14" t="str">
        <f>IFERROR(IF(ISNUMBER(SEARCH($G$1,input!$A560)),IF(LEN(TRIM(MID(input!$A560,SEARCH($G$1,input!$A560)+4,10)))=9,TRUE,""),"X"),"")</f>
        <v>X</v>
      </c>
      <c r="H560" s="14" t="str">
        <f t="shared" ca="1" si="16"/>
        <v/>
      </c>
      <c r="I560" s="13" t="str">
        <f>IF(ISBLANK(input!A560),"x","")</f>
        <v>x</v>
      </c>
      <c r="J560" s="13">
        <f>IFERROR(IF(I560="x",MATCH("x",I561:I959,0),N/A),"")</f>
        <v>5</v>
      </c>
      <c r="K560" s="14" t="str">
        <f t="shared" ca="1" si="17"/>
        <v/>
      </c>
    </row>
    <row r="561" spans="1:11" s="1" customFormat="1" x14ac:dyDescent="0.35">
      <c r="A561" s="14" t="str">
        <f>IFERROR(IF(ISNUMBER(SEARCH($A$1,input!$A561)),AND(1920&lt;=VALUE(TRIM(MID(input!$A561,SEARCH($A$1,input!$A561)+4,5))),VALUE(TRIM(MID(input!$A561,SEARCH($A$1,input!$A561)+4,5)))&lt;=2002),"X"),"")</f>
        <v>X</v>
      </c>
      <c r="B561" s="14" t="str">
        <f>IFERROR(IF(ISNUMBER(SEARCH($B$1,input!$A561)),AND(2010&lt;=VALUE(TRIM(MID(input!$A561,SEARCH($B$1,input!$A561)+4,5))),VALUE(TRIM(MID(input!$A561,SEARCH($B$1,input!$A561)+4,5)))&lt;=2020),"X"),"")</f>
        <v>X</v>
      </c>
      <c r="C561" s="14" t="b">
        <f>IFERROR(IF(ISNUMBER(SEARCH($C$1,input!$A561)),AND(2020&lt;=VALUE(TRIM(MID(input!$A561,SEARCH($C$1,input!$A561)+4,5))),VALUE(TRIM(MID(input!$A561,SEARCH($C$1,input!$A561)+4,5)))&lt;=2030),"X"),"")</f>
        <v>1</v>
      </c>
      <c r="D561" s="14" t="str">
        <f>IFERROR(IF(ISNUMBER(SEARCH($D$1,input!$A561)),IF(MID(input!$A561,SEARCH($D$1,input!$A561)+7,2)="cm",AND(150&lt;=VALUE(MID(input!$A561,SEARCH($D$1,input!$A561)+4,3)),VALUE(MID(input!$A561,SEARCH($D$1,input!$A561)+4,3))&lt;=193),IF(MID(input!$A561,SEARCH($D$1,input!$A561)+6,2)="in",AND(59&lt;=VALUE(MID(input!$A561,SEARCH($D$1,input!$A561)+4,2)),VALUE(MID(input!$A561,SEARCH($D$1,input!$A561)+4,2))&lt;=76),"")),"X"),"")</f>
        <v>X</v>
      </c>
      <c r="E561" s="14" t="b">
        <f>IFERROR(IF(ISNUMBER(SEARCH($E$1,input!$A561)),IF(AND(MID(input!$A561,SEARCH($E$1,input!$A561)+4,1)="#",
VLOOKUP(MID(input!$A561,SEARCH($E$1,input!$A561)+5,1),'TRUE LIST'!$C$2:$D$17,2,0),
VLOOKUP(MID(input!$A561,SEARCH($E$1,input!$A561)+6,1),'TRUE LIST'!$C$2:$D$17,2,0),
VLOOKUP(MID(input!$A561,SEARCH($E$1,input!$A561)+7,1),'TRUE LIST'!$C$2:$D$17,2,0),
VLOOKUP(MID(input!$A561,SEARCH($E$1,input!$A561)+8,1),'TRUE LIST'!$C$2:$D$17,2,0),
VLOOKUP(MID(input!$A561,SEARCH($E$1,input!$A561)+9,1),'TRUE LIST'!$C$2:$D$17,2,0),
VLOOKUP(MID(input!$A561,SEARCH($E$1,input!$A561)+10,1),'TRUE LIST'!$C$2:$D$17,2,0),
TRIM(MID(input!$A561,SEARCH($E$1,input!$A561)+11,1))=""),TRUE,""),"X"),"")</f>
        <v>1</v>
      </c>
      <c r="F561" s="14" t="str">
        <f>IFERROR(IF(ISNUMBER(SEARCH($F$1,input!$A561)),VLOOKUP(TRIM(MID(input!$A561,SEARCH($F$1,input!$A561)+4,4)),'TRUE LIST'!$A$2:$B$8,2,0),"X"),"")</f>
        <v>X</v>
      </c>
      <c r="G561" s="14" t="b">
        <f>IFERROR(IF(ISNUMBER(SEARCH($G$1,input!$A561)),IF(LEN(TRIM(MID(input!$A561,SEARCH($G$1,input!$A561)+4,10)))=9,TRUE,""),"X"),"")</f>
        <v>1</v>
      </c>
      <c r="H561" s="14">
        <f t="shared" ca="1" si="16"/>
        <v>6</v>
      </c>
      <c r="I561" s="13" t="str">
        <f>IF(ISBLANK(input!A561),"x","")</f>
        <v/>
      </c>
      <c r="J561" s="13" t="str">
        <f>IFERROR(IF(I561="x",MATCH("x",I562:I959,0),N/A),"")</f>
        <v/>
      </c>
      <c r="K561" s="14">
        <f t="shared" ca="1" si="17"/>
        <v>6</v>
      </c>
    </row>
    <row r="562" spans="1:11" s="1" customFormat="1" x14ac:dyDescent="0.35">
      <c r="A562" s="14" t="str">
        <f>IFERROR(IF(ISNUMBER(SEARCH($A$1,input!$A562)),AND(1920&lt;=VALUE(TRIM(MID(input!$A562,SEARCH($A$1,input!$A562)+4,5))),VALUE(TRIM(MID(input!$A562,SEARCH($A$1,input!$A562)+4,5)))&lt;=2002),"X"),"")</f>
        <v>X</v>
      </c>
      <c r="B562" s="14" t="str">
        <f>IFERROR(IF(ISNUMBER(SEARCH($B$1,input!$A562)),AND(2010&lt;=VALUE(TRIM(MID(input!$A562,SEARCH($B$1,input!$A562)+4,5))),VALUE(TRIM(MID(input!$A562,SEARCH($B$1,input!$A562)+4,5)))&lt;=2020),"X"),"")</f>
        <v>X</v>
      </c>
      <c r="C562" s="14" t="str">
        <f>IFERROR(IF(ISNUMBER(SEARCH($C$1,input!$A562)),AND(2020&lt;=VALUE(TRIM(MID(input!$A562,SEARCH($C$1,input!$A562)+4,5))),VALUE(TRIM(MID(input!$A562,SEARCH($C$1,input!$A562)+4,5)))&lt;=2030),"X"),"")</f>
        <v>X</v>
      </c>
      <c r="D562" s="14" t="str">
        <f>IFERROR(IF(ISNUMBER(SEARCH($D$1,input!$A562)),IF(MID(input!$A562,SEARCH($D$1,input!$A562)+7,2)="cm",AND(150&lt;=VALUE(MID(input!$A562,SEARCH($D$1,input!$A562)+4,3)),VALUE(MID(input!$A562,SEARCH($D$1,input!$A562)+4,3))&lt;=193),IF(MID(input!$A562,SEARCH($D$1,input!$A562)+6,2)="in",AND(59&lt;=VALUE(MID(input!$A562,SEARCH($D$1,input!$A562)+4,2)),VALUE(MID(input!$A562,SEARCH($D$1,input!$A562)+4,2))&lt;=76),"")),"X"),"")</f>
        <v>X</v>
      </c>
      <c r="E562" s="14" t="str">
        <f>IFERROR(IF(ISNUMBER(SEARCH($E$1,input!$A562)),IF(AND(MID(input!$A562,SEARCH($E$1,input!$A562)+4,1)="#",
VLOOKUP(MID(input!$A562,SEARCH($E$1,input!$A562)+5,1),'TRUE LIST'!$C$2:$D$17,2,0),
VLOOKUP(MID(input!$A562,SEARCH($E$1,input!$A562)+6,1),'TRUE LIST'!$C$2:$D$17,2,0),
VLOOKUP(MID(input!$A562,SEARCH($E$1,input!$A562)+7,1),'TRUE LIST'!$C$2:$D$17,2,0),
VLOOKUP(MID(input!$A562,SEARCH($E$1,input!$A562)+8,1),'TRUE LIST'!$C$2:$D$17,2,0),
VLOOKUP(MID(input!$A562,SEARCH($E$1,input!$A562)+9,1),'TRUE LIST'!$C$2:$D$17,2,0),
VLOOKUP(MID(input!$A562,SEARCH($E$1,input!$A562)+10,1),'TRUE LIST'!$C$2:$D$17,2,0),
TRIM(MID(input!$A562,SEARCH($E$1,input!$A562)+11,1))=""),TRUE,""),"X"),"")</f>
        <v>X</v>
      </c>
      <c r="F562" s="14" t="b">
        <f>IFERROR(IF(ISNUMBER(SEARCH($F$1,input!$A562)),VLOOKUP(TRIM(MID(input!$A562,SEARCH($F$1,input!$A562)+4,4)),'TRUE LIST'!$A$2:$B$8,2,0),"X"),"")</f>
        <v>1</v>
      </c>
      <c r="G562" s="14" t="str">
        <f>IFERROR(IF(ISNUMBER(SEARCH($G$1,input!$A562)),IF(LEN(TRIM(MID(input!$A562,SEARCH($G$1,input!$A562)+4,10)))=9,TRUE,""),"X"),"")</f>
        <v>X</v>
      </c>
      <c r="H562" s="14" t="str">
        <f t="shared" ca="1" si="16"/>
        <v/>
      </c>
      <c r="I562" s="13" t="str">
        <f>IF(ISBLANK(input!A562),"x","")</f>
        <v/>
      </c>
      <c r="J562" s="13" t="str">
        <f>IFERROR(IF(I562="x",MATCH("x",I563:I959,0),N/A),"")</f>
        <v/>
      </c>
      <c r="K562" s="14" t="str">
        <f t="shared" ca="1" si="17"/>
        <v/>
      </c>
    </row>
    <row r="563" spans="1:11" s="1" customFormat="1" x14ac:dyDescent="0.35">
      <c r="A563" s="14" t="str">
        <f>IFERROR(IF(ISNUMBER(SEARCH($A$1,input!$A563)),AND(1920&lt;=VALUE(TRIM(MID(input!$A563,SEARCH($A$1,input!$A563)+4,5))),VALUE(TRIM(MID(input!$A563,SEARCH($A$1,input!$A563)+4,5)))&lt;=2002),"X"),"")</f>
        <v>X</v>
      </c>
      <c r="B563" s="14" t="str">
        <f>IFERROR(IF(ISNUMBER(SEARCH($B$1,input!$A563)),AND(2010&lt;=VALUE(TRIM(MID(input!$A563,SEARCH($B$1,input!$A563)+4,5))),VALUE(TRIM(MID(input!$A563,SEARCH($B$1,input!$A563)+4,5)))&lt;=2020),"X"),"")</f>
        <v>X</v>
      </c>
      <c r="C563" s="14" t="str">
        <f>IFERROR(IF(ISNUMBER(SEARCH($C$1,input!$A563)),AND(2020&lt;=VALUE(TRIM(MID(input!$A563,SEARCH($C$1,input!$A563)+4,5))),VALUE(TRIM(MID(input!$A563,SEARCH($C$1,input!$A563)+4,5)))&lt;=2030),"X"),"")</f>
        <v>X</v>
      </c>
      <c r="D563" s="14" t="b">
        <f>IFERROR(IF(ISNUMBER(SEARCH($D$1,input!$A563)),IF(MID(input!$A563,SEARCH($D$1,input!$A563)+7,2)="cm",AND(150&lt;=VALUE(MID(input!$A563,SEARCH($D$1,input!$A563)+4,3)),VALUE(MID(input!$A563,SEARCH($D$1,input!$A563)+4,3))&lt;=193),IF(MID(input!$A563,SEARCH($D$1,input!$A563)+6,2)="in",AND(59&lt;=VALUE(MID(input!$A563,SEARCH($D$1,input!$A563)+4,2)),VALUE(MID(input!$A563,SEARCH($D$1,input!$A563)+4,2))&lt;=76),"")),"X"),"")</f>
        <v>1</v>
      </c>
      <c r="E563" s="14" t="str">
        <f>IFERROR(IF(ISNUMBER(SEARCH($E$1,input!$A563)),IF(AND(MID(input!$A563,SEARCH($E$1,input!$A563)+4,1)="#",
VLOOKUP(MID(input!$A563,SEARCH($E$1,input!$A563)+5,1),'TRUE LIST'!$C$2:$D$17,2,0),
VLOOKUP(MID(input!$A563,SEARCH($E$1,input!$A563)+6,1),'TRUE LIST'!$C$2:$D$17,2,0),
VLOOKUP(MID(input!$A563,SEARCH($E$1,input!$A563)+7,1),'TRUE LIST'!$C$2:$D$17,2,0),
VLOOKUP(MID(input!$A563,SEARCH($E$1,input!$A563)+8,1),'TRUE LIST'!$C$2:$D$17,2,0),
VLOOKUP(MID(input!$A563,SEARCH($E$1,input!$A563)+9,1),'TRUE LIST'!$C$2:$D$17,2,0),
VLOOKUP(MID(input!$A563,SEARCH($E$1,input!$A563)+10,1),'TRUE LIST'!$C$2:$D$17,2,0),
TRIM(MID(input!$A563,SEARCH($E$1,input!$A563)+11,1))=""),TRUE,""),"X"),"")</f>
        <v>X</v>
      </c>
      <c r="F563" s="14" t="str">
        <f>IFERROR(IF(ISNUMBER(SEARCH($F$1,input!$A563)),VLOOKUP(TRIM(MID(input!$A563,SEARCH($F$1,input!$A563)+4,4)),'TRUE LIST'!$A$2:$B$8,2,0),"X"),"")</f>
        <v>X</v>
      </c>
      <c r="G563" s="14" t="str">
        <f>IFERROR(IF(ISNUMBER(SEARCH($G$1,input!$A563)),IF(LEN(TRIM(MID(input!$A563,SEARCH($G$1,input!$A563)+4,10)))=9,TRUE,""),"X"),"")</f>
        <v>X</v>
      </c>
      <c r="H563" s="14" t="str">
        <f t="shared" ca="1" si="16"/>
        <v/>
      </c>
      <c r="I563" s="13" t="str">
        <f>IF(ISBLANK(input!A563),"x","")</f>
        <v/>
      </c>
      <c r="J563" s="13" t="str">
        <f>IFERROR(IF(I563="x",MATCH("x",I564:I959,0),N/A),"")</f>
        <v/>
      </c>
      <c r="K563" s="14" t="str">
        <f t="shared" ca="1" si="17"/>
        <v/>
      </c>
    </row>
    <row r="564" spans="1:11" s="1" customFormat="1" x14ac:dyDescent="0.35">
      <c r="A564" s="14" t="b">
        <f>IFERROR(IF(ISNUMBER(SEARCH($A$1,input!$A564)),AND(1920&lt;=VALUE(TRIM(MID(input!$A564,SEARCH($A$1,input!$A564)+4,5))),VALUE(TRIM(MID(input!$A564,SEARCH($A$1,input!$A564)+4,5)))&lt;=2002),"X"),"")</f>
        <v>1</v>
      </c>
      <c r="B564" s="14" t="b">
        <f>IFERROR(IF(ISNUMBER(SEARCH($B$1,input!$A564)),AND(2010&lt;=VALUE(TRIM(MID(input!$A564,SEARCH($B$1,input!$A564)+4,5))),VALUE(TRIM(MID(input!$A564,SEARCH($B$1,input!$A564)+4,5)))&lt;=2020),"X"),"")</f>
        <v>1</v>
      </c>
      <c r="C564" s="14" t="str">
        <f>IFERROR(IF(ISNUMBER(SEARCH($C$1,input!$A564)),AND(2020&lt;=VALUE(TRIM(MID(input!$A564,SEARCH($C$1,input!$A564)+4,5))),VALUE(TRIM(MID(input!$A564,SEARCH($C$1,input!$A564)+4,5)))&lt;=2030),"X"),"")</f>
        <v>X</v>
      </c>
      <c r="D564" s="14" t="str">
        <f>IFERROR(IF(ISNUMBER(SEARCH($D$1,input!$A564)),IF(MID(input!$A564,SEARCH($D$1,input!$A564)+7,2)="cm",AND(150&lt;=VALUE(MID(input!$A564,SEARCH($D$1,input!$A564)+4,3)),VALUE(MID(input!$A564,SEARCH($D$1,input!$A564)+4,3))&lt;=193),IF(MID(input!$A564,SEARCH($D$1,input!$A564)+6,2)="in",AND(59&lt;=VALUE(MID(input!$A564,SEARCH($D$1,input!$A564)+4,2)),VALUE(MID(input!$A564,SEARCH($D$1,input!$A564)+4,2))&lt;=76),"")),"X"),"")</f>
        <v>X</v>
      </c>
      <c r="E564" s="14" t="str">
        <f>IFERROR(IF(ISNUMBER(SEARCH($E$1,input!$A564)),IF(AND(MID(input!$A564,SEARCH($E$1,input!$A564)+4,1)="#",
VLOOKUP(MID(input!$A564,SEARCH($E$1,input!$A564)+5,1),'TRUE LIST'!$C$2:$D$17,2,0),
VLOOKUP(MID(input!$A564,SEARCH($E$1,input!$A564)+6,1),'TRUE LIST'!$C$2:$D$17,2,0),
VLOOKUP(MID(input!$A564,SEARCH($E$1,input!$A564)+7,1),'TRUE LIST'!$C$2:$D$17,2,0),
VLOOKUP(MID(input!$A564,SEARCH($E$1,input!$A564)+8,1),'TRUE LIST'!$C$2:$D$17,2,0),
VLOOKUP(MID(input!$A564,SEARCH($E$1,input!$A564)+9,1),'TRUE LIST'!$C$2:$D$17,2,0),
VLOOKUP(MID(input!$A564,SEARCH($E$1,input!$A564)+10,1),'TRUE LIST'!$C$2:$D$17,2,0),
TRIM(MID(input!$A564,SEARCH($E$1,input!$A564)+11,1))=""),TRUE,""),"X"),"")</f>
        <v>X</v>
      </c>
      <c r="F564" s="14" t="str">
        <f>IFERROR(IF(ISNUMBER(SEARCH($F$1,input!$A564)),VLOOKUP(TRIM(MID(input!$A564,SEARCH($F$1,input!$A564)+4,4)),'TRUE LIST'!$A$2:$B$8,2,0),"X"),"")</f>
        <v>X</v>
      </c>
      <c r="G564" s="14" t="str">
        <f>IFERROR(IF(ISNUMBER(SEARCH($G$1,input!$A564)),IF(LEN(TRIM(MID(input!$A564,SEARCH($G$1,input!$A564)+4,10)))=9,TRUE,""),"X"),"")</f>
        <v>X</v>
      </c>
      <c r="H564" s="14" t="str">
        <f t="shared" ca="1" si="16"/>
        <v/>
      </c>
      <c r="I564" s="13" t="str">
        <f>IF(ISBLANK(input!A564),"x","")</f>
        <v/>
      </c>
      <c r="J564" s="13" t="str">
        <f>IFERROR(IF(I564="x",MATCH("x",I565:I959,0),N/A),"")</f>
        <v/>
      </c>
      <c r="K564" s="14" t="str">
        <f t="shared" ca="1" si="17"/>
        <v/>
      </c>
    </row>
    <row r="565" spans="1:11" s="1" customFormat="1" x14ac:dyDescent="0.35">
      <c r="A565" s="14" t="str">
        <f>IFERROR(IF(ISNUMBER(SEARCH($A$1,input!$A565)),AND(1920&lt;=VALUE(TRIM(MID(input!$A565,SEARCH($A$1,input!$A565)+4,5))),VALUE(TRIM(MID(input!$A565,SEARCH($A$1,input!$A565)+4,5)))&lt;=2002),"X"),"")</f>
        <v>X</v>
      </c>
      <c r="B565" s="14" t="str">
        <f>IFERROR(IF(ISNUMBER(SEARCH($B$1,input!$A565)),AND(2010&lt;=VALUE(TRIM(MID(input!$A565,SEARCH($B$1,input!$A565)+4,5))),VALUE(TRIM(MID(input!$A565,SEARCH($B$1,input!$A565)+4,5)))&lt;=2020),"X"),"")</f>
        <v>X</v>
      </c>
      <c r="C565" s="14" t="str">
        <f>IFERROR(IF(ISNUMBER(SEARCH($C$1,input!$A565)),AND(2020&lt;=VALUE(TRIM(MID(input!$A565,SEARCH($C$1,input!$A565)+4,5))),VALUE(TRIM(MID(input!$A565,SEARCH($C$1,input!$A565)+4,5)))&lt;=2030),"X"),"")</f>
        <v>X</v>
      </c>
      <c r="D565" s="14" t="str">
        <f>IFERROR(IF(ISNUMBER(SEARCH($D$1,input!$A565)),IF(MID(input!$A565,SEARCH($D$1,input!$A565)+7,2)="cm",AND(150&lt;=VALUE(MID(input!$A565,SEARCH($D$1,input!$A565)+4,3)),VALUE(MID(input!$A565,SEARCH($D$1,input!$A565)+4,3))&lt;=193),IF(MID(input!$A565,SEARCH($D$1,input!$A565)+6,2)="in",AND(59&lt;=VALUE(MID(input!$A565,SEARCH($D$1,input!$A565)+4,2)),VALUE(MID(input!$A565,SEARCH($D$1,input!$A565)+4,2))&lt;=76),"")),"X"),"")</f>
        <v>X</v>
      </c>
      <c r="E565" s="14" t="str">
        <f>IFERROR(IF(ISNUMBER(SEARCH($E$1,input!$A565)),IF(AND(MID(input!$A565,SEARCH($E$1,input!$A565)+4,1)="#",
VLOOKUP(MID(input!$A565,SEARCH($E$1,input!$A565)+5,1),'TRUE LIST'!$C$2:$D$17,2,0),
VLOOKUP(MID(input!$A565,SEARCH($E$1,input!$A565)+6,1),'TRUE LIST'!$C$2:$D$17,2,0),
VLOOKUP(MID(input!$A565,SEARCH($E$1,input!$A565)+7,1),'TRUE LIST'!$C$2:$D$17,2,0),
VLOOKUP(MID(input!$A565,SEARCH($E$1,input!$A565)+8,1),'TRUE LIST'!$C$2:$D$17,2,0),
VLOOKUP(MID(input!$A565,SEARCH($E$1,input!$A565)+9,1),'TRUE LIST'!$C$2:$D$17,2,0),
VLOOKUP(MID(input!$A565,SEARCH($E$1,input!$A565)+10,1),'TRUE LIST'!$C$2:$D$17,2,0),
TRIM(MID(input!$A565,SEARCH($E$1,input!$A565)+11,1))=""),TRUE,""),"X"),"")</f>
        <v>X</v>
      </c>
      <c r="F565" s="14" t="str">
        <f>IFERROR(IF(ISNUMBER(SEARCH($F$1,input!$A565)),VLOOKUP(TRIM(MID(input!$A565,SEARCH($F$1,input!$A565)+4,4)),'TRUE LIST'!$A$2:$B$8,2,0),"X"),"")</f>
        <v>X</v>
      </c>
      <c r="G565" s="14" t="str">
        <f>IFERROR(IF(ISNUMBER(SEARCH($G$1,input!$A565)),IF(LEN(TRIM(MID(input!$A565,SEARCH($G$1,input!$A565)+4,10)))=9,TRUE,""),"X"),"")</f>
        <v>X</v>
      </c>
      <c r="H565" s="14" t="str">
        <f t="shared" ca="1" si="16"/>
        <v/>
      </c>
      <c r="I565" s="13" t="str">
        <f>IF(ISBLANK(input!A565),"x","")</f>
        <v>x</v>
      </c>
      <c r="J565" s="13">
        <f>IFERROR(IF(I565="x",MATCH("x",I566:I959,0),N/A),"")</f>
        <v>5</v>
      </c>
      <c r="K565" s="14" t="str">
        <f t="shared" ca="1" si="17"/>
        <v/>
      </c>
    </row>
    <row r="566" spans="1:11" s="1" customFormat="1" x14ac:dyDescent="0.35">
      <c r="A566" s="14" t="str">
        <f>IFERROR(IF(ISNUMBER(SEARCH($A$1,input!$A566)),AND(1920&lt;=VALUE(TRIM(MID(input!$A566,SEARCH($A$1,input!$A566)+4,5))),VALUE(TRIM(MID(input!$A566,SEARCH($A$1,input!$A566)+4,5)))&lt;=2002),"X"),"")</f>
        <v>X</v>
      </c>
      <c r="B566" s="14" t="str">
        <f>IFERROR(IF(ISNUMBER(SEARCH($B$1,input!$A566)),AND(2010&lt;=VALUE(TRIM(MID(input!$A566,SEARCH($B$1,input!$A566)+4,5))),VALUE(TRIM(MID(input!$A566,SEARCH($B$1,input!$A566)+4,5)))&lt;=2020),"X"),"")</f>
        <v>X</v>
      </c>
      <c r="C566" s="14" t="str">
        <f>IFERROR(IF(ISNUMBER(SEARCH($C$1,input!$A566)),AND(2020&lt;=VALUE(TRIM(MID(input!$A566,SEARCH($C$1,input!$A566)+4,5))),VALUE(TRIM(MID(input!$A566,SEARCH($C$1,input!$A566)+4,5)))&lt;=2030),"X"),"")</f>
        <v>X</v>
      </c>
      <c r="D566" s="14" t="str">
        <f>IFERROR(IF(ISNUMBER(SEARCH($D$1,input!$A566)),IF(MID(input!$A566,SEARCH($D$1,input!$A566)+7,2)="cm",AND(150&lt;=VALUE(MID(input!$A566,SEARCH($D$1,input!$A566)+4,3)),VALUE(MID(input!$A566,SEARCH($D$1,input!$A566)+4,3))&lt;=193),IF(MID(input!$A566,SEARCH($D$1,input!$A566)+6,2)="in",AND(59&lt;=VALUE(MID(input!$A566,SEARCH($D$1,input!$A566)+4,2)),VALUE(MID(input!$A566,SEARCH($D$1,input!$A566)+4,2))&lt;=76),"")),"X"),"")</f>
        <v>X</v>
      </c>
      <c r="E566" s="14" t="str">
        <f>IFERROR(IF(ISNUMBER(SEARCH($E$1,input!$A566)),IF(AND(MID(input!$A566,SEARCH($E$1,input!$A566)+4,1)="#",
VLOOKUP(MID(input!$A566,SEARCH($E$1,input!$A566)+5,1),'TRUE LIST'!$C$2:$D$17,2,0),
VLOOKUP(MID(input!$A566,SEARCH($E$1,input!$A566)+6,1),'TRUE LIST'!$C$2:$D$17,2,0),
VLOOKUP(MID(input!$A566,SEARCH($E$1,input!$A566)+7,1),'TRUE LIST'!$C$2:$D$17,2,0),
VLOOKUP(MID(input!$A566,SEARCH($E$1,input!$A566)+8,1),'TRUE LIST'!$C$2:$D$17,2,0),
VLOOKUP(MID(input!$A566,SEARCH($E$1,input!$A566)+9,1),'TRUE LIST'!$C$2:$D$17,2,0),
VLOOKUP(MID(input!$A566,SEARCH($E$1,input!$A566)+10,1),'TRUE LIST'!$C$2:$D$17,2,0),
TRIM(MID(input!$A566,SEARCH($E$1,input!$A566)+11,1))=""),TRUE,""),"X"),"")</f>
        <v>X</v>
      </c>
      <c r="F566" s="14" t="b">
        <f>IFERROR(IF(ISNUMBER(SEARCH($F$1,input!$A566)),VLOOKUP(TRIM(MID(input!$A566,SEARCH($F$1,input!$A566)+4,4)),'TRUE LIST'!$A$2:$B$8,2,0),"X"),"")</f>
        <v>1</v>
      </c>
      <c r="G566" s="14" t="str">
        <f>IFERROR(IF(ISNUMBER(SEARCH($G$1,input!$A566)),IF(LEN(TRIM(MID(input!$A566,SEARCH($G$1,input!$A566)+4,10)))=9,TRUE,""),"X"),"")</f>
        <v>X</v>
      </c>
      <c r="H566" s="14">
        <f t="shared" ca="1" si="16"/>
        <v>6</v>
      </c>
      <c r="I566" s="13" t="str">
        <f>IF(ISBLANK(input!A566),"x","")</f>
        <v/>
      </c>
      <c r="J566" s="13" t="str">
        <f>IFERROR(IF(I566="x",MATCH("x",I567:I959,0),N/A),"")</f>
        <v/>
      </c>
      <c r="K566" s="14">
        <f t="shared" ca="1" si="17"/>
        <v>6</v>
      </c>
    </row>
    <row r="567" spans="1:11" s="1" customFormat="1" x14ac:dyDescent="0.35">
      <c r="A567" s="14" t="b">
        <f>IFERROR(IF(ISNUMBER(SEARCH($A$1,input!$A567)),AND(1920&lt;=VALUE(TRIM(MID(input!$A567,SEARCH($A$1,input!$A567)+4,5))),VALUE(TRIM(MID(input!$A567,SEARCH($A$1,input!$A567)+4,5)))&lt;=2002),"X"),"")</f>
        <v>0</v>
      </c>
      <c r="B567" s="14" t="b">
        <f>IFERROR(IF(ISNUMBER(SEARCH($B$1,input!$A567)),AND(2010&lt;=VALUE(TRIM(MID(input!$A567,SEARCH($B$1,input!$A567)+4,5))),VALUE(TRIM(MID(input!$A567,SEARCH($B$1,input!$A567)+4,5)))&lt;=2020),"X"),"")</f>
        <v>1</v>
      </c>
      <c r="C567" s="14" t="str">
        <f>IFERROR(IF(ISNUMBER(SEARCH($C$1,input!$A567)),AND(2020&lt;=VALUE(TRIM(MID(input!$A567,SEARCH($C$1,input!$A567)+4,5))),VALUE(TRIM(MID(input!$A567,SEARCH($C$1,input!$A567)+4,5)))&lt;=2030),"X"),"")</f>
        <v>X</v>
      </c>
      <c r="D567" s="14" t="str">
        <f>IFERROR(IF(ISNUMBER(SEARCH($D$1,input!$A567)),IF(MID(input!$A567,SEARCH($D$1,input!$A567)+7,2)="cm",AND(150&lt;=VALUE(MID(input!$A567,SEARCH($D$1,input!$A567)+4,3)),VALUE(MID(input!$A567,SEARCH($D$1,input!$A567)+4,3))&lt;=193),IF(MID(input!$A567,SEARCH($D$1,input!$A567)+6,2)="in",AND(59&lt;=VALUE(MID(input!$A567,SEARCH($D$1,input!$A567)+4,2)),VALUE(MID(input!$A567,SEARCH($D$1,input!$A567)+4,2))&lt;=76),"")),"X"),"")</f>
        <v>X</v>
      </c>
      <c r="E567" s="14" t="str">
        <f>IFERROR(IF(ISNUMBER(SEARCH($E$1,input!$A567)),IF(AND(MID(input!$A567,SEARCH($E$1,input!$A567)+4,1)="#",
VLOOKUP(MID(input!$A567,SEARCH($E$1,input!$A567)+5,1),'TRUE LIST'!$C$2:$D$17,2,0),
VLOOKUP(MID(input!$A567,SEARCH($E$1,input!$A567)+6,1),'TRUE LIST'!$C$2:$D$17,2,0),
VLOOKUP(MID(input!$A567,SEARCH($E$1,input!$A567)+7,1),'TRUE LIST'!$C$2:$D$17,2,0),
VLOOKUP(MID(input!$A567,SEARCH($E$1,input!$A567)+8,1),'TRUE LIST'!$C$2:$D$17,2,0),
VLOOKUP(MID(input!$A567,SEARCH($E$1,input!$A567)+9,1),'TRUE LIST'!$C$2:$D$17,2,0),
VLOOKUP(MID(input!$A567,SEARCH($E$1,input!$A567)+10,1),'TRUE LIST'!$C$2:$D$17,2,0),
TRIM(MID(input!$A567,SEARCH($E$1,input!$A567)+11,1))=""),TRUE,""),"X"),"")</f>
        <v>X</v>
      </c>
      <c r="F567" s="14" t="str">
        <f>IFERROR(IF(ISNUMBER(SEARCH($F$1,input!$A567)),VLOOKUP(TRIM(MID(input!$A567,SEARCH($F$1,input!$A567)+4,4)),'TRUE LIST'!$A$2:$B$8,2,0),"X"),"")</f>
        <v>X</v>
      </c>
      <c r="G567" s="14" t="str">
        <f>IFERROR(IF(ISNUMBER(SEARCH($G$1,input!$A567)),IF(LEN(TRIM(MID(input!$A567,SEARCH($G$1,input!$A567)+4,10)))=9,TRUE,""),"X"),"")</f>
        <v>X</v>
      </c>
      <c r="H567" s="14" t="str">
        <f t="shared" ca="1" si="16"/>
        <v/>
      </c>
      <c r="I567" s="13" t="str">
        <f>IF(ISBLANK(input!A567),"x","")</f>
        <v/>
      </c>
      <c r="J567" s="13" t="str">
        <f>IFERROR(IF(I567="x",MATCH("x",I568:I959,0),N/A),"")</f>
        <v/>
      </c>
      <c r="K567" s="14" t="str">
        <f t="shared" ca="1" si="17"/>
        <v/>
      </c>
    </row>
    <row r="568" spans="1:11" s="1" customFormat="1" x14ac:dyDescent="0.35">
      <c r="A568" s="14" t="str">
        <f>IFERROR(IF(ISNUMBER(SEARCH($A$1,input!$A568)),AND(1920&lt;=VALUE(TRIM(MID(input!$A568,SEARCH($A$1,input!$A568)+4,5))),VALUE(TRIM(MID(input!$A568,SEARCH($A$1,input!$A568)+4,5)))&lt;=2002),"X"),"")</f>
        <v>X</v>
      </c>
      <c r="B568" s="14" t="str">
        <f>IFERROR(IF(ISNUMBER(SEARCH($B$1,input!$A568)),AND(2010&lt;=VALUE(TRIM(MID(input!$A568,SEARCH($B$1,input!$A568)+4,5))),VALUE(TRIM(MID(input!$A568,SEARCH($B$1,input!$A568)+4,5)))&lt;=2020),"X"),"")</f>
        <v>X</v>
      </c>
      <c r="C568" s="14" t="b">
        <f>IFERROR(IF(ISNUMBER(SEARCH($C$1,input!$A568)),AND(2020&lt;=VALUE(TRIM(MID(input!$A568,SEARCH($C$1,input!$A568)+4,5))),VALUE(TRIM(MID(input!$A568,SEARCH($C$1,input!$A568)+4,5)))&lt;=2030),"X"),"")</f>
        <v>0</v>
      </c>
      <c r="D568" s="14" t="str">
        <f>IFERROR(IF(ISNUMBER(SEARCH($D$1,input!$A568)),IF(MID(input!$A568,SEARCH($D$1,input!$A568)+7,2)="cm",AND(150&lt;=VALUE(MID(input!$A568,SEARCH($D$1,input!$A568)+4,3)),VALUE(MID(input!$A568,SEARCH($D$1,input!$A568)+4,3))&lt;=193),IF(MID(input!$A568,SEARCH($D$1,input!$A568)+6,2)="in",AND(59&lt;=VALUE(MID(input!$A568,SEARCH($D$1,input!$A568)+4,2)),VALUE(MID(input!$A568,SEARCH($D$1,input!$A568)+4,2))&lt;=76),"")),"X"),"")</f>
        <v/>
      </c>
      <c r="E568" s="14" t="str">
        <f>IFERROR(IF(ISNUMBER(SEARCH($E$1,input!$A568)),IF(AND(MID(input!$A568,SEARCH($E$1,input!$A568)+4,1)="#",
VLOOKUP(MID(input!$A568,SEARCH($E$1,input!$A568)+5,1),'TRUE LIST'!$C$2:$D$17,2,0),
VLOOKUP(MID(input!$A568,SEARCH($E$1,input!$A568)+6,1),'TRUE LIST'!$C$2:$D$17,2,0),
VLOOKUP(MID(input!$A568,SEARCH($E$1,input!$A568)+7,1),'TRUE LIST'!$C$2:$D$17,2,0),
VLOOKUP(MID(input!$A568,SEARCH($E$1,input!$A568)+8,1),'TRUE LIST'!$C$2:$D$17,2,0),
VLOOKUP(MID(input!$A568,SEARCH($E$1,input!$A568)+9,1),'TRUE LIST'!$C$2:$D$17,2,0),
VLOOKUP(MID(input!$A568,SEARCH($E$1,input!$A568)+10,1),'TRUE LIST'!$C$2:$D$17,2,0),
TRIM(MID(input!$A568,SEARCH($E$1,input!$A568)+11,1))=""),TRUE,""),"X"),"")</f>
        <v/>
      </c>
      <c r="F568" s="14" t="str">
        <f>IFERROR(IF(ISNUMBER(SEARCH($F$1,input!$A568)),VLOOKUP(TRIM(MID(input!$A568,SEARCH($F$1,input!$A568)+4,4)),'TRUE LIST'!$A$2:$B$8,2,0),"X"),"")</f>
        <v>X</v>
      </c>
      <c r="G568" s="14" t="str">
        <f>IFERROR(IF(ISNUMBER(SEARCH($G$1,input!$A568)),IF(LEN(TRIM(MID(input!$A568,SEARCH($G$1,input!$A568)+4,10)))=9,TRUE,""),"X"),"")</f>
        <v>X</v>
      </c>
      <c r="H568" s="14" t="str">
        <f t="shared" ca="1" si="16"/>
        <v/>
      </c>
      <c r="I568" s="13" t="str">
        <f>IF(ISBLANK(input!A568),"x","")</f>
        <v/>
      </c>
      <c r="J568" s="13" t="str">
        <f>IFERROR(IF(I568="x",MATCH("x",I569:I959,0),N/A),"")</f>
        <v/>
      </c>
      <c r="K568" s="14" t="str">
        <f t="shared" ca="1" si="17"/>
        <v/>
      </c>
    </row>
    <row r="569" spans="1:11" s="1" customFormat="1" x14ac:dyDescent="0.35">
      <c r="A569" s="14" t="str">
        <f>IFERROR(IF(ISNUMBER(SEARCH($A$1,input!$A569)),AND(1920&lt;=VALUE(TRIM(MID(input!$A569,SEARCH($A$1,input!$A569)+4,5))),VALUE(TRIM(MID(input!$A569,SEARCH($A$1,input!$A569)+4,5)))&lt;=2002),"X"),"")</f>
        <v>X</v>
      </c>
      <c r="B569" s="14" t="str">
        <f>IFERROR(IF(ISNUMBER(SEARCH($B$1,input!$A569)),AND(2010&lt;=VALUE(TRIM(MID(input!$A569,SEARCH($B$1,input!$A569)+4,5))),VALUE(TRIM(MID(input!$A569,SEARCH($B$1,input!$A569)+4,5)))&lt;=2020),"X"),"")</f>
        <v>X</v>
      </c>
      <c r="C569" s="14" t="str">
        <f>IFERROR(IF(ISNUMBER(SEARCH($C$1,input!$A569)),AND(2020&lt;=VALUE(TRIM(MID(input!$A569,SEARCH($C$1,input!$A569)+4,5))),VALUE(TRIM(MID(input!$A569,SEARCH($C$1,input!$A569)+4,5)))&lt;=2030),"X"),"")</f>
        <v>X</v>
      </c>
      <c r="D569" s="14" t="str">
        <f>IFERROR(IF(ISNUMBER(SEARCH($D$1,input!$A569)),IF(MID(input!$A569,SEARCH($D$1,input!$A569)+7,2)="cm",AND(150&lt;=VALUE(MID(input!$A569,SEARCH($D$1,input!$A569)+4,3)),VALUE(MID(input!$A569,SEARCH($D$1,input!$A569)+4,3))&lt;=193),IF(MID(input!$A569,SEARCH($D$1,input!$A569)+6,2)="in",AND(59&lt;=VALUE(MID(input!$A569,SEARCH($D$1,input!$A569)+4,2)),VALUE(MID(input!$A569,SEARCH($D$1,input!$A569)+4,2))&lt;=76),"")),"X"),"")</f>
        <v>X</v>
      </c>
      <c r="E569" s="14" t="str">
        <f>IFERROR(IF(ISNUMBER(SEARCH($E$1,input!$A569)),IF(AND(MID(input!$A569,SEARCH($E$1,input!$A569)+4,1)="#",
VLOOKUP(MID(input!$A569,SEARCH($E$1,input!$A569)+5,1),'TRUE LIST'!$C$2:$D$17,2,0),
VLOOKUP(MID(input!$A569,SEARCH($E$1,input!$A569)+6,1),'TRUE LIST'!$C$2:$D$17,2,0),
VLOOKUP(MID(input!$A569,SEARCH($E$1,input!$A569)+7,1),'TRUE LIST'!$C$2:$D$17,2,0),
VLOOKUP(MID(input!$A569,SEARCH($E$1,input!$A569)+8,1),'TRUE LIST'!$C$2:$D$17,2,0),
VLOOKUP(MID(input!$A569,SEARCH($E$1,input!$A569)+9,1),'TRUE LIST'!$C$2:$D$17,2,0),
VLOOKUP(MID(input!$A569,SEARCH($E$1,input!$A569)+10,1),'TRUE LIST'!$C$2:$D$17,2,0),
TRIM(MID(input!$A569,SEARCH($E$1,input!$A569)+11,1))=""),TRUE,""),"X"),"")</f>
        <v>X</v>
      </c>
      <c r="F569" s="14" t="str">
        <f>IFERROR(IF(ISNUMBER(SEARCH($F$1,input!$A569)),VLOOKUP(TRIM(MID(input!$A569,SEARCH($F$1,input!$A569)+4,4)),'TRUE LIST'!$A$2:$B$8,2,0),"X"),"")</f>
        <v>X</v>
      </c>
      <c r="G569" s="14" t="str">
        <f>IFERROR(IF(ISNUMBER(SEARCH($G$1,input!$A569)),IF(LEN(TRIM(MID(input!$A569,SEARCH($G$1,input!$A569)+4,10)))=9,TRUE,""),"X"),"")</f>
        <v/>
      </c>
      <c r="H569" s="14" t="str">
        <f t="shared" ca="1" si="16"/>
        <v/>
      </c>
      <c r="I569" s="13" t="str">
        <f>IF(ISBLANK(input!A569),"x","")</f>
        <v/>
      </c>
      <c r="J569" s="13" t="str">
        <f>IFERROR(IF(I569="x",MATCH("x",I570:I959,0),N/A),"")</f>
        <v/>
      </c>
      <c r="K569" s="14" t="str">
        <f t="shared" ca="1" si="17"/>
        <v/>
      </c>
    </row>
    <row r="570" spans="1:11" s="1" customFormat="1" x14ac:dyDescent="0.35">
      <c r="A570" s="14" t="str">
        <f>IFERROR(IF(ISNUMBER(SEARCH($A$1,input!$A570)),AND(1920&lt;=VALUE(TRIM(MID(input!$A570,SEARCH($A$1,input!$A570)+4,5))),VALUE(TRIM(MID(input!$A570,SEARCH($A$1,input!$A570)+4,5)))&lt;=2002),"X"),"")</f>
        <v>X</v>
      </c>
      <c r="B570" s="14" t="str">
        <f>IFERROR(IF(ISNUMBER(SEARCH($B$1,input!$A570)),AND(2010&lt;=VALUE(TRIM(MID(input!$A570,SEARCH($B$1,input!$A570)+4,5))),VALUE(TRIM(MID(input!$A570,SEARCH($B$1,input!$A570)+4,5)))&lt;=2020),"X"),"")</f>
        <v>X</v>
      </c>
      <c r="C570" s="14" t="str">
        <f>IFERROR(IF(ISNUMBER(SEARCH($C$1,input!$A570)),AND(2020&lt;=VALUE(TRIM(MID(input!$A570,SEARCH($C$1,input!$A570)+4,5))),VALUE(TRIM(MID(input!$A570,SEARCH($C$1,input!$A570)+4,5)))&lt;=2030),"X"),"")</f>
        <v>X</v>
      </c>
      <c r="D570" s="14" t="str">
        <f>IFERROR(IF(ISNUMBER(SEARCH($D$1,input!$A570)),IF(MID(input!$A570,SEARCH($D$1,input!$A570)+7,2)="cm",AND(150&lt;=VALUE(MID(input!$A570,SEARCH($D$1,input!$A570)+4,3)),VALUE(MID(input!$A570,SEARCH($D$1,input!$A570)+4,3))&lt;=193),IF(MID(input!$A570,SEARCH($D$1,input!$A570)+6,2)="in",AND(59&lt;=VALUE(MID(input!$A570,SEARCH($D$1,input!$A570)+4,2)),VALUE(MID(input!$A570,SEARCH($D$1,input!$A570)+4,2))&lt;=76),"")),"X"),"")</f>
        <v>X</v>
      </c>
      <c r="E570" s="14" t="str">
        <f>IFERROR(IF(ISNUMBER(SEARCH($E$1,input!$A570)),IF(AND(MID(input!$A570,SEARCH($E$1,input!$A570)+4,1)="#",
VLOOKUP(MID(input!$A570,SEARCH($E$1,input!$A570)+5,1),'TRUE LIST'!$C$2:$D$17,2,0),
VLOOKUP(MID(input!$A570,SEARCH($E$1,input!$A570)+6,1),'TRUE LIST'!$C$2:$D$17,2,0),
VLOOKUP(MID(input!$A570,SEARCH($E$1,input!$A570)+7,1),'TRUE LIST'!$C$2:$D$17,2,0),
VLOOKUP(MID(input!$A570,SEARCH($E$1,input!$A570)+8,1),'TRUE LIST'!$C$2:$D$17,2,0),
VLOOKUP(MID(input!$A570,SEARCH($E$1,input!$A570)+9,1),'TRUE LIST'!$C$2:$D$17,2,0),
VLOOKUP(MID(input!$A570,SEARCH($E$1,input!$A570)+10,1),'TRUE LIST'!$C$2:$D$17,2,0),
TRIM(MID(input!$A570,SEARCH($E$1,input!$A570)+11,1))=""),TRUE,""),"X"),"")</f>
        <v>X</v>
      </c>
      <c r="F570" s="14" t="str">
        <f>IFERROR(IF(ISNUMBER(SEARCH($F$1,input!$A570)),VLOOKUP(TRIM(MID(input!$A570,SEARCH($F$1,input!$A570)+4,4)),'TRUE LIST'!$A$2:$B$8,2,0),"X"),"")</f>
        <v>X</v>
      </c>
      <c r="G570" s="14" t="str">
        <f>IFERROR(IF(ISNUMBER(SEARCH($G$1,input!$A570)),IF(LEN(TRIM(MID(input!$A570,SEARCH($G$1,input!$A570)+4,10)))=9,TRUE,""),"X"),"")</f>
        <v>X</v>
      </c>
      <c r="H570" s="14" t="str">
        <f t="shared" ca="1" si="16"/>
        <v/>
      </c>
      <c r="I570" s="13" t="str">
        <f>IF(ISBLANK(input!A570),"x","")</f>
        <v>x</v>
      </c>
      <c r="J570" s="13">
        <f>IFERROR(IF(I570="x",MATCH("x",I571:I959,0),N/A),"")</f>
        <v>4</v>
      </c>
      <c r="K570" s="14" t="str">
        <f t="shared" ca="1" si="17"/>
        <v/>
      </c>
    </row>
    <row r="571" spans="1:11" s="1" customFormat="1" x14ac:dyDescent="0.35">
      <c r="A571" s="14" t="str">
        <f>IFERROR(IF(ISNUMBER(SEARCH($A$1,input!$A571)),AND(1920&lt;=VALUE(TRIM(MID(input!$A571,SEARCH($A$1,input!$A571)+4,5))),VALUE(TRIM(MID(input!$A571,SEARCH($A$1,input!$A571)+4,5)))&lt;=2002),"X"),"")</f>
        <v>X</v>
      </c>
      <c r="B571" s="14" t="str">
        <f>IFERROR(IF(ISNUMBER(SEARCH($B$1,input!$A571)),AND(2010&lt;=VALUE(TRIM(MID(input!$A571,SEARCH($B$1,input!$A571)+4,5))),VALUE(TRIM(MID(input!$A571,SEARCH($B$1,input!$A571)+4,5)))&lt;=2020),"X"),"")</f>
        <v>X</v>
      </c>
      <c r="C571" s="14" t="str">
        <f>IFERROR(IF(ISNUMBER(SEARCH($C$1,input!$A571)),AND(2020&lt;=VALUE(TRIM(MID(input!$A571,SEARCH($C$1,input!$A571)+4,5))),VALUE(TRIM(MID(input!$A571,SEARCH($C$1,input!$A571)+4,5)))&lt;=2030),"X"),"")</f>
        <v>X</v>
      </c>
      <c r="D571" s="14" t="str">
        <f>IFERROR(IF(ISNUMBER(SEARCH($D$1,input!$A571)),IF(MID(input!$A571,SEARCH($D$1,input!$A571)+7,2)="cm",AND(150&lt;=VALUE(MID(input!$A571,SEARCH($D$1,input!$A571)+4,3)),VALUE(MID(input!$A571,SEARCH($D$1,input!$A571)+4,3))&lt;=193),IF(MID(input!$A571,SEARCH($D$1,input!$A571)+6,2)="in",AND(59&lt;=VALUE(MID(input!$A571,SEARCH($D$1,input!$A571)+4,2)),VALUE(MID(input!$A571,SEARCH($D$1,input!$A571)+4,2))&lt;=76),"")),"X"),"")</f>
        <v>X</v>
      </c>
      <c r="E571" s="14" t="str">
        <f>IFERROR(IF(ISNUMBER(SEARCH($E$1,input!$A571)),IF(AND(MID(input!$A571,SEARCH($E$1,input!$A571)+4,1)="#",
VLOOKUP(MID(input!$A571,SEARCH($E$1,input!$A571)+5,1),'TRUE LIST'!$C$2:$D$17,2,0),
VLOOKUP(MID(input!$A571,SEARCH($E$1,input!$A571)+6,1),'TRUE LIST'!$C$2:$D$17,2,0),
VLOOKUP(MID(input!$A571,SEARCH($E$1,input!$A571)+7,1),'TRUE LIST'!$C$2:$D$17,2,0),
VLOOKUP(MID(input!$A571,SEARCH($E$1,input!$A571)+8,1),'TRUE LIST'!$C$2:$D$17,2,0),
VLOOKUP(MID(input!$A571,SEARCH($E$1,input!$A571)+9,1),'TRUE LIST'!$C$2:$D$17,2,0),
VLOOKUP(MID(input!$A571,SEARCH($E$1,input!$A571)+10,1),'TRUE LIST'!$C$2:$D$17,2,0),
TRIM(MID(input!$A571,SEARCH($E$1,input!$A571)+11,1))=""),TRUE,""),"X"),"")</f>
        <v>X</v>
      </c>
      <c r="F571" s="14" t="str">
        <f>IFERROR(IF(ISNUMBER(SEARCH($F$1,input!$A571)),VLOOKUP(TRIM(MID(input!$A571,SEARCH($F$1,input!$A571)+4,4)),'TRUE LIST'!$A$2:$B$8,2,0),"X"),"")</f>
        <v>X</v>
      </c>
      <c r="G571" s="14" t="str">
        <f>IFERROR(IF(ISNUMBER(SEARCH($G$1,input!$A571)),IF(LEN(TRIM(MID(input!$A571,SEARCH($G$1,input!$A571)+4,10)))=9,TRUE,""),"X"),"")</f>
        <v/>
      </c>
      <c r="H571" s="14">
        <f t="shared" ca="1" si="16"/>
        <v>6</v>
      </c>
      <c r="I571" s="13" t="str">
        <f>IF(ISBLANK(input!A571),"x","")</f>
        <v/>
      </c>
      <c r="J571" s="13" t="str">
        <f>IFERROR(IF(I571="x",MATCH("x",I572:I959,0),N/A),"")</f>
        <v/>
      </c>
      <c r="K571" s="14">
        <f t="shared" ca="1" si="17"/>
        <v>6</v>
      </c>
    </row>
    <row r="572" spans="1:11" s="1" customFormat="1" x14ac:dyDescent="0.35">
      <c r="A572" s="14" t="str">
        <f>IFERROR(IF(ISNUMBER(SEARCH($A$1,input!$A572)),AND(1920&lt;=VALUE(TRIM(MID(input!$A572,SEARCH($A$1,input!$A572)+4,5))),VALUE(TRIM(MID(input!$A572,SEARCH($A$1,input!$A572)+4,5)))&lt;=2002),"X"),"")</f>
        <v>X</v>
      </c>
      <c r="B572" s="14" t="b">
        <f>IFERROR(IF(ISNUMBER(SEARCH($B$1,input!$A572)),AND(2010&lt;=VALUE(TRIM(MID(input!$A572,SEARCH($B$1,input!$A572)+4,5))),VALUE(TRIM(MID(input!$A572,SEARCH($B$1,input!$A572)+4,5)))&lt;=2020),"X"),"")</f>
        <v>1</v>
      </c>
      <c r="C572" s="14" t="str">
        <f>IFERROR(IF(ISNUMBER(SEARCH($C$1,input!$A572)),AND(2020&lt;=VALUE(TRIM(MID(input!$A572,SEARCH($C$1,input!$A572)+4,5))),VALUE(TRIM(MID(input!$A572,SEARCH($C$1,input!$A572)+4,5)))&lt;=2030),"X"),"")</f>
        <v>X</v>
      </c>
      <c r="D572" s="14" t="str">
        <f>IFERROR(IF(ISNUMBER(SEARCH($D$1,input!$A572)),IF(MID(input!$A572,SEARCH($D$1,input!$A572)+7,2)="cm",AND(150&lt;=VALUE(MID(input!$A572,SEARCH($D$1,input!$A572)+4,3)),VALUE(MID(input!$A572,SEARCH($D$1,input!$A572)+4,3))&lt;=193),IF(MID(input!$A572,SEARCH($D$1,input!$A572)+6,2)="in",AND(59&lt;=VALUE(MID(input!$A572,SEARCH($D$1,input!$A572)+4,2)),VALUE(MID(input!$A572,SEARCH($D$1,input!$A572)+4,2))&lt;=76),"")),"X"),"")</f>
        <v>X</v>
      </c>
      <c r="E572" s="14" t="str">
        <f>IFERROR(IF(ISNUMBER(SEARCH($E$1,input!$A572)),IF(AND(MID(input!$A572,SEARCH($E$1,input!$A572)+4,1)="#",
VLOOKUP(MID(input!$A572,SEARCH($E$1,input!$A572)+5,1),'TRUE LIST'!$C$2:$D$17,2,0),
VLOOKUP(MID(input!$A572,SEARCH($E$1,input!$A572)+6,1),'TRUE LIST'!$C$2:$D$17,2,0),
VLOOKUP(MID(input!$A572,SEARCH($E$1,input!$A572)+7,1),'TRUE LIST'!$C$2:$D$17,2,0),
VLOOKUP(MID(input!$A572,SEARCH($E$1,input!$A572)+8,1),'TRUE LIST'!$C$2:$D$17,2,0),
VLOOKUP(MID(input!$A572,SEARCH($E$1,input!$A572)+9,1),'TRUE LIST'!$C$2:$D$17,2,0),
VLOOKUP(MID(input!$A572,SEARCH($E$1,input!$A572)+10,1),'TRUE LIST'!$C$2:$D$17,2,0),
TRIM(MID(input!$A572,SEARCH($E$1,input!$A572)+11,1))=""),TRUE,""),"X"),"")</f>
        <v>X</v>
      </c>
      <c r="F572" s="14" t="str">
        <f>IFERROR(IF(ISNUMBER(SEARCH($F$1,input!$A572)),VLOOKUP(TRIM(MID(input!$A572,SEARCH($F$1,input!$A572)+4,4)),'TRUE LIST'!$A$2:$B$8,2,0),"X"),"")</f>
        <v>X</v>
      </c>
      <c r="G572" s="14" t="str">
        <f>IFERROR(IF(ISNUMBER(SEARCH($G$1,input!$A572)),IF(LEN(TRIM(MID(input!$A572,SEARCH($G$1,input!$A572)+4,10)))=9,TRUE,""),"X"),"")</f>
        <v>X</v>
      </c>
      <c r="H572" s="14" t="str">
        <f t="shared" ca="1" si="16"/>
        <v/>
      </c>
      <c r="I572" s="13" t="str">
        <f>IF(ISBLANK(input!A572),"x","")</f>
        <v/>
      </c>
      <c r="J572" s="13" t="str">
        <f>IFERROR(IF(I572="x",MATCH("x",I573:I959,0),N/A),"")</f>
        <v/>
      </c>
      <c r="K572" s="14" t="str">
        <f t="shared" ca="1" si="17"/>
        <v/>
      </c>
    </row>
    <row r="573" spans="1:11" s="1" customFormat="1" x14ac:dyDescent="0.35">
      <c r="A573" s="14" t="b">
        <f>IFERROR(IF(ISNUMBER(SEARCH($A$1,input!$A573)),AND(1920&lt;=VALUE(TRIM(MID(input!$A573,SEARCH($A$1,input!$A573)+4,5))),VALUE(TRIM(MID(input!$A573,SEARCH($A$1,input!$A573)+4,5)))&lt;=2002),"X"),"")</f>
        <v>0</v>
      </c>
      <c r="B573" s="14" t="str">
        <f>IFERROR(IF(ISNUMBER(SEARCH($B$1,input!$A573)),AND(2010&lt;=VALUE(TRIM(MID(input!$A573,SEARCH($B$1,input!$A573)+4,5))),VALUE(TRIM(MID(input!$A573,SEARCH($B$1,input!$A573)+4,5)))&lt;=2020),"X"),"")</f>
        <v>X</v>
      </c>
      <c r="C573" s="14" t="b">
        <f>IFERROR(IF(ISNUMBER(SEARCH($C$1,input!$A573)),AND(2020&lt;=VALUE(TRIM(MID(input!$A573,SEARCH($C$1,input!$A573)+4,5))),VALUE(TRIM(MID(input!$A573,SEARCH($C$1,input!$A573)+4,5)))&lt;=2030),"X"),"")</f>
        <v>1</v>
      </c>
      <c r="D573" s="14" t="str">
        <f>IFERROR(IF(ISNUMBER(SEARCH($D$1,input!$A573)),IF(MID(input!$A573,SEARCH($D$1,input!$A573)+7,2)="cm",AND(150&lt;=VALUE(MID(input!$A573,SEARCH($D$1,input!$A573)+4,3)),VALUE(MID(input!$A573,SEARCH($D$1,input!$A573)+4,3))&lt;=193),IF(MID(input!$A573,SEARCH($D$1,input!$A573)+6,2)="in",AND(59&lt;=VALUE(MID(input!$A573,SEARCH($D$1,input!$A573)+4,2)),VALUE(MID(input!$A573,SEARCH($D$1,input!$A573)+4,2))&lt;=76),"")),"X"),"")</f>
        <v/>
      </c>
      <c r="E573" s="14" t="b">
        <f>IFERROR(IF(ISNUMBER(SEARCH($E$1,input!$A573)),IF(AND(MID(input!$A573,SEARCH($E$1,input!$A573)+4,1)="#",
VLOOKUP(MID(input!$A573,SEARCH($E$1,input!$A573)+5,1),'TRUE LIST'!$C$2:$D$17,2,0),
VLOOKUP(MID(input!$A573,SEARCH($E$1,input!$A573)+6,1),'TRUE LIST'!$C$2:$D$17,2,0),
VLOOKUP(MID(input!$A573,SEARCH($E$1,input!$A573)+7,1),'TRUE LIST'!$C$2:$D$17,2,0),
VLOOKUP(MID(input!$A573,SEARCH($E$1,input!$A573)+8,1),'TRUE LIST'!$C$2:$D$17,2,0),
VLOOKUP(MID(input!$A573,SEARCH($E$1,input!$A573)+9,1),'TRUE LIST'!$C$2:$D$17,2,0),
VLOOKUP(MID(input!$A573,SEARCH($E$1,input!$A573)+10,1),'TRUE LIST'!$C$2:$D$17,2,0),
TRIM(MID(input!$A573,SEARCH($E$1,input!$A573)+11,1))=""),TRUE,""),"X"),"")</f>
        <v>1</v>
      </c>
      <c r="F573" s="14" t="str">
        <f>IFERROR(IF(ISNUMBER(SEARCH($F$1,input!$A573)),VLOOKUP(TRIM(MID(input!$A573,SEARCH($F$1,input!$A573)+4,4)),'TRUE LIST'!$A$2:$B$8,2,0),"X"),"")</f>
        <v/>
      </c>
      <c r="G573" s="14" t="str">
        <f>IFERROR(IF(ISNUMBER(SEARCH($G$1,input!$A573)),IF(LEN(TRIM(MID(input!$A573,SEARCH($G$1,input!$A573)+4,10)))=9,TRUE,""),"X"),"")</f>
        <v>X</v>
      </c>
      <c r="H573" s="14" t="str">
        <f t="shared" ca="1" si="16"/>
        <v/>
      </c>
      <c r="I573" s="13" t="str">
        <f>IF(ISBLANK(input!A573),"x","")</f>
        <v/>
      </c>
      <c r="J573" s="13" t="str">
        <f>IFERROR(IF(I573="x",MATCH("x",I574:I959,0),N/A),"")</f>
        <v/>
      </c>
      <c r="K573" s="14" t="str">
        <f t="shared" ca="1" si="17"/>
        <v/>
      </c>
    </row>
    <row r="574" spans="1:11" s="1" customFormat="1" x14ac:dyDescent="0.35">
      <c r="A574" s="14" t="str">
        <f>IFERROR(IF(ISNUMBER(SEARCH($A$1,input!$A574)),AND(1920&lt;=VALUE(TRIM(MID(input!$A574,SEARCH($A$1,input!$A574)+4,5))),VALUE(TRIM(MID(input!$A574,SEARCH($A$1,input!$A574)+4,5)))&lt;=2002),"X"),"")</f>
        <v>X</v>
      </c>
      <c r="B574" s="14" t="str">
        <f>IFERROR(IF(ISNUMBER(SEARCH($B$1,input!$A574)),AND(2010&lt;=VALUE(TRIM(MID(input!$A574,SEARCH($B$1,input!$A574)+4,5))),VALUE(TRIM(MID(input!$A574,SEARCH($B$1,input!$A574)+4,5)))&lt;=2020),"X"),"")</f>
        <v>X</v>
      </c>
      <c r="C574" s="14" t="str">
        <f>IFERROR(IF(ISNUMBER(SEARCH($C$1,input!$A574)),AND(2020&lt;=VALUE(TRIM(MID(input!$A574,SEARCH($C$1,input!$A574)+4,5))),VALUE(TRIM(MID(input!$A574,SEARCH($C$1,input!$A574)+4,5)))&lt;=2030),"X"),"")</f>
        <v>X</v>
      </c>
      <c r="D574" s="14" t="str">
        <f>IFERROR(IF(ISNUMBER(SEARCH($D$1,input!$A574)),IF(MID(input!$A574,SEARCH($D$1,input!$A574)+7,2)="cm",AND(150&lt;=VALUE(MID(input!$A574,SEARCH($D$1,input!$A574)+4,3)),VALUE(MID(input!$A574,SEARCH($D$1,input!$A574)+4,3))&lt;=193),IF(MID(input!$A574,SEARCH($D$1,input!$A574)+6,2)="in",AND(59&lt;=VALUE(MID(input!$A574,SEARCH($D$1,input!$A574)+4,2)),VALUE(MID(input!$A574,SEARCH($D$1,input!$A574)+4,2))&lt;=76),"")),"X"),"")</f>
        <v>X</v>
      </c>
      <c r="E574" s="14" t="str">
        <f>IFERROR(IF(ISNUMBER(SEARCH($E$1,input!$A574)),IF(AND(MID(input!$A574,SEARCH($E$1,input!$A574)+4,1)="#",
VLOOKUP(MID(input!$A574,SEARCH($E$1,input!$A574)+5,1),'TRUE LIST'!$C$2:$D$17,2,0),
VLOOKUP(MID(input!$A574,SEARCH($E$1,input!$A574)+6,1),'TRUE LIST'!$C$2:$D$17,2,0),
VLOOKUP(MID(input!$A574,SEARCH($E$1,input!$A574)+7,1),'TRUE LIST'!$C$2:$D$17,2,0),
VLOOKUP(MID(input!$A574,SEARCH($E$1,input!$A574)+8,1),'TRUE LIST'!$C$2:$D$17,2,0),
VLOOKUP(MID(input!$A574,SEARCH($E$1,input!$A574)+9,1),'TRUE LIST'!$C$2:$D$17,2,0),
VLOOKUP(MID(input!$A574,SEARCH($E$1,input!$A574)+10,1),'TRUE LIST'!$C$2:$D$17,2,0),
TRIM(MID(input!$A574,SEARCH($E$1,input!$A574)+11,1))=""),TRUE,""),"X"),"")</f>
        <v>X</v>
      </c>
      <c r="F574" s="14" t="str">
        <f>IFERROR(IF(ISNUMBER(SEARCH($F$1,input!$A574)),VLOOKUP(TRIM(MID(input!$A574,SEARCH($F$1,input!$A574)+4,4)),'TRUE LIST'!$A$2:$B$8,2,0),"X"),"")</f>
        <v>X</v>
      </c>
      <c r="G574" s="14" t="str">
        <f>IFERROR(IF(ISNUMBER(SEARCH($G$1,input!$A574)),IF(LEN(TRIM(MID(input!$A574,SEARCH($G$1,input!$A574)+4,10)))=9,TRUE,""),"X"),"")</f>
        <v>X</v>
      </c>
      <c r="H574" s="14" t="str">
        <f t="shared" ca="1" si="16"/>
        <v/>
      </c>
      <c r="I574" s="13" t="str">
        <f>IF(ISBLANK(input!A574),"x","")</f>
        <v>x</v>
      </c>
      <c r="J574" s="13">
        <f>IFERROR(IF(I574="x",MATCH("x",I575:I959,0),N/A),"")</f>
        <v>5</v>
      </c>
      <c r="K574" s="14" t="str">
        <f t="shared" ca="1" si="17"/>
        <v/>
      </c>
    </row>
    <row r="575" spans="1:11" s="1" customFormat="1" x14ac:dyDescent="0.35">
      <c r="A575" s="14" t="str">
        <f>IFERROR(IF(ISNUMBER(SEARCH($A$1,input!$A575)),AND(1920&lt;=VALUE(TRIM(MID(input!$A575,SEARCH($A$1,input!$A575)+4,5))),VALUE(TRIM(MID(input!$A575,SEARCH($A$1,input!$A575)+4,5)))&lt;=2002),"X"),"")</f>
        <v>X</v>
      </c>
      <c r="B575" s="14" t="str">
        <f>IFERROR(IF(ISNUMBER(SEARCH($B$1,input!$A575)),AND(2010&lt;=VALUE(TRIM(MID(input!$A575,SEARCH($B$1,input!$A575)+4,5))),VALUE(TRIM(MID(input!$A575,SEARCH($B$1,input!$A575)+4,5)))&lt;=2020),"X"),"")</f>
        <v>X</v>
      </c>
      <c r="C575" s="14" t="str">
        <f>IFERROR(IF(ISNUMBER(SEARCH($C$1,input!$A575)),AND(2020&lt;=VALUE(TRIM(MID(input!$A575,SEARCH($C$1,input!$A575)+4,5))),VALUE(TRIM(MID(input!$A575,SEARCH($C$1,input!$A575)+4,5)))&lt;=2030),"X"),"")</f>
        <v>X</v>
      </c>
      <c r="D575" s="14" t="str">
        <f>IFERROR(IF(ISNUMBER(SEARCH($D$1,input!$A575)),IF(MID(input!$A575,SEARCH($D$1,input!$A575)+7,2)="cm",AND(150&lt;=VALUE(MID(input!$A575,SEARCH($D$1,input!$A575)+4,3)),VALUE(MID(input!$A575,SEARCH($D$1,input!$A575)+4,3))&lt;=193),IF(MID(input!$A575,SEARCH($D$1,input!$A575)+6,2)="in",AND(59&lt;=VALUE(MID(input!$A575,SEARCH($D$1,input!$A575)+4,2)),VALUE(MID(input!$A575,SEARCH($D$1,input!$A575)+4,2))&lt;=76),"")),"X"),"")</f>
        <v>X</v>
      </c>
      <c r="E575" s="14" t="str">
        <f>IFERROR(IF(ISNUMBER(SEARCH($E$1,input!$A575)),IF(AND(MID(input!$A575,SEARCH($E$1,input!$A575)+4,1)="#",
VLOOKUP(MID(input!$A575,SEARCH($E$1,input!$A575)+5,1),'TRUE LIST'!$C$2:$D$17,2,0),
VLOOKUP(MID(input!$A575,SEARCH($E$1,input!$A575)+6,1),'TRUE LIST'!$C$2:$D$17,2,0),
VLOOKUP(MID(input!$A575,SEARCH($E$1,input!$A575)+7,1),'TRUE LIST'!$C$2:$D$17,2,0),
VLOOKUP(MID(input!$A575,SEARCH($E$1,input!$A575)+8,1),'TRUE LIST'!$C$2:$D$17,2,0),
VLOOKUP(MID(input!$A575,SEARCH($E$1,input!$A575)+9,1),'TRUE LIST'!$C$2:$D$17,2,0),
VLOOKUP(MID(input!$A575,SEARCH($E$1,input!$A575)+10,1),'TRUE LIST'!$C$2:$D$17,2,0),
TRIM(MID(input!$A575,SEARCH($E$1,input!$A575)+11,1))=""),TRUE,""),"X"),"")</f>
        <v>X</v>
      </c>
      <c r="F575" s="14" t="str">
        <f>IFERROR(IF(ISNUMBER(SEARCH($F$1,input!$A575)),VLOOKUP(TRIM(MID(input!$A575,SEARCH($F$1,input!$A575)+4,4)),'TRUE LIST'!$A$2:$B$8,2,0),"X"),"")</f>
        <v>X</v>
      </c>
      <c r="G575" s="14" t="str">
        <f>IFERROR(IF(ISNUMBER(SEARCH($G$1,input!$A575)),IF(LEN(TRIM(MID(input!$A575,SEARCH($G$1,input!$A575)+4,10)))=9,TRUE,""),"X"),"")</f>
        <v/>
      </c>
      <c r="H575" s="14">
        <f t="shared" ca="1" si="16"/>
        <v>6</v>
      </c>
      <c r="I575" s="13" t="str">
        <f>IF(ISBLANK(input!A575),"x","")</f>
        <v/>
      </c>
      <c r="J575" s="13" t="str">
        <f>IFERROR(IF(I575="x",MATCH("x",I576:I959,0),N/A),"")</f>
        <v/>
      </c>
      <c r="K575" s="14">
        <f t="shared" ca="1" si="17"/>
        <v>6</v>
      </c>
    </row>
    <row r="576" spans="1:11" s="1" customFormat="1" x14ac:dyDescent="0.35">
      <c r="A576" s="14" t="b">
        <f>IFERROR(IF(ISNUMBER(SEARCH($A$1,input!$A576)),AND(1920&lt;=VALUE(TRIM(MID(input!$A576,SEARCH($A$1,input!$A576)+4,5))),VALUE(TRIM(MID(input!$A576,SEARCH($A$1,input!$A576)+4,5)))&lt;=2002),"X"),"")</f>
        <v>0</v>
      </c>
      <c r="B576" s="14" t="str">
        <f>IFERROR(IF(ISNUMBER(SEARCH($B$1,input!$A576)),AND(2010&lt;=VALUE(TRIM(MID(input!$A576,SEARCH($B$1,input!$A576)+4,5))),VALUE(TRIM(MID(input!$A576,SEARCH($B$1,input!$A576)+4,5)))&lt;=2020),"X"),"")</f>
        <v>X</v>
      </c>
      <c r="C576" s="14" t="str">
        <f>IFERROR(IF(ISNUMBER(SEARCH($C$1,input!$A576)),AND(2020&lt;=VALUE(TRIM(MID(input!$A576,SEARCH($C$1,input!$A576)+4,5))),VALUE(TRIM(MID(input!$A576,SEARCH($C$1,input!$A576)+4,5)))&lt;=2030),"X"),"")</f>
        <v>X</v>
      </c>
      <c r="D576" s="14" t="str">
        <f>IFERROR(IF(ISNUMBER(SEARCH($D$1,input!$A576)),IF(MID(input!$A576,SEARCH($D$1,input!$A576)+7,2)="cm",AND(150&lt;=VALUE(MID(input!$A576,SEARCH($D$1,input!$A576)+4,3)),VALUE(MID(input!$A576,SEARCH($D$1,input!$A576)+4,3))&lt;=193),IF(MID(input!$A576,SEARCH($D$1,input!$A576)+6,2)="in",AND(59&lt;=VALUE(MID(input!$A576,SEARCH($D$1,input!$A576)+4,2)),VALUE(MID(input!$A576,SEARCH($D$1,input!$A576)+4,2))&lt;=76),"")),"X"),"")</f>
        <v>X</v>
      </c>
      <c r="E576" s="14" t="str">
        <f>IFERROR(IF(ISNUMBER(SEARCH($E$1,input!$A576)),IF(AND(MID(input!$A576,SEARCH($E$1,input!$A576)+4,1)="#",
VLOOKUP(MID(input!$A576,SEARCH($E$1,input!$A576)+5,1),'TRUE LIST'!$C$2:$D$17,2,0),
VLOOKUP(MID(input!$A576,SEARCH($E$1,input!$A576)+6,1),'TRUE LIST'!$C$2:$D$17,2,0),
VLOOKUP(MID(input!$A576,SEARCH($E$1,input!$A576)+7,1),'TRUE LIST'!$C$2:$D$17,2,0),
VLOOKUP(MID(input!$A576,SEARCH($E$1,input!$A576)+8,1),'TRUE LIST'!$C$2:$D$17,2,0),
VLOOKUP(MID(input!$A576,SEARCH($E$1,input!$A576)+9,1),'TRUE LIST'!$C$2:$D$17,2,0),
VLOOKUP(MID(input!$A576,SEARCH($E$1,input!$A576)+10,1),'TRUE LIST'!$C$2:$D$17,2,0),
TRIM(MID(input!$A576,SEARCH($E$1,input!$A576)+11,1))=""),TRUE,""),"X"),"")</f>
        <v/>
      </c>
      <c r="F576" s="14" t="str">
        <f>IFERROR(IF(ISNUMBER(SEARCH($F$1,input!$A576)),VLOOKUP(TRIM(MID(input!$A576,SEARCH($F$1,input!$A576)+4,4)),'TRUE LIST'!$A$2:$B$8,2,0),"X"),"")</f>
        <v>X</v>
      </c>
      <c r="G576" s="14" t="str">
        <f>IFERROR(IF(ISNUMBER(SEARCH($G$1,input!$A576)),IF(LEN(TRIM(MID(input!$A576,SEARCH($G$1,input!$A576)+4,10)))=9,TRUE,""),"X"),"")</f>
        <v>X</v>
      </c>
      <c r="H576" s="14" t="str">
        <f t="shared" ca="1" si="16"/>
        <v/>
      </c>
      <c r="I576" s="13" t="str">
        <f>IF(ISBLANK(input!A576),"x","")</f>
        <v/>
      </c>
      <c r="J576" s="13" t="str">
        <f>IFERROR(IF(I576="x",MATCH("x",I577:I959,0),N/A),"")</f>
        <v/>
      </c>
      <c r="K576" s="14" t="str">
        <f t="shared" ca="1" si="17"/>
        <v/>
      </c>
    </row>
    <row r="577" spans="1:11" s="1" customFormat="1" x14ac:dyDescent="0.35">
      <c r="A577" s="14" t="str">
        <f>IFERROR(IF(ISNUMBER(SEARCH($A$1,input!$A577)),AND(1920&lt;=VALUE(TRIM(MID(input!$A577,SEARCH($A$1,input!$A577)+4,5))),VALUE(TRIM(MID(input!$A577,SEARCH($A$1,input!$A577)+4,5)))&lt;=2002),"X"),"")</f>
        <v>X</v>
      </c>
      <c r="B577" s="14" t="b">
        <f>IFERROR(IF(ISNUMBER(SEARCH($B$1,input!$A577)),AND(2010&lt;=VALUE(TRIM(MID(input!$A577,SEARCH($B$1,input!$A577)+4,5))),VALUE(TRIM(MID(input!$A577,SEARCH($B$1,input!$A577)+4,5)))&lt;=2020),"X"),"")</f>
        <v>0</v>
      </c>
      <c r="C577" s="14" t="b">
        <f>IFERROR(IF(ISNUMBER(SEARCH($C$1,input!$A577)),AND(2020&lt;=VALUE(TRIM(MID(input!$A577,SEARCH($C$1,input!$A577)+4,5))),VALUE(TRIM(MID(input!$A577,SEARCH($C$1,input!$A577)+4,5)))&lt;=2030),"X"),"")</f>
        <v>0</v>
      </c>
      <c r="D577" s="14" t="str">
        <f>IFERROR(IF(ISNUMBER(SEARCH($D$1,input!$A577)),IF(MID(input!$A577,SEARCH($D$1,input!$A577)+7,2)="cm",AND(150&lt;=VALUE(MID(input!$A577,SEARCH($D$1,input!$A577)+4,3)),VALUE(MID(input!$A577,SEARCH($D$1,input!$A577)+4,3))&lt;=193),IF(MID(input!$A577,SEARCH($D$1,input!$A577)+6,2)="in",AND(59&lt;=VALUE(MID(input!$A577,SEARCH($D$1,input!$A577)+4,2)),VALUE(MID(input!$A577,SEARCH($D$1,input!$A577)+4,2))&lt;=76),"")),"X"),"")</f>
        <v/>
      </c>
      <c r="E577" s="14" t="str">
        <f>IFERROR(IF(ISNUMBER(SEARCH($E$1,input!$A577)),IF(AND(MID(input!$A577,SEARCH($E$1,input!$A577)+4,1)="#",
VLOOKUP(MID(input!$A577,SEARCH($E$1,input!$A577)+5,1),'TRUE LIST'!$C$2:$D$17,2,0),
VLOOKUP(MID(input!$A577,SEARCH($E$1,input!$A577)+6,1),'TRUE LIST'!$C$2:$D$17,2,0),
VLOOKUP(MID(input!$A577,SEARCH($E$1,input!$A577)+7,1),'TRUE LIST'!$C$2:$D$17,2,0),
VLOOKUP(MID(input!$A577,SEARCH($E$1,input!$A577)+8,1),'TRUE LIST'!$C$2:$D$17,2,0),
VLOOKUP(MID(input!$A577,SEARCH($E$1,input!$A577)+9,1),'TRUE LIST'!$C$2:$D$17,2,0),
VLOOKUP(MID(input!$A577,SEARCH($E$1,input!$A577)+10,1),'TRUE LIST'!$C$2:$D$17,2,0),
TRIM(MID(input!$A577,SEARCH($E$1,input!$A577)+11,1))=""),TRUE,""),"X"),"")</f>
        <v>X</v>
      </c>
      <c r="F577" s="14" t="str">
        <f>IFERROR(IF(ISNUMBER(SEARCH($F$1,input!$A577)),VLOOKUP(TRIM(MID(input!$A577,SEARCH($F$1,input!$A577)+4,4)),'TRUE LIST'!$A$2:$B$8,2,0),"X"),"")</f>
        <v>X</v>
      </c>
      <c r="G577" s="14" t="str">
        <f>IFERROR(IF(ISNUMBER(SEARCH($G$1,input!$A577)),IF(LEN(TRIM(MID(input!$A577,SEARCH($G$1,input!$A577)+4,10)))=9,TRUE,""),"X"),"")</f>
        <v>X</v>
      </c>
      <c r="H577" s="14" t="str">
        <f t="shared" ca="1" si="16"/>
        <v/>
      </c>
      <c r="I577" s="13" t="str">
        <f>IF(ISBLANK(input!A577),"x","")</f>
        <v/>
      </c>
      <c r="J577" s="13" t="str">
        <f>IFERROR(IF(I577="x",MATCH("x",I578:I959,0),N/A),"")</f>
        <v/>
      </c>
      <c r="K577" s="14" t="str">
        <f t="shared" ca="1" si="17"/>
        <v/>
      </c>
    </row>
    <row r="578" spans="1:11" s="1" customFormat="1" x14ac:dyDescent="0.35">
      <c r="A578" s="14" t="str">
        <f>IFERROR(IF(ISNUMBER(SEARCH($A$1,input!$A578)),AND(1920&lt;=VALUE(TRIM(MID(input!$A578,SEARCH($A$1,input!$A578)+4,5))),VALUE(TRIM(MID(input!$A578,SEARCH($A$1,input!$A578)+4,5)))&lt;=2002),"X"),"")</f>
        <v>X</v>
      </c>
      <c r="B578" s="14" t="str">
        <f>IFERROR(IF(ISNUMBER(SEARCH($B$1,input!$A578)),AND(2010&lt;=VALUE(TRIM(MID(input!$A578,SEARCH($B$1,input!$A578)+4,5))),VALUE(TRIM(MID(input!$A578,SEARCH($B$1,input!$A578)+4,5)))&lt;=2020),"X"),"")</f>
        <v>X</v>
      </c>
      <c r="C578" s="14" t="str">
        <f>IFERROR(IF(ISNUMBER(SEARCH($C$1,input!$A578)),AND(2020&lt;=VALUE(TRIM(MID(input!$A578,SEARCH($C$1,input!$A578)+4,5))),VALUE(TRIM(MID(input!$A578,SEARCH($C$1,input!$A578)+4,5)))&lt;=2030),"X"),"")</f>
        <v>X</v>
      </c>
      <c r="D578" s="14" t="str">
        <f>IFERROR(IF(ISNUMBER(SEARCH($D$1,input!$A578)),IF(MID(input!$A578,SEARCH($D$1,input!$A578)+7,2)="cm",AND(150&lt;=VALUE(MID(input!$A578,SEARCH($D$1,input!$A578)+4,3)),VALUE(MID(input!$A578,SEARCH($D$1,input!$A578)+4,3))&lt;=193),IF(MID(input!$A578,SEARCH($D$1,input!$A578)+6,2)="in",AND(59&lt;=VALUE(MID(input!$A578,SEARCH($D$1,input!$A578)+4,2)),VALUE(MID(input!$A578,SEARCH($D$1,input!$A578)+4,2))&lt;=76),"")),"X"),"")</f>
        <v>X</v>
      </c>
      <c r="E578" s="14" t="str">
        <f>IFERROR(IF(ISNUMBER(SEARCH($E$1,input!$A578)),IF(AND(MID(input!$A578,SEARCH($E$1,input!$A578)+4,1)="#",
VLOOKUP(MID(input!$A578,SEARCH($E$1,input!$A578)+5,1),'TRUE LIST'!$C$2:$D$17,2,0),
VLOOKUP(MID(input!$A578,SEARCH($E$1,input!$A578)+6,1),'TRUE LIST'!$C$2:$D$17,2,0),
VLOOKUP(MID(input!$A578,SEARCH($E$1,input!$A578)+7,1),'TRUE LIST'!$C$2:$D$17,2,0),
VLOOKUP(MID(input!$A578,SEARCH($E$1,input!$A578)+8,1),'TRUE LIST'!$C$2:$D$17,2,0),
VLOOKUP(MID(input!$A578,SEARCH($E$1,input!$A578)+9,1),'TRUE LIST'!$C$2:$D$17,2,0),
VLOOKUP(MID(input!$A578,SEARCH($E$1,input!$A578)+10,1),'TRUE LIST'!$C$2:$D$17,2,0),
TRIM(MID(input!$A578,SEARCH($E$1,input!$A578)+11,1))=""),TRUE,""),"X"),"")</f>
        <v>X</v>
      </c>
      <c r="F578" s="14" t="str">
        <f>IFERROR(IF(ISNUMBER(SEARCH($F$1,input!$A578)),VLOOKUP(TRIM(MID(input!$A578,SEARCH($F$1,input!$A578)+4,4)),'TRUE LIST'!$A$2:$B$8,2,0),"X"),"")</f>
        <v/>
      </c>
      <c r="G578" s="14" t="str">
        <f>IFERROR(IF(ISNUMBER(SEARCH($G$1,input!$A578)),IF(LEN(TRIM(MID(input!$A578,SEARCH($G$1,input!$A578)+4,10)))=9,TRUE,""),"X"),"")</f>
        <v>X</v>
      </c>
      <c r="H578" s="14" t="str">
        <f t="shared" ca="1" si="16"/>
        <v/>
      </c>
      <c r="I578" s="13" t="str">
        <f>IF(ISBLANK(input!A578),"x","")</f>
        <v/>
      </c>
      <c r="J578" s="13" t="str">
        <f>IFERROR(IF(I578="x",MATCH("x",I579:I959,0),N/A),"")</f>
        <v/>
      </c>
      <c r="K578" s="14" t="str">
        <f t="shared" ca="1" si="17"/>
        <v/>
      </c>
    </row>
    <row r="579" spans="1:11" s="1" customFormat="1" x14ac:dyDescent="0.35">
      <c r="A579" s="14" t="str">
        <f>IFERROR(IF(ISNUMBER(SEARCH($A$1,input!$A579)),AND(1920&lt;=VALUE(TRIM(MID(input!$A579,SEARCH($A$1,input!$A579)+4,5))),VALUE(TRIM(MID(input!$A579,SEARCH($A$1,input!$A579)+4,5)))&lt;=2002),"X"),"")</f>
        <v>X</v>
      </c>
      <c r="B579" s="14" t="str">
        <f>IFERROR(IF(ISNUMBER(SEARCH($B$1,input!$A579)),AND(2010&lt;=VALUE(TRIM(MID(input!$A579,SEARCH($B$1,input!$A579)+4,5))),VALUE(TRIM(MID(input!$A579,SEARCH($B$1,input!$A579)+4,5)))&lt;=2020),"X"),"")</f>
        <v>X</v>
      </c>
      <c r="C579" s="14" t="str">
        <f>IFERROR(IF(ISNUMBER(SEARCH($C$1,input!$A579)),AND(2020&lt;=VALUE(TRIM(MID(input!$A579,SEARCH($C$1,input!$A579)+4,5))),VALUE(TRIM(MID(input!$A579,SEARCH($C$1,input!$A579)+4,5)))&lt;=2030),"X"),"")</f>
        <v>X</v>
      </c>
      <c r="D579" s="14" t="str">
        <f>IFERROR(IF(ISNUMBER(SEARCH($D$1,input!$A579)),IF(MID(input!$A579,SEARCH($D$1,input!$A579)+7,2)="cm",AND(150&lt;=VALUE(MID(input!$A579,SEARCH($D$1,input!$A579)+4,3)),VALUE(MID(input!$A579,SEARCH($D$1,input!$A579)+4,3))&lt;=193),IF(MID(input!$A579,SEARCH($D$1,input!$A579)+6,2)="in",AND(59&lt;=VALUE(MID(input!$A579,SEARCH($D$1,input!$A579)+4,2)),VALUE(MID(input!$A579,SEARCH($D$1,input!$A579)+4,2))&lt;=76),"")),"X"),"")</f>
        <v>X</v>
      </c>
      <c r="E579" s="14" t="str">
        <f>IFERROR(IF(ISNUMBER(SEARCH($E$1,input!$A579)),IF(AND(MID(input!$A579,SEARCH($E$1,input!$A579)+4,1)="#",
VLOOKUP(MID(input!$A579,SEARCH($E$1,input!$A579)+5,1),'TRUE LIST'!$C$2:$D$17,2,0),
VLOOKUP(MID(input!$A579,SEARCH($E$1,input!$A579)+6,1),'TRUE LIST'!$C$2:$D$17,2,0),
VLOOKUP(MID(input!$A579,SEARCH($E$1,input!$A579)+7,1),'TRUE LIST'!$C$2:$D$17,2,0),
VLOOKUP(MID(input!$A579,SEARCH($E$1,input!$A579)+8,1),'TRUE LIST'!$C$2:$D$17,2,0),
VLOOKUP(MID(input!$A579,SEARCH($E$1,input!$A579)+9,1),'TRUE LIST'!$C$2:$D$17,2,0),
VLOOKUP(MID(input!$A579,SEARCH($E$1,input!$A579)+10,1),'TRUE LIST'!$C$2:$D$17,2,0),
TRIM(MID(input!$A579,SEARCH($E$1,input!$A579)+11,1))=""),TRUE,""),"X"),"")</f>
        <v>X</v>
      </c>
      <c r="F579" s="14" t="str">
        <f>IFERROR(IF(ISNUMBER(SEARCH($F$1,input!$A579)),VLOOKUP(TRIM(MID(input!$A579,SEARCH($F$1,input!$A579)+4,4)),'TRUE LIST'!$A$2:$B$8,2,0),"X"),"")</f>
        <v>X</v>
      </c>
      <c r="G579" s="14" t="str">
        <f>IFERROR(IF(ISNUMBER(SEARCH($G$1,input!$A579)),IF(LEN(TRIM(MID(input!$A579,SEARCH($G$1,input!$A579)+4,10)))=9,TRUE,""),"X"),"")</f>
        <v>X</v>
      </c>
      <c r="H579" s="14" t="str">
        <f t="shared" ref="H579:H642" ca="1" si="18">IFERROR(COUNTIF(INDIRECT("RC2:R["&amp;J578-1&amp;"]C8",FALSE),"TRUE"),"")</f>
        <v/>
      </c>
      <c r="I579" s="13" t="str">
        <f>IF(ISBLANK(input!A579),"x","")</f>
        <v>x</v>
      </c>
      <c r="J579" s="13">
        <f>IFERROR(IF(I579="x",MATCH("x",I580:I959,0),N/A),"")</f>
        <v>2</v>
      </c>
      <c r="K579" s="14" t="str">
        <f t="shared" ref="K579:K642" ca="1" si="19">IFERROR((J578-1)*7-COUNTIF(INDIRECT("RC2:R["&amp;J578-2&amp;"]C8",FALSE),"*X*"),"")</f>
        <v/>
      </c>
    </row>
    <row r="580" spans="1:11" s="1" customFormat="1" x14ac:dyDescent="0.35">
      <c r="A580" s="14" t="b">
        <f>IFERROR(IF(ISNUMBER(SEARCH($A$1,input!$A580)),AND(1920&lt;=VALUE(TRIM(MID(input!$A580,SEARCH($A$1,input!$A580)+4,5))),VALUE(TRIM(MID(input!$A580,SEARCH($A$1,input!$A580)+4,5)))&lt;=2002),"X"),"")</f>
        <v>0</v>
      </c>
      <c r="B580" s="14" t="b">
        <f>IFERROR(IF(ISNUMBER(SEARCH($B$1,input!$A580)),AND(2010&lt;=VALUE(TRIM(MID(input!$A580,SEARCH($B$1,input!$A580)+4,5))),VALUE(TRIM(MID(input!$A580,SEARCH($B$1,input!$A580)+4,5)))&lt;=2020),"X"),"")</f>
        <v>0</v>
      </c>
      <c r="C580" s="14" t="b">
        <f>IFERROR(IF(ISNUMBER(SEARCH($C$1,input!$A580)),AND(2020&lt;=VALUE(TRIM(MID(input!$A580,SEARCH($C$1,input!$A580)+4,5))),VALUE(TRIM(MID(input!$A580,SEARCH($C$1,input!$A580)+4,5)))&lt;=2030),"X"),"")</f>
        <v>1</v>
      </c>
      <c r="D580" s="14" t="str">
        <f>IFERROR(IF(ISNUMBER(SEARCH($D$1,input!$A580)),IF(MID(input!$A580,SEARCH($D$1,input!$A580)+7,2)="cm",AND(150&lt;=VALUE(MID(input!$A580,SEARCH($D$1,input!$A580)+4,3)),VALUE(MID(input!$A580,SEARCH($D$1,input!$A580)+4,3))&lt;=193),IF(MID(input!$A580,SEARCH($D$1,input!$A580)+6,2)="in",AND(59&lt;=VALUE(MID(input!$A580,SEARCH($D$1,input!$A580)+4,2)),VALUE(MID(input!$A580,SEARCH($D$1,input!$A580)+4,2))&lt;=76),"")),"X"),"")</f>
        <v>X</v>
      </c>
      <c r="E580" s="14" t="str">
        <f>IFERROR(IF(ISNUMBER(SEARCH($E$1,input!$A580)),IF(AND(MID(input!$A580,SEARCH($E$1,input!$A580)+4,1)="#",
VLOOKUP(MID(input!$A580,SEARCH($E$1,input!$A580)+5,1),'TRUE LIST'!$C$2:$D$17,2,0),
VLOOKUP(MID(input!$A580,SEARCH($E$1,input!$A580)+6,1),'TRUE LIST'!$C$2:$D$17,2,0),
VLOOKUP(MID(input!$A580,SEARCH($E$1,input!$A580)+7,1),'TRUE LIST'!$C$2:$D$17,2,0),
VLOOKUP(MID(input!$A580,SEARCH($E$1,input!$A580)+8,1),'TRUE LIST'!$C$2:$D$17,2,0),
VLOOKUP(MID(input!$A580,SEARCH($E$1,input!$A580)+9,1),'TRUE LIST'!$C$2:$D$17,2,0),
VLOOKUP(MID(input!$A580,SEARCH($E$1,input!$A580)+10,1),'TRUE LIST'!$C$2:$D$17,2,0),
TRIM(MID(input!$A580,SEARCH($E$1,input!$A580)+11,1))=""),TRUE,""),"X"),"")</f>
        <v/>
      </c>
      <c r="F580" s="14" t="b">
        <f>IFERROR(IF(ISNUMBER(SEARCH($F$1,input!$A580)),VLOOKUP(TRIM(MID(input!$A580,SEARCH($F$1,input!$A580)+4,4)),'TRUE LIST'!$A$2:$B$8,2,0),"X"),"")</f>
        <v>1</v>
      </c>
      <c r="G580" s="14" t="str">
        <f>IFERROR(IF(ISNUMBER(SEARCH($G$1,input!$A580)),IF(LEN(TRIM(MID(input!$A580,SEARCH($G$1,input!$A580)+4,10)))=9,TRUE,""),"X"),"")</f>
        <v/>
      </c>
      <c r="H580" s="14">
        <f t="shared" ca="1" si="18"/>
        <v>6</v>
      </c>
      <c r="I580" s="13" t="str">
        <f>IF(ISBLANK(input!A580),"x","")</f>
        <v/>
      </c>
      <c r="J580" s="13" t="str">
        <f>IFERROR(IF(I580="x",MATCH("x",I581:I959,0),N/A),"")</f>
        <v/>
      </c>
      <c r="K580" s="14">
        <f t="shared" ca="1" si="19"/>
        <v>6</v>
      </c>
    </row>
    <row r="581" spans="1:11" s="1" customFormat="1" x14ac:dyDescent="0.35">
      <c r="A581" s="14" t="str">
        <f>IFERROR(IF(ISNUMBER(SEARCH($A$1,input!$A581)),AND(1920&lt;=VALUE(TRIM(MID(input!$A581,SEARCH($A$1,input!$A581)+4,5))),VALUE(TRIM(MID(input!$A581,SEARCH($A$1,input!$A581)+4,5)))&lt;=2002),"X"),"")</f>
        <v>X</v>
      </c>
      <c r="B581" s="14" t="str">
        <f>IFERROR(IF(ISNUMBER(SEARCH($B$1,input!$A581)),AND(2010&lt;=VALUE(TRIM(MID(input!$A581,SEARCH($B$1,input!$A581)+4,5))),VALUE(TRIM(MID(input!$A581,SEARCH($B$1,input!$A581)+4,5)))&lt;=2020),"X"),"")</f>
        <v>X</v>
      </c>
      <c r="C581" s="14" t="str">
        <f>IFERROR(IF(ISNUMBER(SEARCH($C$1,input!$A581)),AND(2020&lt;=VALUE(TRIM(MID(input!$A581,SEARCH($C$1,input!$A581)+4,5))),VALUE(TRIM(MID(input!$A581,SEARCH($C$1,input!$A581)+4,5)))&lt;=2030),"X"),"")</f>
        <v>X</v>
      </c>
      <c r="D581" s="14" t="str">
        <f>IFERROR(IF(ISNUMBER(SEARCH($D$1,input!$A581)),IF(MID(input!$A581,SEARCH($D$1,input!$A581)+7,2)="cm",AND(150&lt;=VALUE(MID(input!$A581,SEARCH($D$1,input!$A581)+4,3)),VALUE(MID(input!$A581,SEARCH($D$1,input!$A581)+4,3))&lt;=193),IF(MID(input!$A581,SEARCH($D$1,input!$A581)+6,2)="in",AND(59&lt;=VALUE(MID(input!$A581,SEARCH($D$1,input!$A581)+4,2)),VALUE(MID(input!$A581,SEARCH($D$1,input!$A581)+4,2))&lt;=76),"")),"X"),"")</f>
        <v>X</v>
      </c>
      <c r="E581" s="14" t="str">
        <f>IFERROR(IF(ISNUMBER(SEARCH($E$1,input!$A581)),IF(AND(MID(input!$A581,SEARCH($E$1,input!$A581)+4,1)="#",
VLOOKUP(MID(input!$A581,SEARCH($E$1,input!$A581)+5,1),'TRUE LIST'!$C$2:$D$17,2,0),
VLOOKUP(MID(input!$A581,SEARCH($E$1,input!$A581)+6,1),'TRUE LIST'!$C$2:$D$17,2,0),
VLOOKUP(MID(input!$A581,SEARCH($E$1,input!$A581)+7,1),'TRUE LIST'!$C$2:$D$17,2,0),
VLOOKUP(MID(input!$A581,SEARCH($E$1,input!$A581)+8,1),'TRUE LIST'!$C$2:$D$17,2,0),
VLOOKUP(MID(input!$A581,SEARCH($E$1,input!$A581)+9,1),'TRUE LIST'!$C$2:$D$17,2,0),
VLOOKUP(MID(input!$A581,SEARCH($E$1,input!$A581)+10,1),'TRUE LIST'!$C$2:$D$17,2,0),
TRIM(MID(input!$A581,SEARCH($E$1,input!$A581)+11,1))=""),TRUE,""),"X"),"")</f>
        <v>X</v>
      </c>
      <c r="F581" s="14" t="str">
        <f>IFERROR(IF(ISNUMBER(SEARCH($F$1,input!$A581)),VLOOKUP(TRIM(MID(input!$A581,SEARCH($F$1,input!$A581)+4,4)),'TRUE LIST'!$A$2:$B$8,2,0),"X"),"")</f>
        <v>X</v>
      </c>
      <c r="G581" s="14" t="str">
        <f>IFERROR(IF(ISNUMBER(SEARCH($G$1,input!$A581)),IF(LEN(TRIM(MID(input!$A581,SEARCH($G$1,input!$A581)+4,10)))=9,TRUE,""),"X"),"")</f>
        <v>X</v>
      </c>
      <c r="H581" s="14" t="str">
        <f t="shared" ca="1" si="18"/>
        <v/>
      </c>
      <c r="I581" s="13" t="str">
        <f>IF(ISBLANK(input!A581),"x","")</f>
        <v>x</v>
      </c>
      <c r="J581" s="13">
        <f>IFERROR(IF(I581="x",MATCH("x",I582:I959,0),N/A),"")</f>
        <v>4</v>
      </c>
      <c r="K581" s="14" t="str">
        <f t="shared" ca="1" si="19"/>
        <v/>
      </c>
    </row>
    <row r="582" spans="1:11" s="1" customFormat="1" x14ac:dyDescent="0.35">
      <c r="A582" s="14" t="str">
        <f>IFERROR(IF(ISNUMBER(SEARCH($A$1,input!$A582)),AND(1920&lt;=VALUE(TRIM(MID(input!$A582,SEARCH($A$1,input!$A582)+4,5))),VALUE(TRIM(MID(input!$A582,SEARCH($A$1,input!$A582)+4,5)))&lt;=2002),"X"),"")</f>
        <v>X</v>
      </c>
      <c r="B582" s="14" t="str">
        <f>IFERROR(IF(ISNUMBER(SEARCH($B$1,input!$A582)),AND(2010&lt;=VALUE(TRIM(MID(input!$A582,SEARCH($B$1,input!$A582)+4,5))),VALUE(TRIM(MID(input!$A582,SEARCH($B$1,input!$A582)+4,5)))&lt;=2020),"X"),"")</f>
        <v>X</v>
      </c>
      <c r="C582" s="14" t="str">
        <f>IFERROR(IF(ISNUMBER(SEARCH($C$1,input!$A582)),AND(2020&lt;=VALUE(TRIM(MID(input!$A582,SEARCH($C$1,input!$A582)+4,5))),VALUE(TRIM(MID(input!$A582,SEARCH($C$1,input!$A582)+4,5)))&lt;=2030),"X"),"")</f>
        <v>X</v>
      </c>
      <c r="D582" s="14" t="str">
        <f>IFERROR(IF(ISNUMBER(SEARCH($D$1,input!$A582)),IF(MID(input!$A582,SEARCH($D$1,input!$A582)+7,2)="cm",AND(150&lt;=VALUE(MID(input!$A582,SEARCH($D$1,input!$A582)+4,3)),VALUE(MID(input!$A582,SEARCH($D$1,input!$A582)+4,3))&lt;=193),IF(MID(input!$A582,SEARCH($D$1,input!$A582)+6,2)="in",AND(59&lt;=VALUE(MID(input!$A582,SEARCH($D$1,input!$A582)+4,2)),VALUE(MID(input!$A582,SEARCH($D$1,input!$A582)+4,2))&lt;=76),"")),"X"),"")</f>
        <v>X</v>
      </c>
      <c r="E582" s="14" t="str">
        <f>IFERROR(IF(ISNUMBER(SEARCH($E$1,input!$A582)),IF(AND(MID(input!$A582,SEARCH($E$1,input!$A582)+4,1)="#",
VLOOKUP(MID(input!$A582,SEARCH($E$1,input!$A582)+5,1),'TRUE LIST'!$C$2:$D$17,2,0),
VLOOKUP(MID(input!$A582,SEARCH($E$1,input!$A582)+6,1),'TRUE LIST'!$C$2:$D$17,2,0),
VLOOKUP(MID(input!$A582,SEARCH($E$1,input!$A582)+7,1),'TRUE LIST'!$C$2:$D$17,2,0),
VLOOKUP(MID(input!$A582,SEARCH($E$1,input!$A582)+8,1),'TRUE LIST'!$C$2:$D$17,2,0),
VLOOKUP(MID(input!$A582,SEARCH($E$1,input!$A582)+9,1),'TRUE LIST'!$C$2:$D$17,2,0),
VLOOKUP(MID(input!$A582,SEARCH($E$1,input!$A582)+10,1),'TRUE LIST'!$C$2:$D$17,2,0),
TRIM(MID(input!$A582,SEARCH($E$1,input!$A582)+11,1))=""),TRUE,""),"X"),"")</f>
        <v>X</v>
      </c>
      <c r="F582" s="14" t="b">
        <f>IFERROR(IF(ISNUMBER(SEARCH($F$1,input!$A582)),VLOOKUP(TRIM(MID(input!$A582,SEARCH($F$1,input!$A582)+4,4)),'TRUE LIST'!$A$2:$B$8,2,0),"X"),"")</f>
        <v>1</v>
      </c>
      <c r="G582" s="14" t="str">
        <f>IFERROR(IF(ISNUMBER(SEARCH($G$1,input!$A582)),IF(LEN(TRIM(MID(input!$A582,SEARCH($G$1,input!$A582)+4,10)))=9,TRUE,""),"X"),"")</f>
        <v>X</v>
      </c>
      <c r="H582" s="14">
        <f t="shared" ca="1" si="18"/>
        <v>6</v>
      </c>
      <c r="I582" s="13" t="str">
        <f>IF(ISBLANK(input!A582),"x","")</f>
        <v/>
      </c>
      <c r="J582" s="13" t="str">
        <f>IFERROR(IF(I582="x",MATCH("x",I583:I959,0),N/A),"")</f>
        <v/>
      </c>
      <c r="K582" s="14">
        <f t="shared" ca="1" si="19"/>
        <v>6</v>
      </c>
    </row>
    <row r="583" spans="1:11" s="1" customFormat="1" x14ac:dyDescent="0.35">
      <c r="A583" s="14" t="b">
        <f>IFERROR(IF(ISNUMBER(SEARCH($A$1,input!$A583)),AND(1920&lt;=VALUE(TRIM(MID(input!$A583,SEARCH($A$1,input!$A583)+4,5))),VALUE(TRIM(MID(input!$A583,SEARCH($A$1,input!$A583)+4,5)))&lt;=2002),"X"),"")</f>
        <v>1</v>
      </c>
      <c r="B583" s="14" t="str">
        <f>IFERROR(IF(ISNUMBER(SEARCH($B$1,input!$A583)),AND(2010&lt;=VALUE(TRIM(MID(input!$A583,SEARCH($B$1,input!$A583)+4,5))),VALUE(TRIM(MID(input!$A583,SEARCH($B$1,input!$A583)+4,5)))&lt;=2020),"X"),"")</f>
        <v>X</v>
      </c>
      <c r="C583" s="14" t="str">
        <f>IFERROR(IF(ISNUMBER(SEARCH($C$1,input!$A583)),AND(2020&lt;=VALUE(TRIM(MID(input!$A583,SEARCH($C$1,input!$A583)+4,5))),VALUE(TRIM(MID(input!$A583,SEARCH($C$1,input!$A583)+4,5)))&lt;=2030),"X"),"")</f>
        <v>X</v>
      </c>
      <c r="D583" s="14" t="str">
        <f>IFERROR(IF(ISNUMBER(SEARCH($D$1,input!$A583)),IF(MID(input!$A583,SEARCH($D$1,input!$A583)+7,2)="cm",AND(150&lt;=VALUE(MID(input!$A583,SEARCH($D$1,input!$A583)+4,3)),VALUE(MID(input!$A583,SEARCH($D$1,input!$A583)+4,3))&lt;=193),IF(MID(input!$A583,SEARCH($D$1,input!$A583)+6,2)="in",AND(59&lt;=VALUE(MID(input!$A583,SEARCH($D$1,input!$A583)+4,2)),VALUE(MID(input!$A583,SEARCH($D$1,input!$A583)+4,2))&lt;=76),"")),"X"),"")</f>
        <v>X</v>
      </c>
      <c r="E583" s="14" t="str">
        <f>IFERROR(IF(ISNUMBER(SEARCH($E$1,input!$A583)),IF(AND(MID(input!$A583,SEARCH($E$1,input!$A583)+4,1)="#",
VLOOKUP(MID(input!$A583,SEARCH($E$1,input!$A583)+5,1),'TRUE LIST'!$C$2:$D$17,2,0),
VLOOKUP(MID(input!$A583,SEARCH($E$1,input!$A583)+6,1),'TRUE LIST'!$C$2:$D$17,2,0),
VLOOKUP(MID(input!$A583,SEARCH($E$1,input!$A583)+7,1),'TRUE LIST'!$C$2:$D$17,2,0),
VLOOKUP(MID(input!$A583,SEARCH($E$1,input!$A583)+8,1),'TRUE LIST'!$C$2:$D$17,2,0),
VLOOKUP(MID(input!$A583,SEARCH($E$1,input!$A583)+9,1),'TRUE LIST'!$C$2:$D$17,2,0),
VLOOKUP(MID(input!$A583,SEARCH($E$1,input!$A583)+10,1),'TRUE LIST'!$C$2:$D$17,2,0),
TRIM(MID(input!$A583,SEARCH($E$1,input!$A583)+11,1))=""),TRUE,""),"X"),"")</f>
        <v>X</v>
      </c>
      <c r="F583" s="14" t="str">
        <f>IFERROR(IF(ISNUMBER(SEARCH($F$1,input!$A583)),VLOOKUP(TRIM(MID(input!$A583,SEARCH($F$1,input!$A583)+4,4)),'TRUE LIST'!$A$2:$B$8,2,0),"X"),"")</f>
        <v>X</v>
      </c>
      <c r="G583" s="14" t="str">
        <f>IFERROR(IF(ISNUMBER(SEARCH($G$1,input!$A583)),IF(LEN(TRIM(MID(input!$A583,SEARCH($G$1,input!$A583)+4,10)))=9,TRUE,""),"X"),"")</f>
        <v>X</v>
      </c>
      <c r="H583" s="14" t="str">
        <f t="shared" ca="1" si="18"/>
        <v/>
      </c>
      <c r="I583" s="13" t="str">
        <f>IF(ISBLANK(input!A583),"x","")</f>
        <v/>
      </c>
      <c r="J583" s="13" t="str">
        <f>IFERROR(IF(I583="x",MATCH("x",I584:I959,0),N/A),"")</f>
        <v/>
      </c>
      <c r="K583" s="14" t="str">
        <f t="shared" ca="1" si="19"/>
        <v/>
      </c>
    </row>
    <row r="584" spans="1:11" s="1" customFormat="1" x14ac:dyDescent="0.35">
      <c r="A584" s="14" t="str">
        <f>IFERROR(IF(ISNUMBER(SEARCH($A$1,input!$A584)),AND(1920&lt;=VALUE(TRIM(MID(input!$A584,SEARCH($A$1,input!$A584)+4,5))),VALUE(TRIM(MID(input!$A584,SEARCH($A$1,input!$A584)+4,5)))&lt;=2002),"X"),"")</f>
        <v>X</v>
      </c>
      <c r="B584" s="14" t="b">
        <f>IFERROR(IF(ISNUMBER(SEARCH($B$1,input!$A584)),AND(2010&lt;=VALUE(TRIM(MID(input!$A584,SEARCH($B$1,input!$A584)+4,5))),VALUE(TRIM(MID(input!$A584,SEARCH($B$1,input!$A584)+4,5)))&lt;=2020),"X"),"")</f>
        <v>1</v>
      </c>
      <c r="C584" s="14" t="str">
        <f>IFERROR(IF(ISNUMBER(SEARCH($C$1,input!$A584)),AND(2020&lt;=VALUE(TRIM(MID(input!$A584,SEARCH($C$1,input!$A584)+4,5))),VALUE(TRIM(MID(input!$A584,SEARCH($C$1,input!$A584)+4,5)))&lt;=2030),"X"),"")</f>
        <v>X</v>
      </c>
      <c r="D584" s="14" t="b">
        <f>IFERROR(IF(ISNUMBER(SEARCH($D$1,input!$A584)),IF(MID(input!$A584,SEARCH($D$1,input!$A584)+7,2)="cm",AND(150&lt;=VALUE(MID(input!$A584,SEARCH($D$1,input!$A584)+4,3)),VALUE(MID(input!$A584,SEARCH($D$1,input!$A584)+4,3))&lt;=193),IF(MID(input!$A584,SEARCH($D$1,input!$A584)+6,2)="in",AND(59&lt;=VALUE(MID(input!$A584,SEARCH($D$1,input!$A584)+4,2)),VALUE(MID(input!$A584,SEARCH($D$1,input!$A584)+4,2))&lt;=76),"")),"X"),"")</f>
        <v>1</v>
      </c>
      <c r="E584" s="14" t="b">
        <f>IFERROR(IF(ISNUMBER(SEARCH($E$1,input!$A584)),IF(AND(MID(input!$A584,SEARCH($E$1,input!$A584)+4,1)="#",
VLOOKUP(MID(input!$A584,SEARCH($E$1,input!$A584)+5,1),'TRUE LIST'!$C$2:$D$17,2,0),
VLOOKUP(MID(input!$A584,SEARCH($E$1,input!$A584)+6,1),'TRUE LIST'!$C$2:$D$17,2,0),
VLOOKUP(MID(input!$A584,SEARCH($E$1,input!$A584)+7,1),'TRUE LIST'!$C$2:$D$17,2,0),
VLOOKUP(MID(input!$A584,SEARCH($E$1,input!$A584)+8,1),'TRUE LIST'!$C$2:$D$17,2,0),
VLOOKUP(MID(input!$A584,SEARCH($E$1,input!$A584)+9,1),'TRUE LIST'!$C$2:$D$17,2,0),
VLOOKUP(MID(input!$A584,SEARCH($E$1,input!$A584)+10,1),'TRUE LIST'!$C$2:$D$17,2,0),
TRIM(MID(input!$A584,SEARCH($E$1,input!$A584)+11,1))=""),TRUE,""),"X"),"")</f>
        <v>1</v>
      </c>
      <c r="F584" s="14" t="str">
        <f>IFERROR(IF(ISNUMBER(SEARCH($F$1,input!$A584)),VLOOKUP(TRIM(MID(input!$A584,SEARCH($F$1,input!$A584)+4,4)),'TRUE LIST'!$A$2:$B$8,2,0),"X"),"")</f>
        <v>X</v>
      </c>
      <c r="G584" s="14" t="b">
        <f>IFERROR(IF(ISNUMBER(SEARCH($G$1,input!$A584)),IF(LEN(TRIM(MID(input!$A584,SEARCH($G$1,input!$A584)+4,10)))=9,TRUE,""),"X"),"")</f>
        <v>1</v>
      </c>
      <c r="H584" s="14" t="str">
        <f t="shared" ca="1" si="18"/>
        <v/>
      </c>
      <c r="I584" s="13" t="str">
        <f>IF(ISBLANK(input!A584),"x","")</f>
        <v/>
      </c>
      <c r="J584" s="13" t="str">
        <f>IFERROR(IF(I584="x",MATCH("x",I585:I959,0),N/A),"")</f>
        <v/>
      </c>
      <c r="K584" s="14" t="str">
        <f t="shared" ca="1" si="19"/>
        <v/>
      </c>
    </row>
    <row r="585" spans="1:11" s="1" customFormat="1" x14ac:dyDescent="0.35">
      <c r="A585" s="14" t="str">
        <f>IFERROR(IF(ISNUMBER(SEARCH($A$1,input!$A585)),AND(1920&lt;=VALUE(TRIM(MID(input!$A585,SEARCH($A$1,input!$A585)+4,5))),VALUE(TRIM(MID(input!$A585,SEARCH($A$1,input!$A585)+4,5)))&lt;=2002),"X"),"")</f>
        <v>X</v>
      </c>
      <c r="B585" s="14" t="str">
        <f>IFERROR(IF(ISNUMBER(SEARCH($B$1,input!$A585)),AND(2010&lt;=VALUE(TRIM(MID(input!$A585,SEARCH($B$1,input!$A585)+4,5))),VALUE(TRIM(MID(input!$A585,SEARCH($B$1,input!$A585)+4,5)))&lt;=2020),"X"),"")</f>
        <v>X</v>
      </c>
      <c r="C585" s="14" t="str">
        <f>IFERROR(IF(ISNUMBER(SEARCH($C$1,input!$A585)),AND(2020&lt;=VALUE(TRIM(MID(input!$A585,SEARCH($C$1,input!$A585)+4,5))),VALUE(TRIM(MID(input!$A585,SEARCH($C$1,input!$A585)+4,5)))&lt;=2030),"X"),"")</f>
        <v>X</v>
      </c>
      <c r="D585" s="14" t="str">
        <f>IFERROR(IF(ISNUMBER(SEARCH($D$1,input!$A585)),IF(MID(input!$A585,SEARCH($D$1,input!$A585)+7,2)="cm",AND(150&lt;=VALUE(MID(input!$A585,SEARCH($D$1,input!$A585)+4,3)),VALUE(MID(input!$A585,SEARCH($D$1,input!$A585)+4,3))&lt;=193),IF(MID(input!$A585,SEARCH($D$1,input!$A585)+6,2)="in",AND(59&lt;=VALUE(MID(input!$A585,SEARCH($D$1,input!$A585)+4,2)),VALUE(MID(input!$A585,SEARCH($D$1,input!$A585)+4,2))&lt;=76),"")),"X"),"")</f>
        <v>X</v>
      </c>
      <c r="E585" s="14" t="str">
        <f>IFERROR(IF(ISNUMBER(SEARCH($E$1,input!$A585)),IF(AND(MID(input!$A585,SEARCH($E$1,input!$A585)+4,1)="#",
VLOOKUP(MID(input!$A585,SEARCH($E$1,input!$A585)+5,1),'TRUE LIST'!$C$2:$D$17,2,0),
VLOOKUP(MID(input!$A585,SEARCH($E$1,input!$A585)+6,1),'TRUE LIST'!$C$2:$D$17,2,0),
VLOOKUP(MID(input!$A585,SEARCH($E$1,input!$A585)+7,1),'TRUE LIST'!$C$2:$D$17,2,0),
VLOOKUP(MID(input!$A585,SEARCH($E$1,input!$A585)+8,1),'TRUE LIST'!$C$2:$D$17,2,0),
VLOOKUP(MID(input!$A585,SEARCH($E$1,input!$A585)+9,1),'TRUE LIST'!$C$2:$D$17,2,0),
VLOOKUP(MID(input!$A585,SEARCH($E$1,input!$A585)+10,1),'TRUE LIST'!$C$2:$D$17,2,0),
TRIM(MID(input!$A585,SEARCH($E$1,input!$A585)+11,1))=""),TRUE,""),"X"),"")</f>
        <v>X</v>
      </c>
      <c r="F585" s="14" t="str">
        <f>IFERROR(IF(ISNUMBER(SEARCH($F$1,input!$A585)),VLOOKUP(TRIM(MID(input!$A585,SEARCH($F$1,input!$A585)+4,4)),'TRUE LIST'!$A$2:$B$8,2,0),"X"),"")</f>
        <v>X</v>
      </c>
      <c r="G585" s="14" t="str">
        <f>IFERROR(IF(ISNUMBER(SEARCH($G$1,input!$A585)),IF(LEN(TRIM(MID(input!$A585,SEARCH($G$1,input!$A585)+4,10)))=9,TRUE,""),"X"),"")</f>
        <v>X</v>
      </c>
      <c r="H585" s="14" t="str">
        <f t="shared" ca="1" si="18"/>
        <v/>
      </c>
      <c r="I585" s="13" t="str">
        <f>IF(ISBLANK(input!A585),"x","")</f>
        <v>x</v>
      </c>
      <c r="J585" s="13">
        <f>IFERROR(IF(I585="x",MATCH("x",I586:I959,0),N/A),"")</f>
        <v>3</v>
      </c>
      <c r="K585" s="14" t="str">
        <f t="shared" ca="1" si="19"/>
        <v/>
      </c>
    </row>
    <row r="586" spans="1:11" s="1" customFormat="1" x14ac:dyDescent="0.35">
      <c r="A586" s="14" t="str">
        <f>IFERROR(IF(ISNUMBER(SEARCH($A$1,input!$A586)),AND(1920&lt;=VALUE(TRIM(MID(input!$A586,SEARCH($A$1,input!$A586)+4,5))),VALUE(TRIM(MID(input!$A586,SEARCH($A$1,input!$A586)+4,5)))&lt;=2002),"X"),"")</f>
        <v>X</v>
      </c>
      <c r="B586" s="14" t="str">
        <f>IFERROR(IF(ISNUMBER(SEARCH($B$1,input!$A586)),AND(2010&lt;=VALUE(TRIM(MID(input!$A586,SEARCH($B$1,input!$A586)+4,5))),VALUE(TRIM(MID(input!$A586,SEARCH($B$1,input!$A586)+4,5)))&lt;=2020),"X"),"")</f>
        <v>X</v>
      </c>
      <c r="C586" s="14" t="b">
        <f>IFERROR(IF(ISNUMBER(SEARCH($C$1,input!$A586)),AND(2020&lt;=VALUE(TRIM(MID(input!$A586,SEARCH($C$1,input!$A586)+4,5))),VALUE(TRIM(MID(input!$A586,SEARCH($C$1,input!$A586)+4,5)))&lt;=2030),"X"),"")</f>
        <v>0</v>
      </c>
      <c r="D586" s="14" t="str">
        <f>IFERROR(IF(ISNUMBER(SEARCH($D$1,input!$A586)),IF(MID(input!$A586,SEARCH($D$1,input!$A586)+7,2)="cm",AND(150&lt;=VALUE(MID(input!$A586,SEARCH($D$1,input!$A586)+4,3)),VALUE(MID(input!$A586,SEARCH($D$1,input!$A586)+4,3))&lt;=193),IF(MID(input!$A586,SEARCH($D$1,input!$A586)+6,2)="in",AND(59&lt;=VALUE(MID(input!$A586,SEARCH($D$1,input!$A586)+4,2)),VALUE(MID(input!$A586,SEARCH($D$1,input!$A586)+4,2))&lt;=76),"")),"X"),"")</f>
        <v/>
      </c>
      <c r="E586" s="14" t="str">
        <f>IFERROR(IF(ISNUMBER(SEARCH($E$1,input!$A586)),IF(AND(MID(input!$A586,SEARCH($E$1,input!$A586)+4,1)="#",
VLOOKUP(MID(input!$A586,SEARCH($E$1,input!$A586)+5,1),'TRUE LIST'!$C$2:$D$17,2,0),
VLOOKUP(MID(input!$A586,SEARCH($E$1,input!$A586)+6,1),'TRUE LIST'!$C$2:$D$17,2,0),
VLOOKUP(MID(input!$A586,SEARCH($E$1,input!$A586)+7,1),'TRUE LIST'!$C$2:$D$17,2,0),
VLOOKUP(MID(input!$A586,SEARCH($E$1,input!$A586)+8,1),'TRUE LIST'!$C$2:$D$17,2,0),
VLOOKUP(MID(input!$A586,SEARCH($E$1,input!$A586)+9,1),'TRUE LIST'!$C$2:$D$17,2,0),
VLOOKUP(MID(input!$A586,SEARCH($E$1,input!$A586)+10,1),'TRUE LIST'!$C$2:$D$17,2,0),
TRIM(MID(input!$A586,SEARCH($E$1,input!$A586)+11,1))=""),TRUE,""),"X"),"")</f>
        <v>X</v>
      </c>
      <c r="F586" s="14" t="b">
        <f>IFERROR(IF(ISNUMBER(SEARCH($F$1,input!$A586)),VLOOKUP(TRIM(MID(input!$A586,SEARCH($F$1,input!$A586)+4,4)),'TRUE LIST'!$A$2:$B$8,2,0),"X"),"")</f>
        <v>1</v>
      </c>
      <c r="G586" s="14" t="b">
        <f>IFERROR(IF(ISNUMBER(SEARCH($G$1,input!$A586)),IF(LEN(TRIM(MID(input!$A586,SEARCH($G$1,input!$A586)+4,10)))=9,TRUE,""),"X"),"")</f>
        <v>1</v>
      </c>
      <c r="H586" s="14">
        <f t="shared" ca="1" si="18"/>
        <v>6</v>
      </c>
      <c r="I586" s="13" t="str">
        <f>IF(ISBLANK(input!A586),"x","")</f>
        <v/>
      </c>
      <c r="J586" s="13" t="str">
        <f>IFERROR(IF(I586="x",MATCH("x",I587:I959,0),N/A),"")</f>
        <v/>
      </c>
      <c r="K586" s="14">
        <f t="shared" ca="1" si="19"/>
        <v>6</v>
      </c>
    </row>
    <row r="587" spans="1:11" s="1" customFormat="1" x14ac:dyDescent="0.35">
      <c r="A587" s="14" t="b">
        <f>IFERROR(IF(ISNUMBER(SEARCH($A$1,input!$A587)),AND(1920&lt;=VALUE(TRIM(MID(input!$A587,SEARCH($A$1,input!$A587)+4,5))),VALUE(TRIM(MID(input!$A587,SEARCH($A$1,input!$A587)+4,5)))&lt;=2002),"X"),"")</f>
        <v>1</v>
      </c>
      <c r="B587" s="14" t="b">
        <f>IFERROR(IF(ISNUMBER(SEARCH($B$1,input!$A587)),AND(2010&lt;=VALUE(TRIM(MID(input!$A587,SEARCH($B$1,input!$A587)+4,5))),VALUE(TRIM(MID(input!$A587,SEARCH($B$1,input!$A587)+4,5)))&lt;=2020),"X"),"")</f>
        <v>1</v>
      </c>
      <c r="C587" s="14" t="str">
        <f>IFERROR(IF(ISNUMBER(SEARCH($C$1,input!$A587)),AND(2020&lt;=VALUE(TRIM(MID(input!$A587,SEARCH($C$1,input!$A587)+4,5))),VALUE(TRIM(MID(input!$A587,SEARCH($C$1,input!$A587)+4,5)))&lt;=2030),"X"),"")</f>
        <v>X</v>
      </c>
      <c r="D587" s="14" t="str">
        <f>IFERROR(IF(ISNUMBER(SEARCH($D$1,input!$A587)),IF(MID(input!$A587,SEARCH($D$1,input!$A587)+7,2)="cm",AND(150&lt;=VALUE(MID(input!$A587,SEARCH($D$1,input!$A587)+4,3)),VALUE(MID(input!$A587,SEARCH($D$1,input!$A587)+4,3))&lt;=193),IF(MID(input!$A587,SEARCH($D$1,input!$A587)+6,2)="in",AND(59&lt;=VALUE(MID(input!$A587,SEARCH($D$1,input!$A587)+4,2)),VALUE(MID(input!$A587,SEARCH($D$1,input!$A587)+4,2))&lt;=76),"")),"X"),"")</f>
        <v>X</v>
      </c>
      <c r="E587" s="14" t="b">
        <f>IFERROR(IF(ISNUMBER(SEARCH($E$1,input!$A587)),IF(AND(MID(input!$A587,SEARCH($E$1,input!$A587)+4,1)="#",
VLOOKUP(MID(input!$A587,SEARCH($E$1,input!$A587)+5,1),'TRUE LIST'!$C$2:$D$17,2,0),
VLOOKUP(MID(input!$A587,SEARCH($E$1,input!$A587)+6,1),'TRUE LIST'!$C$2:$D$17,2,0),
VLOOKUP(MID(input!$A587,SEARCH($E$1,input!$A587)+7,1),'TRUE LIST'!$C$2:$D$17,2,0),
VLOOKUP(MID(input!$A587,SEARCH($E$1,input!$A587)+8,1),'TRUE LIST'!$C$2:$D$17,2,0),
VLOOKUP(MID(input!$A587,SEARCH($E$1,input!$A587)+9,1),'TRUE LIST'!$C$2:$D$17,2,0),
VLOOKUP(MID(input!$A587,SEARCH($E$1,input!$A587)+10,1),'TRUE LIST'!$C$2:$D$17,2,0),
TRIM(MID(input!$A587,SEARCH($E$1,input!$A587)+11,1))=""),TRUE,""),"X"),"")</f>
        <v>1</v>
      </c>
      <c r="F587" s="14" t="str">
        <f>IFERROR(IF(ISNUMBER(SEARCH($F$1,input!$A587)),VLOOKUP(TRIM(MID(input!$A587,SEARCH($F$1,input!$A587)+4,4)),'TRUE LIST'!$A$2:$B$8,2,0),"X"),"")</f>
        <v>X</v>
      </c>
      <c r="G587" s="14" t="str">
        <f>IFERROR(IF(ISNUMBER(SEARCH($G$1,input!$A587)),IF(LEN(TRIM(MID(input!$A587,SEARCH($G$1,input!$A587)+4,10)))=9,TRUE,""),"X"),"")</f>
        <v>X</v>
      </c>
      <c r="H587" s="14" t="str">
        <f t="shared" ca="1" si="18"/>
        <v/>
      </c>
      <c r="I587" s="13" t="str">
        <f>IF(ISBLANK(input!A587),"x","")</f>
        <v/>
      </c>
      <c r="J587" s="13" t="str">
        <f>IFERROR(IF(I587="x",MATCH("x",I588:I959,0),N/A),"")</f>
        <v/>
      </c>
      <c r="K587" s="14" t="str">
        <f t="shared" ca="1" si="19"/>
        <v/>
      </c>
    </row>
    <row r="588" spans="1:11" s="1" customFormat="1" x14ac:dyDescent="0.35">
      <c r="A588" s="14" t="str">
        <f>IFERROR(IF(ISNUMBER(SEARCH($A$1,input!$A588)),AND(1920&lt;=VALUE(TRIM(MID(input!$A588,SEARCH($A$1,input!$A588)+4,5))),VALUE(TRIM(MID(input!$A588,SEARCH($A$1,input!$A588)+4,5)))&lt;=2002),"X"),"")</f>
        <v>X</v>
      </c>
      <c r="B588" s="14" t="str">
        <f>IFERROR(IF(ISNUMBER(SEARCH($B$1,input!$A588)),AND(2010&lt;=VALUE(TRIM(MID(input!$A588,SEARCH($B$1,input!$A588)+4,5))),VALUE(TRIM(MID(input!$A588,SEARCH($B$1,input!$A588)+4,5)))&lt;=2020),"X"),"")</f>
        <v>X</v>
      </c>
      <c r="C588" s="14" t="str">
        <f>IFERROR(IF(ISNUMBER(SEARCH($C$1,input!$A588)),AND(2020&lt;=VALUE(TRIM(MID(input!$A588,SEARCH($C$1,input!$A588)+4,5))),VALUE(TRIM(MID(input!$A588,SEARCH($C$1,input!$A588)+4,5)))&lt;=2030),"X"),"")</f>
        <v>X</v>
      </c>
      <c r="D588" s="14" t="str">
        <f>IFERROR(IF(ISNUMBER(SEARCH($D$1,input!$A588)),IF(MID(input!$A588,SEARCH($D$1,input!$A588)+7,2)="cm",AND(150&lt;=VALUE(MID(input!$A588,SEARCH($D$1,input!$A588)+4,3)),VALUE(MID(input!$A588,SEARCH($D$1,input!$A588)+4,3))&lt;=193),IF(MID(input!$A588,SEARCH($D$1,input!$A588)+6,2)="in",AND(59&lt;=VALUE(MID(input!$A588,SEARCH($D$1,input!$A588)+4,2)),VALUE(MID(input!$A588,SEARCH($D$1,input!$A588)+4,2))&lt;=76),"")),"X"),"")</f>
        <v>X</v>
      </c>
      <c r="E588" s="14" t="str">
        <f>IFERROR(IF(ISNUMBER(SEARCH($E$1,input!$A588)),IF(AND(MID(input!$A588,SEARCH($E$1,input!$A588)+4,1)="#",
VLOOKUP(MID(input!$A588,SEARCH($E$1,input!$A588)+5,1),'TRUE LIST'!$C$2:$D$17,2,0),
VLOOKUP(MID(input!$A588,SEARCH($E$1,input!$A588)+6,1),'TRUE LIST'!$C$2:$D$17,2,0),
VLOOKUP(MID(input!$A588,SEARCH($E$1,input!$A588)+7,1),'TRUE LIST'!$C$2:$D$17,2,0),
VLOOKUP(MID(input!$A588,SEARCH($E$1,input!$A588)+8,1),'TRUE LIST'!$C$2:$D$17,2,0),
VLOOKUP(MID(input!$A588,SEARCH($E$1,input!$A588)+9,1),'TRUE LIST'!$C$2:$D$17,2,0),
VLOOKUP(MID(input!$A588,SEARCH($E$1,input!$A588)+10,1),'TRUE LIST'!$C$2:$D$17,2,0),
TRIM(MID(input!$A588,SEARCH($E$1,input!$A588)+11,1))=""),TRUE,""),"X"),"")</f>
        <v>X</v>
      </c>
      <c r="F588" s="14" t="str">
        <f>IFERROR(IF(ISNUMBER(SEARCH($F$1,input!$A588)),VLOOKUP(TRIM(MID(input!$A588,SEARCH($F$1,input!$A588)+4,4)),'TRUE LIST'!$A$2:$B$8,2,0),"X"),"")</f>
        <v>X</v>
      </c>
      <c r="G588" s="14" t="str">
        <f>IFERROR(IF(ISNUMBER(SEARCH($G$1,input!$A588)),IF(LEN(TRIM(MID(input!$A588,SEARCH($G$1,input!$A588)+4,10)))=9,TRUE,""),"X"),"")</f>
        <v>X</v>
      </c>
      <c r="H588" s="14" t="str">
        <f t="shared" ca="1" si="18"/>
        <v/>
      </c>
      <c r="I588" s="13" t="str">
        <f>IF(ISBLANK(input!A588),"x","")</f>
        <v>x</v>
      </c>
      <c r="J588" s="13">
        <f>IFERROR(IF(I588="x",MATCH("x",I589:I959,0),N/A),"")</f>
        <v>3</v>
      </c>
      <c r="K588" s="14" t="str">
        <f t="shared" ca="1" si="19"/>
        <v/>
      </c>
    </row>
    <row r="589" spans="1:11" s="1" customFormat="1" x14ac:dyDescent="0.35">
      <c r="A589" s="14" t="b">
        <f>IFERROR(IF(ISNUMBER(SEARCH($A$1,input!$A589)),AND(1920&lt;=VALUE(TRIM(MID(input!$A589,SEARCH($A$1,input!$A589)+4,5))),VALUE(TRIM(MID(input!$A589,SEARCH($A$1,input!$A589)+4,5)))&lt;=2002),"X"),"")</f>
        <v>1</v>
      </c>
      <c r="B589" s="14" t="b">
        <f>IFERROR(IF(ISNUMBER(SEARCH($B$1,input!$A589)),AND(2010&lt;=VALUE(TRIM(MID(input!$A589,SEARCH($B$1,input!$A589)+4,5))),VALUE(TRIM(MID(input!$A589,SEARCH($B$1,input!$A589)+4,5)))&lt;=2020),"X"),"")</f>
        <v>1</v>
      </c>
      <c r="C589" s="14" t="b">
        <f>IFERROR(IF(ISNUMBER(SEARCH($C$1,input!$A589)),AND(2020&lt;=VALUE(TRIM(MID(input!$A589,SEARCH($C$1,input!$A589)+4,5))),VALUE(TRIM(MID(input!$A589,SEARCH($C$1,input!$A589)+4,5)))&lt;=2030),"X"),"")</f>
        <v>1</v>
      </c>
      <c r="D589" s="14" t="str">
        <f>IFERROR(IF(ISNUMBER(SEARCH($D$1,input!$A589)),IF(MID(input!$A589,SEARCH($D$1,input!$A589)+7,2)="cm",AND(150&lt;=VALUE(MID(input!$A589,SEARCH($D$1,input!$A589)+4,3)),VALUE(MID(input!$A589,SEARCH($D$1,input!$A589)+4,3))&lt;=193),IF(MID(input!$A589,SEARCH($D$1,input!$A589)+6,2)="in",AND(59&lt;=VALUE(MID(input!$A589,SEARCH($D$1,input!$A589)+4,2)),VALUE(MID(input!$A589,SEARCH($D$1,input!$A589)+4,2))&lt;=76),"")),"X"),"")</f>
        <v>X</v>
      </c>
      <c r="E589" s="14" t="str">
        <f>IFERROR(IF(ISNUMBER(SEARCH($E$1,input!$A589)),IF(AND(MID(input!$A589,SEARCH($E$1,input!$A589)+4,1)="#",
VLOOKUP(MID(input!$A589,SEARCH($E$1,input!$A589)+5,1),'TRUE LIST'!$C$2:$D$17,2,0),
VLOOKUP(MID(input!$A589,SEARCH($E$1,input!$A589)+6,1),'TRUE LIST'!$C$2:$D$17,2,0),
VLOOKUP(MID(input!$A589,SEARCH($E$1,input!$A589)+7,1),'TRUE LIST'!$C$2:$D$17,2,0),
VLOOKUP(MID(input!$A589,SEARCH($E$1,input!$A589)+8,1),'TRUE LIST'!$C$2:$D$17,2,0),
VLOOKUP(MID(input!$A589,SEARCH($E$1,input!$A589)+9,1),'TRUE LIST'!$C$2:$D$17,2,0),
VLOOKUP(MID(input!$A589,SEARCH($E$1,input!$A589)+10,1),'TRUE LIST'!$C$2:$D$17,2,0),
TRIM(MID(input!$A589,SEARCH($E$1,input!$A589)+11,1))=""),TRUE,""),"X"),"")</f>
        <v>X</v>
      </c>
      <c r="F589" s="14" t="str">
        <f>IFERROR(IF(ISNUMBER(SEARCH($F$1,input!$A589)),VLOOKUP(TRIM(MID(input!$A589,SEARCH($F$1,input!$A589)+4,4)),'TRUE LIST'!$A$2:$B$8,2,0),"X"),"")</f>
        <v>X</v>
      </c>
      <c r="G589" s="14" t="str">
        <f>IFERROR(IF(ISNUMBER(SEARCH($G$1,input!$A589)),IF(LEN(TRIM(MID(input!$A589,SEARCH($G$1,input!$A589)+4,10)))=9,TRUE,""),"X"),"")</f>
        <v>X</v>
      </c>
      <c r="H589" s="14">
        <f t="shared" ca="1" si="18"/>
        <v>6</v>
      </c>
      <c r="I589" s="13" t="str">
        <f>IF(ISBLANK(input!A589),"x","")</f>
        <v/>
      </c>
      <c r="J589" s="13" t="str">
        <f>IFERROR(IF(I589="x",MATCH("x",I590:I959,0),N/A),"")</f>
        <v/>
      </c>
      <c r="K589" s="14">
        <f t="shared" ca="1" si="19"/>
        <v>6</v>
      </c>
    </row>
    <row r="590" spans="1:11" s="1" customFormat="1" x14ac:dyDescent="0.35">
      <c r="A590" s="14" t="str">
        <f>IFERROR(IF(ISNUMBER(SEARCH($A$1,input!$A590)),AND(1920&lt;=VALUE(TRIM(MID(input!$A590,SEARCH($A$1,input!$A590)+4,5))),VALUE(TRIM(MID(input!$A590,SEARCH($A$1,input!$A590)+4,5)))&lt;=2002),"X"),"")</f>
        <v>X</v>
      </c>
      <c r="B590" s="14" t="str">
        <f>IFERROR(IF(ISNUMBER(SEARCH($B$1,input!$A590)),AND(2010&lt;=VALUE(TRIM(MID(input!$A590,SEARCH($B$1,input!$A590)+4,5))),VALUE(TRIM(MID(input!$A590,SEARCH($B$1,input!$A590)+4,5)))&lt;=2020),"X"),"")</f>
        <v>X</v>
      </c>
      <c r="C590" s="14" t="str">
        <f>IFERROR(IF(ISNUMBER(SEARCH($C$1,input!$A590)),AND(2020&lt;=VALUE(TRIM(MID(input!$A590,SEARCH($C$1,input!$A590)+4,5))),VALUE(TRIM(MID(input!$A590,SEARCH($C$1,input!$A590)+4,5)))&lt;=2030),"X"),"")</f>
        <v>X</v>
      </c>
      <c r="D590" s="14" t="b">
        <f>IFERROR(IF(ISNUMBER(SEARCH($D$1,input!$A590)),IF(MID(input!$A590,SEARCH($D$1,input!$A590)+7,2)="cm",AND(150&lt;=VALUE(MID(input!$A590,SEARCH($D$1,input!$A590)+4,3)),VALUE(MID(input!$A590,SEARCH($D$1,input!$A590)+4,3))&lt;=193),IF(MID(input!$A590,SEARCH($D$1,input!$A590)+6,2)="in",AND(59&lt;=VALUE(MID(input!$A590,SEARCH($D$1,input!$A590)+4,2)),VALUE(MID(input!$A590,SEARCH($D$1,input!$A590)+4,2))&lt;=76),"")),"X"),"")</f>
        <v>1</v>
      </c>
      <c r="E590" s="14" t="b">
        <f>IFERROR(IF(ISNUMBER(SEARCH($E$1,input!$A590)),IF(AND(MID(input!$A590,SEARCH($E$1,input!$A590)+4,1)="#",
VLOOKUP(MID(input!$A590,SEARCH($E$1,input!$A590)+5,1),'TRUE LIST'!$C$2:$D$17,2,0),
VLOOKUP(MID(input!$A590,SEARCH($E$1,input!$A590)+6,1),'TRUE LIST'!$C$2:$D$17,2,0),
VLOOKUP(MID(input!$A590,SEARCH($E$1,input!$A590)+7,1),'TRUE LIST'!$C$2:$D$17,2,0),
VLOOKUP(MID(input!$A590,SEARCH($E$1,input!$A590)+8,1),'TRUE LIST'!$C$2:$D$17,2,0),
VLOOKUP(MID(input!$A590,SEARCH($E$1,input!$A590)+9,1),'TRUE LIST'!$C$2:$D$17,2,0),
VLOOKUP(MID(input!$A590,SEARCH($E$1,input!$A590)+10,1),'TRUE LIST'!$C$2:$D$17,2,0),
TRIM(MID(input!$A590,SEARCH($E$1,input!$A590)+11,1))=""),TRUE,""),"X"),"")</f>
        <v>1</v>
      </c>
      <c r="F590" s="14" t="b">
        <f>IFERROR(IF(ISNUMBER(SEARCH($F$1,input!$A590)),VLOOKUP(TRIM(MID(input!$A590,SEARCH($F$1,input!$A590)+4,4)),'TRUE LIST'!$A$2:$B$8,2,0),"X"),"")</f>
        <v>1</v>
      </c>
      <c r="G590" s="14" t="b">
        <f>IFERROR(IF(ISNUMBER(SEARCH($G$1,input!$A590)),IF(LEN(TRIM(MID(input!$A590,SEARCH($G$1,input!$A590)+4,10)))=9,TRUE,""),"X"),"")</f>
        <v>1</v>
      </c>
      <c r="H590" s="14" t="str">
        <f t="shared" ca="1" si="18"/>
        <v/>
      </c>
      <c r="I590" s="13" t="str">
        <f>IF(ISBLANK(input!A590),"x","")</f>
        <v/>
      </c>
      <c r="J590" s="13" t="str">
        <f>IFERROR(IF(I590="x",MATCH("x",I591:I959,0),N/A),"")</f>
        <v/>
      </c>
      <c r="K590" s="14" t="str">
        <f t="shared" ca="1" si="19"/>
        <v/>
      </c>
    </row>
    <row r="591" spans="1:11" s="1" customFormat="1" x14ac:dyDescent="0.35">
      <c r="A591" s="14" t="str">
        <f>IFERROR(IF(ISNUMBER(SEARCH($A$1,input!$A591)),AND(1920&lt;=VALUE(TRIM(MID(input!$A591,SEARCH($A$1,input!$A591)+4,5))),VALUE(TRIM(MID(input!$A591,SEARCH($A$1,input!$A591)+4,5)))&lt;=2002),"X"),"")</f>
        <v>X</v>
      </c>
      <c r="B591" s="14" t="str">
        <f>IFERROR(IF(ISNUMBER(SEARCH($B$1,input!$A591)),AND(2010&lt;=VALUE(TRIM(MID(input!$A591,SEARCH($B$1,input!$A591)+4,5))),VALUE(TRIM(MID(input!$A591,SEARCH($B$1,input!$A591)+4,5)))&lt;=2020),"X"),"")</f>
        <v>X</v>
      </c>
      <c r="C591" s="14" t="str">
        <f>IFERROR(IF(ISNUMBER(SEARCH($C$1,input!$A591)),AND(2020&lt;=VALUE(TRIM(MID(input!$A591,SEARCH($C$1,input!$A591)+4,5))),VALUE(TRIM(MID(input!$A591,SEARCH($C$1,input!$A591)+4,5)))&lt;=2030),"X"),"")</f>
        <v>X</v>
      </c>
      <c r="D591" s="14" t="str">
        <f>IFERROR(IF(ISNUMBER(SEARCH($D$1,input!$A591)),IF(MID(input!$A591,SEARCH($D$1,input!$A591)+7,2)="cm",AND(150&lt;=VALUE(MID(input!$A591,SEARCH($D$1,input!$A591)+4,3)),VALUE(MID(input!$A591,SEARCH($D$1,input!$A591)+4,3))&lt;=193),IF(MID(input!$A591,SEARCH($D$1,input!$A591)+6,2)="in",AND(59&lt;=VALUE(MID(input!$A591,SEARCH($D$1,input!$A591)+4,2)),VALUE(MID(input!$A591,SEARCH($D$1,input!$A591)+4,2))&lt;=76),"")),"X"),"")</f>
        <v>X</v>
      </c>
      <c r="E591" s="14" t="str">
        <f>IFERROR(IF(ISNUMBER(SEARCH($E$1,input!$A591)),IF(AND(MID(input!$A591,SEARCH($E$1,input!$A591)+4,1)="#",
VLOOKUP(MID(input!$A591,SEARCH($E$1,input!$A591)+5,1),'TRUE LIST'!$C$2:$D$17,2,0),
VLOOKUP(MID(input!$A591,SEARCH($E$1,input!$A591)+6,1),'TRUE LIST'!$C$2:$D$17,2,0),
VLOOKUP(MID(input!$A591,SEARCH($E$1,input!$A591)+7,1),'TRUE LIST'!$C$2:$D$17,2,0),
VLOOKUP(MID(input!$A591,SEARCH($E$1,input!$A591)+8,1),'TRUE LIST'!$C$2:$D$17,2,0),
VLOOKUP(MID(input!$A591,SEARCH($E$1,input!$A591)+9,1),'TRUE LIST'!$C$2:$D$17,2,0),
VLOOKUP(MID(input!$A591,SEARCH($E$1,input!$A591)+10,1),'TRUE LIST'!$C$2:$D$17,2,0),
TRIM(MID(input!$A591,SEARCH($E$1,input!$A591)+11,1))=""),TRUE,""),"X"),"")</f>
        <v>X</v>
      </c>
      <c r="F591" s="14" t="str">
        <f>IFERROR(IF(ISNUMBER(SEARCH($F$1,input!$A591)),VLOOKUP(TRIM(MID(input!$A591,SEARCH($F$1,input!$A591)+4,4)),'TRUE LIST'!$A$2:$B$8,2,0),"X"),"")</f>
        <v>X</v>
      </c>
      <c r="G591" s="14" t="str">
        <f>IFERROR(IF(ISNUMBER(SEARCH($G$1,input!$A591)),IF(LEN(TRIM(MID(input!$A591,SEARCH($G$1,input!$A591)+4,10)))=9,TRUE,""),"X"),"")</f>
        <v>X</v>
      </c>
      <c r="H591" s="14" t="str">
        <f t="shared" ca="1" si="18"/>
        <v/>
      </c>
      <c r="I591" s="13" t="str">
        <f>IF(ISBLANK(input!A591),"x","")</f>
        <v>x</v>
      </c>
      <c r="J591" s="13">
        <f>IFERROR(IF(I591="x",MATCH("x",I592:I959,0),N/A),"")</f>
        <v>3</v>
      </c>
      <c r="K591" s="14" t="str">
        <f t="shared" ca="1" si="19"/>
        <v/>
      </c>
    </row>
    <row r="592" spans="1:11" s="1" customFormat="1" x14ac:dyDescent="0.35">
      <c r="A592" s="14" t="str">
        <f>IFERROR(IF(ISNUMBER(SEARCH($A$1,input!$A592)),AND(1920&lt;=VALUE(TRIM(MID(input!$A592,SEARCH($A$1,input!$A592)+4,5))),VALUE(TRIM(MID(input!$A592,SEARCH($A$1,input!$A592)+4,5)))&lt;=2002),"X"),"")</f>
        <v>X</v>
      </c>
      <c r="B592" s="14" t="str">
        <f>IFERROR(IF(ISNUMBER(SEARCH($B$1,input!$A592)),AND(2010&lt;=VALUE(TRIM(MID(input!$A592,SEARCH($B$1,input!$A592)+4,5))),VALUE(TRIM(MID(input!$A592,SEARCH($B$1,input!$A592)+4,5)))&lt;=2020),"X"),"")</f>
        <v>X</v>
      </c>
      <c r="C592" s="14" t="str">
        <f>IFERROR(IF(ISNUMBER(SEARCH($C$1,input!$A592)),AND(2020&lt;=VALUE(TRIM(MID(input!$A592,SEARCH($C$1,input!$A592)+4,5))),VALUE(TRIM(MID(input!$A592,SEARCH($C$1,input!$A592)+4,5)))&lt;=2030),"X"),"")</f>
        <v>X</v>
      </c>
      <c r="D592" s="14" t="b">
        <f>IFERROR(IF(ISNUMBER(SEARCH($D$1,input!$A592)),IF(MID(input!$A592,SEARCH($D$1,input!$A592)+7,2)="cm",AND(150&lt;=VALUE(MID(input!$A592,SEARCH($D$1,input!$A592)+4,3)),VALUE(MID(input!$A592,SEARCH($D$1,input!$A592)+4,3))&lt;=193),IF(MID(input!$A592,SEARCH($D$1,input!$A592)+6,2)="in",AND(59&lt;=VALUE(MID(input!$A592,SEARCH($D$1,input!$A592)+4,2)),VALUE(MID(input!$A592,SEARCH($D$1,input!$A592)+4,2))&lt;=76),"")),"X"),"")</f>
        <v>1</v>
      </c>
      <c r="E592" s="14" t="b">
        <f>IFERROR(IF(ISNUMBER(SEARCH($E$1,input!$A592)),IF(AND(MID(input!$A592,SEARCH($E$1,input!$A592)+4,1)="#",
VLOOKUP(MID(input!$A592,SEARCH($E$1,input!$A592)+5,1),'TRUE LIST'!$C$2:$D$17,2,0),
VLOOKUP(MID(input!$A592,SEARCH($E$1,input!$A592)+6,1),'TRUE LIST'!$C$2:$D$17,2,0),
VLOOKUP(MID(input!$A592,SEARCH($E$1,input!$A592)+7,1),'TRUE LIST'!$C$2:$D$17,2,0),
VLOOKUP(MID(input!$A592,SEARCH($E$1,input!$A592)+8,1),'TRUE LIST'!$C$2:$D$17,2,0),
VLOOKUP(MID(input!$A592,SEARCH($E$1,input!$A592)+9,1),'TRUE LIST'!$C$2:$D$17,2,0),
VLOOKUP(MID(input!$A592,SEARCH($E$1,input!$A592)+10,1),'TRUE LIST'!$C$2:$D$17,2,0),
TRIM(MID(input!$A592,SEARCH($E$1,input!$A592)+11,1))=""),TRUE,""),"X"),"")</f>
        <v>1</v>
      </c>
      <c r="F592" s="14" t="b">
        <f>IFERROR(IF(ISNUMBER(SEARCH($F$1,input!$A592)),VLOOKUP(TRIM(MID(input!$A592,SEARCH($F$1,input!$A592)+4,4)),'TRUE LIST'!$A$2:$B$8,2,0),"X"),"")</f>
        <v>1</v>
      </c>
      <c r="G592" s="14" t="str">
        <f>IFERROR(IF(ISNUMBER(SEARCH($G$1,input!$A592)),IF(LEN(TRIM(MID(input!$A592,SEARCH($G$1,input!$A592)+4,10)))=9,TRUE,""),"X"),"")</f>
        <v>X</v>
      </c>
      <c r="H592" s="14">
        <f t="shared" ca="1" si="18"/>
        <v>6</v>
      </c>
      <c r="I592" s="13" t="str">
        <f>IF(ISBLANK(input!A592),"x","")</f>
        <v/>
      </c>
      <c r="J592" s="13" t="str">
        <f>IFERROR(IF(I592="x",MATCH("x",I593:I959,0),N/A),"")</f>
        <v/>
      </c>
      <c r="K592" s="14">
        <f t="shared" ca="1" si="19"/>
        <v>6</v>
      </c>
    </row>
    <row r="593" spans="1:11" s="1" customFormat="1" x14ac:dyDescent="0.35">
      <c r="A593" s="14" t="b">
        <f>IFERROR(IF(ISNUMBER(SEARCH($A$1,input!$A593)),AND(1920&lt;=VALUE(TRIM(MID(input!$A593,SEARCH($A$1,input!$A593)+4,5))),VALUE(TRIM(MID(input!$A593,SEARCH($A$1,input!$A593)+4,5)))&lt;=2002),"X"),"")</f>
        <v>1</v>
      </c>
      <c r="B593" s="14" t="b">
        <f>IFERROR(IF(ISNUMBER(SEARCH($B$1,input!$A593)),AND(2010&lt;=VALUE(TRIM(MID(input!$A593,SEARCH($B$1,input!$A593)+4,5))),VALUE(TRIM(MID(input!$A593,SEARCH($B$1,input!$A593)+4,5)))&lt;=2020),"X"),"")</f>
        <v>1</v>
      </c>
      <c r="C593" s="14" t="b">
        <f>IFERROR(IF(ISNUMBER(SEARCH($C$1,input!$A593)),AND(2020&lt;=VALUE(TRIM(MID(input!$A593,SEARCH($C$1,input!$A593)+4,5))),VALUE(TRIM(MID(input!$A593,SEARCH($C$1,input!$A593)+4,5)))&lt;=2030),"X"),"")</f>
        <v>1</v>
      </c>
      <c r="D593" s="14" t="str">
        <f>IFERROR(IF(ISNUMBER(SEARCH($D$1,input!$A593)),IF(MID(input!$A593,SEARCH($D$1,input!$A593)+7,2)="cm",AND(150&lt;=VALUE(MID(input!$A593,SEARCH($D$1,input!$A593)+4,3)),VALUE(MID(input!$A593,SEARCH($D$1,input!$A593)+4,3))&lt;=193),IF(MID(input!$A593,SEARCH($D$1,input!$A593)+6,2)="in",AND(59&lt;=VALUE(MID(input!$A593,SEARCH($D$1,input!$A593)+4,2)),VALUE(MID(input!$A593,SEARCH($D$1,input!$A593)+4,2))&lt;=76),"")),"X"),"")</f>
        <v>X</v>
      </c>
      <c r="E593" s="14" t="str">
        <f>IFERROR(IF(ISNUMBER(SEARCH($E$1,input!$A593)),IF(AND(MID(input!$A593,SEARCH($E$1,input!$A593)+4,1)="#",
VLOOKUP(MID(input!$A593,SEARCH($E$1,input!$A593)+5,1),'TRUE LIST'!$C$2:$D$17,2,0),
VLOOKUP(MID(input!$A593,SEARCH($E$1,input!$A593)+6,1),'TRUE LIST'!$C$2:$D$17,2,0),
VLOOKUP(MID(input!$A593,SEARCH($E$1,input!$A593)+7,1),'TRUE LIST'!$C$2:$D$17,2,0),
VLOOKUP(MID(input!$A593,SEARCH($E$1,input!$A593)+8,1),'TRUE LIST'!$C$2:$D$17,2,0),
VLOOKUP(MID(input!$A593,SEARCH($E$1,input!$A593)+9,1),'TRUE LIST'!$C$2:$D$17,2,0),
VLOOKUP(MID(input!$A593,SEARCH($E$1,input!$A593)+10,1),'TRUE LIST'!$C$2:$D$17,2,0),
TRIM(MID(input!$A593,SEARCH($E$1,input!$A593)+11,1))=""),TRUE,""),"X"),"")</f>
        <v>X</v>
      </c>
      <c r="F593" s="14" t="str">
        <f>IFERROR(IF(ISNUMBER(SEARCH($F$1,input!$A593)),VLOOKUP(TRIM(MID(input!$A593,SEARCH($F$1,input!$A593)+4,4)),'TRUE LIST'!$A$2:$B$8,2,0),"X"),"")</f>
        <v>X</v>
      </c>
      <c r="G593" s="14" t="b">
        <f>IFERROR(IF(ISNUMBER(SEARCH($G$1,input!$A593)),IF(LEN(TRIM(MID(input!$A593,SEARCH($G$1,input!$A593)+4,10)))=9,TRUE,""),"X"),"")</f>
        <v>1</v>
      </c>
      <c r="H593" s="14" t="str">
        <f t="shared" ca="1" si="18"/>
        <v/>
      </c>
      <c r="I593" s="13" t="str">
        <f>IF(ISBLANK(input!A593),"x","")</f>
        <v/>
      </c>
      <c r="J593" s="13" t="str">
        <f>IFERROR(IF(I593="x",MATCH("x",I594:I959,0),N/A),"")</f>
        <v/>
      </c>
      <c r="K593" s="14" t="str">
        <f t="shared" ca="1" si="19"/>
        <v/>
      </c>
    </row>
    <row r="594" spans="1:11" s="1" customFormat="1" x14ac:dyDescent="0.35">
      <c r="A594" s="14" t="str">
        <f>IFERROR(IF(ISNUMBER(SEARCH($A$1,input!$A594)),AND(1920&lt;=VALUE(TRIM(MID(input!$A594,SEARCH($A$1,input!$A594)+4,5))),VALUE(TRIM(MID(input!$A594,SEARCH($A$1,input!$A594)+4,5)))&lt;=2002),"X"),"")</f>
        <v>X</v>
      </c>
      <c r="B594" s="14" t="str">
        <f>IFERROR(IF(ISNUMBER(SEARCH($B$1,input!$A594)),AND(2010&lt;=VALUE(TRIM(MID(input!$A594,SEARCH($B$1,input!$A594)+4,5))),VALUE(TRIM(MID(input!$A594,SEARCH($B$1,input!$A594)+4,5)))&lt;=2020),"X"),"")</f>
        <v>X</v>
      </c>
      <c r="C594" s="14" t="str">
        <f>IFERROR(IF(ISNUMBER(SEARCH($C$1,input!$A594)),AND(2020&lt;=VALUE(TRIM(MID(input!$A594,SEARCH($C$1,input!$A594)+4,5))),VALUE(TRIM(MID(input!$A594,SEARCH($C$1,input!$A594)+4,5)))&lt;=2030),"X"),"")</f>
        <v>X</v>
      </c>
      <c r="D594" s="14" t="str">
        <f>IFERROR(IF(ISNUMBER(SEARCH($D$1,input!$A594)),IF(MID(input!$A594,SEARCH($D$1,input!$A594)+7,2)="cm",AND(150&lt;=VALUE(MID(input!$A594,SEARCH($D$1,input!$A594)+4,3)),VALUE(MID(input!$A594,SEARCH($D$1,input!$A594)+4,3))&lt;=193),IF(MID(input!$A594,SEARCH($D$1,input!$A594)+6,2)="in",AND(59&lt;=VALUE(MID(input!$A594,SEARCH($D$1,input!$A594)+4,2)),VALUE(MID(input!$A594,SEARCH($D$1,input!$A594)+4,2))&lt;=76),"")),"X"),"")</f>
        <v>X</v>
      </c>
      <c r="E594" s="14" t="str">
        <f>IFERROR(IF(ISNUMBER(SEARCH($E$1,input!$A594)),IF(AND(MID(input!$A594,SEARCH($E$1,input!$A594)+4,1)="#",
VLOOKUP(MID(input!$A594,SEARCH($E$1,input!$A594)+5,1),'TRUE LIST'!$C$2:$D$17,2,0),
VLOOKUP(MID(input!$A594,SEARCH($E$1,input!$A594)+6,1),'TRUE LIST'!$C$2:$D$17,2,0),
VLOOKUP(MID(input!$A594,SEARCH($E$1,input!$A594)+7,1),'TRUE LIST'!$C$2:$D$17,2,0),
VLOOKUP(MID(input!$A594,SEARCH($E$1,input!$A594)+8,1),'TRUE LIST'!$C$2:$D$17,2,0),
VLOOKUP(MID(input!$A594,SEARCH($E$1,input!$A594)+9,1),'TRUE LIST'!$C$2:$D$17,2,0),
VLOOKUP(MID(input!$A594,SEARCH($E$1,input!$A594)+10,1),'TRUE LIST'!$C$2:$D$17,2,0),
TRIM(MID(input!$A594,SEARCH($E$1,input!$A594)+11,1))=""),TRUE,""),"X"),"")</f>
        <v>X</v>
      </c>
      <c r="F594" s="14" t="str">
        <f>IFERROR(IF(ISNUMBER(SEARCH($F$1,input!$A594)),VLOOKUP(TRIM(MID(input!$A594,SEARCH($F$1,input!$A594)+4,4)),'TRUE LIST'!$A$2:$B$8,2,0),"X"),"")</f>
        <v>X</v>
      </c>
      <c r="G594" s="14" t="str">
        <f>IFERROR(IF(ISNUMBER(SEARCH($G$1,input!$A594)),IF(LEN(TRIM(MID(input!$A594,SEARCH($G$1,input!$A594)+4,10)))=9,TRUE,""),"X"),"")</f>
        <v>X</v>
      </c>
      <c r="H594" s="14" t="str">
        <f t="shared" ca="1" si="18"/>
        <v/>
      </c>
      <c r="I594" s="13" t="str">
        <f>IF(ISBLANK(input!A594),"x","")</f>
        <v>x</v>
      </c>
      <c r="J594" s="13">
        <f>IFERROR(IF(I594="x",MATCH("x",I595:I959,0),N/A),"")</f>
        <v>4</v>
      </c>
      <c r="K594" s="14" t="str">
        <f t="shared" ca="1" si="19"/>
        <v/>
      </c>
    </row>
    <row r="595" spans="1:11" s="1" customFormat="1" x14ac:dyDescent="0.35">
      <c r="A595" s="14" t="str">
        <f>IFERROR(IF(ISNUMBER(SEARCH($A$1,input!$A595)),AND(1920&lt;=VALUE(TRIM(MID(input!$A595,SEARCH($A$1,input!$A595)+4,5))),VALUE(TRIM(MID(input!$A595,SEARCH($A$1,input!$A595)+4,5)))&lt;=2002),"X"),"")</f>
        <v>X</v>
      </c>
      <c r="B595" s="14" t="str">
        <f>IFERROR(IF(ISNUMBER(SEARCH($B$1,input!$A595)),AND(2010&lt;=VALUE(TRIM(MID(input!$A595,SEARCH($B$1,input!$A595)+4,5))),VALUE(TRIM(MID(input!$A595,SEARCH($B$1,input!$A595)+4,5)))&lt;=2020),"X"),"")</f>
        <v>X</v>
      </c>
      <c r="C595" s="14" t="b">
        <f>IFERROR(IF(ISNUMBER(SEARCH($C$1,input!$A595)),AND(2020&lt;=VALUE(TRIM(MID(input!$A595,SEARCH($C$1,input!$A595)+4,5))),VALUE(TRIM(MID(input!$A595,SEARCH($C$1,input!$A595)+4,5)))&lt;=2030),"X"),"")</f>
        <v>1</v>
      </c>
      <c r="D595" s="14" t="str">
        <f>IFERROR(IF(ISNUMBER(SEARCH($D$1,input!$A595)),IF(MID(input!$A595,SEARCH($D$1,input!$A595)+7,2)="cm",AND(150&lt;=VALUE(MID(input!$A595,SEARCH($D$1,input!$A595)+4,3)),VALUE(MID(input!$A595,SEARCH($D$1,input!$A595)+4,3))&lt;=193),IF(MID(input!$A595,SEARCH($D$1,input!$A595)+6,2)="in",AND(59&lt;=VALUE(MID(input!$A595,SEARCH($D$1,input!$A595)+4,2)),VALUE(MID(input!$A595,SEARCH($D$1,input!$A595)+4,2))&lt;=76),"")),"X"),"")</f>
        <v>X</v>
      </c>
      <c r="E595" s="14" t="str">
        <f>IFERROR(IF(ISNUMBER(SEARCH($E$1,input!$A595)),IF(AND(MID(input!$A595,SEARCH($E$1,input!$A595)+4,1)="#",
VLOOKUP(MID(input!$A595,SEARCH($E$1,input!$A595)+5,1),'TRUE LIST'!$C$2:$D$17,2,0),
VLOOKUP(MID(input!$A595,SEARCH($E$1,input!$A595)+6,1),'TRUE LIST'!$C$2:$D$17,2,0),
VLOOKUP(MID(input!$A595,SEARCH($E$1,input!$A595)+7,1),'TRUE LIST'!$C$2:$D$17,2,0),
VLOOKUP(MID(input!$A595,SEARCH($E$1,input!$A595)+8,1),'TRUE LIST'!$C$2:$D$17,2,0),
VLOOKUP(MID(input!$A595,SEARCH($E$1,input!$A595)+9,1),'TRUE LIST'!$C$2:$D$17,2,0),
VLOOKUP(MID(input!$A595,SEARCH($E$1,input!$A595)+10,1),'TRUE LIST'!$C$2:$D$17,2,0),
TRIM(MID(input!$A595,SEARCH($E$1,input!$A595)+11,1))=""),TRUE,""),"X"),"")</f>
        <v>X</v>
      </c>
      <c r="F595" s="14" t="b">
        <f>IFERROR(IF(ISNUMBER(SEARCH($F$1,input!$A595)),VLOOKUP(TRIM(MID(input!$A595,SEARCH($F$1,input!$A595)+4,4)),'TRUE LIST'!$A$2:$B$8,2,0),"X"),"")</f>
        <v>1</v>
      </c>
      <c r="G595" s="14" t="b">
        <f>IFERROR(IF(ISNUMBER(SEARCH($G$1,input!$A595)),IF(LEN(TRIM(MID(input!$A595,SEARCH($G$1,input!$A595)+4,10)))=9,TRUE,""),"X"),"")</f>
        <v>1</v>
      </c>
      <c r="H595" s="14">
        <f t="shared" ca="1" si="18"/>
        <v>6</v>
      </c>
      <c r="I595" s="13" t="str">
        <f>IF(ISBLANK(input!A595),"x","")</f>
        <v/>
      </c>
      <c r="J595" s="13" t="str">
        <f>IFERROR(IF(I595="x",MATCH("x",I596:I959,0),N/A),"")</f>
        <v/>
      </c>
      <c r="K595" s="14">
        <f t="shared" ca="1" si="19"/>
        <v>6</v>
      </c>
    </row>
    <row r="596" spans="1:11" s="1" customFormat="1" x14ac:dyDescent="0.35">
      <c r="A596" s="14" t="str">
        <f>IFERROR(IF(ISNUMBER(SEARCH($A$1,input!$A596)),AND(1920&lt;=VALUE(TRIM(MID(input!$A596,SEARCH($A$1,input!$A596)+4,5))),VALUE(TRIM(MID(input!$A596,SEARCH($A$1,input!$A596)+4,5)))&lt;=2002),"X"),"")</f>
        <v>X</v>
      </c>
      <c r="B596" s="14" t="b">
        <f>IFERROR(IF(ISNUMBER(SEARCH($B$1,input!$A596)),AND(2010&lt;=VALUE(TRIM(MID(input!$A596,SEARCH($B$1,input!$A596)+4,5))),VALUE(TRIM(MID(input!$A596,SEARCH($B$1,input!$A596)+4,5)))&lt;=2020),"X"),"")</f>
        <v>1</v>
      </c>
      <c r="C596" s="14" t="str">
        <f>IFERROR(IF(ISNUMBER(SEARCH($C$1,input!$A596)),AND(2020&lt;=VALUE(TRIM(MID(input!$A596,SEARCH($C$1,input!$A596)+4,5))),VALUE(TRIM(MID(input!$A596,SEARCH($C$1,input!$A596)+4,5)))&lt;=2030),"X"),"")</f>
        <v>X</v>
      </c>
      <c r="D596" s="14" t="str">
        <f>IFERROR(IF(ISNUMBER(SEARCH($D$1,input!$A596)),IF(MID(input!$A596,SEARCH($D$1,input!$A596)+7,2)="cm",AND(150&lt;=VALUE(MID(input!$A596,SEARCH($D$1,input!$A596)+4,3)),VALUE(MID(input!$A596,SEARCH($D$1,input!$A596)+4,3))&lt;=193),IF(MID(input!$A596,SEARCH($D$1,input!$A596)+6,2)="in",AND(59&lt;=VALUE(MID(input!$A596,SEARCH($D$1,input!$A596)+4,2)),VALUE(MID(input!$A596,SEARCH($D$1,input!$A596)+4,2))&lt;=76),"")),"X"),"")</f>
        <v>X</v>
      </c>
      <c r="E596" s="14" t="str">
        <f>IFERROR(IF(ISNUMBER(SEARCH($E$1,input!$A596)),IF(AND(MID(input!$A596,SEARCH($E$1,input!$A596)+4,1)="#",
VLOOKUP(MID(input!$A596,SEARCH($E$1,input!$A596)+5,1),'TRUE LIST'!$C$2:$D$17,2,0),
VLOOKUP(MID(input!$A596,SEARCH($E$1,input!$A596)+6,1),'TRUE LIST'!$C$2:$D$17,2,0),
VLOOKUP(MID(input!$A596,SEARCH($E$1,input!$A596)+7,1),'TRUE LIST'!$C$2:$D$17,2,0),
VLOOKUP(MID(input!$A596,SEARCH($E$1,input!$A596)+8,1),'TRUE LIST'!$C$2:$D$17,2,0),
VLOOKUP(MID(input!$A596,SEARCH($E$1,input!$A596)+9,1),'TRUE LIST'!$C$2:$D$17,2,0),
VLOOKUP(MID(input!$A596,SEARCH($E$1,input!$A596)+10,1),'TRUE LIST'!$C$2:$D$17,2,0),
TRIM(MID(input!$A596,SEARCH($E$1,input!$A596)+11,1))=""),TRUE,""),"X"),"")</f>
        <v>X</v>
      </c>
      <c r="F596" s="14" t="str">
        <f>IFERROR(IF(ISNUMBER(SEARCH($F$1,input!$A596)),VLOOKUP(TRIM(MID(input!$A596,SEARCH($F$1,input!$A596)+4,4)),'TRUE LIST'!$A$2:$B$8,2,0),"X"),"")</f>
        <v>X</v>
      </c>
      <c r="G596" s="14" t="str">
        <f>IFERROR(IF(ISNUMBER(SEARCH($G$1,input!$A596)),IF(LEN(TRIM(MID(input!$A596,SEARCH($G$1,input!$A596)+4,10)))=9,TRUE,""),"X"),"")</f>
        <v>X</v>
      </c>
      <c r="H596" s="14" t="str">
        <f t="shared" ca="1" si="18"/>
        <v/>
      </c>
      <c r="I596" s="13" t="str">
        <f>IF(ISBLANK(input!A596),"x","")</f>
        <v/>
      </c>
      <c r="J596" s="13" t="str">
        <f>IFERROR(IF(I596="x",MATCH("x",I597:I959,0),N/A),"")</f>
        <v/>
      </c>
      <c r="K596" s="14" t="str">
        <f t="shared" ca="1" si="19"/>
        <v/>
      </c>
    </row>
    <row r="597" spans="1:11" s="1" customFormat="1" x14ac:dyDescent="0.35">
      <c r="A597" s="14" t="b">
        <f>IFERROR(IF(ISNUMBER(SEARCH($A$1,input!$A597)),AND(1920&lt;=VALUE(TRIM(MID(input!$A597,SEARCH($A$1,input!$A597)+4,5))),VALUE(TRIM(MID(input!$A597,SEARCH($A$1,input!$A597)+4,5)))&lt;=2002),"X"),"")</f>
        <v>1</v>
      </c>
      <c r="B597" s="14" t="str">
        <f>IFERROR(IF(ISNUMBER(SEARCH($B$1,input!$A597)),AND(2010&lt;=VALUE(TRIM(MID(input!$A597,SEARCH($B$1,input!$A597)+4,5))),VALUE(TRIM(MID(input!$A597,SEARCH($B$1,input!$A597)+4,5)))&lt;=2020),"X"),"")</f>
        <v>X</v>
      </c>
      <c r="C597" s="14" t="str">
        <f>IFERROR(IF(ISNUMBER(SEARCH($C$1,input!$A597)),AND(2020&lt;=VALUE(TRIM(MID(input!$A597,SEARCH($C$1,input!$A597)+4,5))),VALUE(TRIM(MID(input!$A597,SEARCH($C$1,input!$A597)+4,5)))&lt;=2030),"X"),"")</f>
        <v>X</v>
      </c>
      <c r="D597" s="14" t="b">
        <f>IFERROR(IF(ISNUMBER(SEARCH($D$1,input!$A597)),IF(MID(input!$A597,SEARCH($D$1,input!$A597)+7,2)="cm",AND(150&lt;=VALUE(MID(input!$A597,SEARCH($D$1,input!$A597)+4,3)),VALUE(MID(input!$A597,SEARCH($D$1,input!$A597)+4,3))&lt;=193),IF(MID(input!$A597,SEARCH($D$1,input!$A597)+6,2)="in",AND(59&lt;=VALUE(MID(input!$A597,SEARCH($D$1,input!$A597)+4,2)),VALUE(MID(input!$A597,SEARCH($D$1,input!$A597)+4,2))&lt;=76),"")),"X"),"")</f>
        <v>1</v>
      </c>
      <c r="E597" s="14" t="b">
        <f>IFERROR(IF(ISNUMBER(SEARCH($E$1,input!$A597)),IF(AND(MID(input!$A597,SEARCH($E$1,input!$A597)+4,1)="#",
VLOOKUP(MID(input!$A597,SEARCH($E$1,input!$A597)+5,1),'TRUE LIST'!$C$2:$D$17,2,0),
VLOOKUP(MID(input!$A597,SEARCH($E$1,input!$A597)+6,1),'TRUE LIST'!$C$2:$D$17,2,0),
VLOOKUP(MID(input!$A597,SEARCH($E$1,input!$A597)+7,1),'TRUE LIST'!$C$2:$D$17,2,0),
VLOOKUP(MID(input!$A597,SEARCH($E$1,input!$A597)+8,1),'TRUE LIST'!$C$2:$D$17,2,0),
VLOOKUP(MID(input!$A597,SEARCH($E$1,input!$A597)+9,1),'TRUE LIST'!$C$2:$D$17,2,0),
VLOOKUP(MID(input!$A597,SEARCH($E$1,input!$A597)+10,1),'TRUE LIST'!$C$2:$D$17,2,0),
TRIM(MID(input!$A597,SEARCH($E$1,input!$A597)+11,1))=""),TRUE,""),"X"),"")</f>
        <v>1</v>
      </c>
      <c r="F597" s="14" t="str">
        <f>IFERROR(IF(ISNUMBER(SEARCH($F$1,input!$A597)),VLOOKUP(TRIM(MID(input!$A597,SEARCH($F$1,input!$A597)+4,4)),'TRUE LIST'!$A$2:$B$8,2,0),"X"),"")</f>
        <v>X</v>
      </c>
      <c r="G597" s="14" t="str">
        <f>IFERROR(IF(ISNUMBER(SEARCH($G$1,input!$A597)),IF(LEN(TRIM(MID(input!$A597,SEARCH($G$1,input!$A597)+4,10)))=9,TRUE,""),"X"),"")</f>
        <v>X</v>
      </c>
      <c r="H597" s="14" t="str">
        <f t="shared" ca="1" si="18"/>
        <v/>
      </c>
      <c r="I597" s="13" t="str">
        <f>IF(ISBLANK(input!A597),"x","")</f>
        <v/>
      </c>
      <c r="J597" s="13" t="str">
        <f>IFERROR(IF(I597="x",MATCH("x",I598:I959,0),N/A),"")</f>
        <v/>
      </c>
      <c r="K597" s="14" t="str">
        <f t="shared" ca="1" si="19"/>
        <v/>
      </c>
    </row>
    <row r="598" spans="1:11" s="1" customFormat="1" x14ac:dyDescent="0.35">
      <c r="A598" s="14" t="str">
        <f>IFERROR(IF(ISNUMBER(SEARCH($A$1,input!$A598)),AND(1920&lt;=VALUE(TRIM(MID(input!$A598,SEARCH($A$1,input!$A598)+4,5))),VALUE(TRIM(MID(input!$A598,SEARCH($A$1,input!$A598)+4,5)))&lt;=2002),"X"),"")</f>
        <v>X</v>
      </c>
      <c r="B598" s="14" t="str">
        <f>IFERROR(IF(ISNUMBER(SEARCH($B$1,input!$A598)),AND(2010&lt;=VALUE(TRIM(MID(input!$A598,SEARCH($B$1,input!$A598)+4,5))),VALUE(TRIM(MID(input!$A598,SEARCH($B$1,input!$A598)+4,5)))&lt;=2020),"X"),"")</f>
        <v>X</v>
      </c>
      <c r="C598" s="14" t="str">
        <f>IFERROR(IF(ISNUMBER(SEARCH($C$1,input!$A598)),AND(2020&lt;=VALUE(TRIM(MID(input!$A598,SEARCH($C$1,input!$A598)+4,5))),VALUE(TRIM(MID(input!$A598,SEARCH($C$1,input!$A598)+4,5)))&lt;=2030),"X"),"")</f>
        <v>X</v>
      </c>
      <c r="D598" s="14" t="str">
        <f>IFERROR(IF(ISNUMBER(SEARCH($D$1,input!$A598)),IF(MID(input!$A598,SEARCH($D$1,input!$A598)+7,2)="cm",AND(150&lt;=VALUE(MID(input!$A598,SEARCH($D$1,input!$A598)+4,3)),VALUE(MID(input!$A598,SEARCH($D$1,input!$A598)+4,3))&lt;=193),IF(MID(input!$A598,SEARCH($D$1,input!$A598)+6,2)="in",AND(59&lt;=VALUE(MID(input!$A598,SEARCH($D$1,input!$A598)+4,2)),VALUE(MID(input!$A598,SEARCH($D$1,input!$A598)+4,2))&lt;=76),"")),"X"),"")</f>
        <v>X</v>
      </c>
      <c r="E598" s="14" t="str">
        <f>IFERROR(IF(ISNUMBER(SEARCH($E$1,input!$A598)),IF(AND(MID(input!$A598,SEARCH($E$1,input!$A598)+4,1)="#",
VLOOKUP(MID(input!$A598,SEARCH($E$1,input!$A598)+5,1),'TRUE LIST'!$C$2:$D$17,2,0),
VLOOKUP(MID(input!$A598,SEARCH($E$1,input!$A598)+6,1),'TRUE LIST'!$C$2:$D$17,2,0),
VLOOKUP(MID(input!$A598,SEARCH($E$1,input!$A598)+7,1),'TRUE LIST'!$C$2:$D$17,2,0),
VLOOKUP(MID(input!$A598,SEARCH($E$1,input!$A598)+8,1),'TRUE LIST'!$C$2:$D$17,2,0),
VLOOKUP(MID(input!$A598,SEARCH($E$1,input!$A598)+9,1),'TRUE LIST'!$C$2:$D$17,2,0),
VLOOKUP(MID(input!$A598,SEARCH($E$1,input!$A598)+10,1),'TRUE LIST'!$C$2:$D$17,2,0),
TRIM(MID(input!$A598,SEARCH($E$1,input!$A598)+11,1))=""),TRUE,""),"X"),"")</f>
        <v>X</v>
      </c>
      <c r="F598" s="14" t="str">
        <f>IFERROR(IF(ISNUMBER(SEARCH($F$1,input!$A598)),VLOOKUP(TRIM(MID(input!$A598,SEARCH($F$1,input!$A598)+4,4)),'TRUE LIST'!$A$2:$B$8,2,0),"X"),"")</f>
        <v>X</v>
      </c>
      <c r="G598" s="14" t="str">
        <f>IFERROR(IF(ISNUMBER(SEARCH($G$1,input!$A598)),IF(LEN(TRIM(MID(input!$A598,SEARCH($G$1,input!$A598)+4,10)))=9,TRUE,""),"X"),"")</f>
        <v>X</v>
      </c>
      <c r="H598" s="14" t="str">
        <f t="shared" ca="1" si="18"/>
        <v/>
      </c>
      <c r="I598" s="13" t="str">
        <f>IF(ISBLANK(input!A598),"x","")</f>
        <v>x</v>
      </c>
      <c r="J598" s="13">
        <f>IFERROR(IF(I598="x",MATCH("x",I599:I959,0),N/A),"")</f>
        <v>5</v>
      </c>
      <c r="K598" s="14" t="str">
        <f t="shared" ca="1" si="19"/>
        <v/>
      </c>
    </row>
    <row r="599" spans="1:11" s="1" customFormat="1" x14ac:dyDescent="0.35">
      <c r="A599" s="14" t="b">
        <f>IFERROR(IF(ISNUMBER(SEARCH($A$1,input!$A599)),AND(1920&lt;=VALUE(TRIM(MID(input!$A599,SEARCH($A$1,input!$A599)+4,5))),VALUE(TRIM(MID(input!$A599,SEARCH($A$1,input!$A599)+4,5)))&lt;=2002),"X"),"")</f>
        <v>1</v>
      </c>
      <c r="B599" s="14" t="str">
        <f>IFERROR(IF(ISNUMBER(SEARCH($B$1,input!$A599)),AND(2010&lt;=VALUE(TRIM(MID(input!$A599,SEARCH($B$1,input!$A599)+4,5))),VALUE(TRIM(MID(input!$A599,SEARCH($B$1,input!$A599)+4,5)))&lt;=2020),"X"),"")</f>
        <v>X</v>
      </c>
      <c r="C599" s="14" t="str">
        <f>IFERROR(IF(ISNUMBER(SEARCH($C$1,input!$A599)),AND(2020&lt;=VALUE(TRIM(MID(input!$A599,SEARCH($C$1,input!$A599)+4,5))),VALUE(TRIM(MID(input!$A599,SEARCH($C$1,input!$A599)+4,5)))&lt;=2030),"X"),"")</f>
        <v>X</v>
      </c>
      <c r="D599" s="14" t="str">
        <f>IFERROR(IF(ISNUMBER(SEARCH($D$1,input!$A599)),IF(MID(input!$A599,SEARCH($D$1,input!$A599)+7,2)="cm",AND(150&lt;=VALUE(MID(input!$A599,SEARCH($D$1,input!$A599)+4,3)),VALUE(MID(input!$A599,SEARCH($D$1,input!$A599)+4,3))&lt;=193),IF(MID(input!$A599,SEARCH($D$1,input!$A599)+6,2)="in",AND(59&lt;=VALUE(MID(input!$A599,SEARCH($D$1,input!$A599)+4,2)),VALUE(MID(input!$A599,SEARCH($D$1,input!$A599)+4,2))&lt;=76),"")),"X"),"")</f>
        <v>X</v>
      </c>
      <c r="E599" s="14" t="str">
        <f>IFERROR(IF(ISNUMBER(SEARCH($E$1,input!$A599)),IF(AND(MID(input!$A599,SEARCH($E$1,input!$A599)+4,1)="#",
VLOOKUP(MID(input!$A599,SEARCH($E$1,input!$A599)+5,1),'TRUE LIST'!$C$2:$D$17,2,0),
VLOOKUP(MID(input!$A599,SEARCH($E$1,input!$A599)+6,1),'TRUE LIST'!$C$2:$D$17,2,0),
VLOOKUP(MID(input!$A599,SEARCH($E$1,input!$A599)+7,1),'TRUE LIST'!$C$2:$D$17,2,0),
VLOOKUP(MID(input!$A599,SEARCH($E$1,input!$A599)+8,1),'TRUE LIST'!$C$2:$D$17,2,0),
VLOOKUP(MID(input!$A599,SEARCH($E$1,input!$A599)+9,1),'TRUE LIST'!$C$2:$D$17,2,0),
VLOOKUP(MID(input!$A599,SEARCH($E$1,input!$A599)+10,1),'TRUE LIST'!$C$2:$D$17,2,0),
TRIM(MID(input!$A599,SEARCH($E$1,input!$A599)+11,1))=""),TRUE,""),"X"),"")</f>
        <v>X</v>
      </c>
      <c r="F599" s="14" t="str">
        <f>IFERROR(IF(ISNUMBER(SEARCH($F$1,input!$A599)),VLOOKUP(TRIM(MID(input!$A599,SEARCH($F$1,input!$A599)+4,4)),'TRUE LIST'!$A$2:$B$8,2,0),"X"),"")</f>
        <v>X</v>
      </c>
      <c r="G599" s="14" t="str">
        <f>IFERROR(IF(ISNUMBER(SEARCH($G$1,input!$A599)),IF(LEN(TRIM(MID(input!$A599,SEARCH($G$1,input!$A599)+4,10)))=9,TRUE,""),"X"),"")</f>
        <v>X</v>
      </c>
      <c r="H599" s="14">
        <f t="shared" ca="1" si="18"/>
        <v>6</v>
      </c>
      <c r="I599" s="13" t="str">
        <f>IF(ISBLANK(input!A599),"x","")</f>
        <v/>
      </c>
      <c r="J599" s="13" t="str">
        <f>IFERROR(IF(I599="x",MATCH("x",I600:I959,0),N/A),"")</f>
        <v/>
      </c>
      <c r="K599" s="14">
        <f t="shared" ca="1" si="19"/>
        <v>6</v>
      </c>
    </row>
    <row r="600" spans="1:11" s="1" customFormat="1" x14ac:dyDescent="0.35">
      <c r="A600" s="14" t="str">
        <f>IFERROR(IF(ISNUMBER(SEARCH($A$1,input!$A600)),AND(1920&lt;=VALUE(TRIM(MID(input!$A600,SEARCH($A$1,input!$A600)+4,5))),VALUE(TRIM(MID(input!$A600,SEARCH($A$1,input!$A600)+4,5)))&lt;=2002),"X"),"")</f>
        <v>X</v>
      </c>
      <c r="B600" s="14" t="b">
        <f>IFERROR(IF(ISNUMBER(SEARCH($B$1,input!$A600)),AND(2010&lt;=VALUE(TRIM(MID(input!$A600,SEARCH($B$1,input!$A600)+4,5))),VALUE(TRIM(MID(input!$A600,SEARCH($B$1,input!$A600)+4,5)))&lt;=2020),"X"),"")</f>
        <v>1</v>
      </c>
      <c r="C600" s="14" t="str">
        <f>IFERROR(IF(ISNUMBER(SEARCH($C$1,input!$A600)),AND(2020&lt;=VALUE(TRIM(MID(input!$A600,SEARCH($C$1,input!$A600)+4,5))),VALUE(TRIM(MID(input!$A600,SEARCH($C$1,input!$A600)+4,5)))&lt;=2030),"X"),"")</f>
        <v>X</v>
      </c>
      <c r="D600" s="14" t="str">
        <f>IFERROR(IF(ISNUMBER(SEARCH($D$1,input!$A600)),IF(MID(input!$A600,SEARCH($D$1,input!$A600)+7,2)="cm",AND(150&lt;=VALUE(MID(input!$A600,SEARCH($D$1,input!$A600)+4,3)),VALUE(MID(input!$A600,SEARCH($D$1,input!$A600)+4,3))&lt;=193),IF(MID(input!$A600,SEARCH($D$1,input!$A600)+6,2)="in",AND(59&lt;=VALUE(MID(input!$A600,SEARCH($D$1,input!$A600)+4,2)),VALUE(MID(input!$A600,SEARCH($D$1,input!$A600)+4,2))&lt;=76),"")),"X"),"")</f>
        <v>X</v>
      </c>
      <c r="E600" s="14" t="str">
        <f>IFERROR(IF(ISNUMBER(SEARCH($E$1,input!$A600)),IF(AND(MID(input!$A600,SEARCH($E$1,input!$A600)+4,1)="#",
VLOOKUP(MID(input!$A600,SEARCH($E$1,input!$A600)+5,1),'TRUE LIST'!$C$2:$D$17,2,0),
VLOOKUP(MID(input!$A600,SEARCH($E$1,input!$A600)+6,1),'TRUE LIST'!$C$2:$D$17,2,0),
VLOOKUP(MID(input!$A600,SEARCH($E$1,input!$A600)+7,1),'TRUE LIST'!$C$2:$D$17,2,0),
VLOOKUP(MID(input!$A600,SEARCH($E$1,input!$A600)+8,1),'TRUE LIST'!$C$2:$D$17,2,0),
VLOOKUP(MID(input!$A600,SEARCH($E$1,input!$A600)+9,1),'TRUE LIST'!$C$2:$D$17,2,0),
VLOOKUP(MID(input!$A600,SEARCH($E$1,input!$A600)+10,1),'TRUE LIST'!$C$2:$D$17,2,0),
TRIM(MID(input!$A600,SEARCH($E$1,input!$A600)+11,1))=""),TRUE,""),"X"),"")</f>
        <v/>
      </c>
      <c r="F600" s="14" t="str">
        <f>IFERROR(IF(ISNUMBER(SEARCH($F$1,input!$A600)),VLOOKUP(TRIM(MID(input!$A600,SEARCH($F$1,input!$A600)+4,4)),'TRUE LIST'!$A$2:$B$8,2,0),"X"),"")</f>
        <v>X</v>
      </c>
      <c r="G600" s="14" t="str">
        <f>IFERROR(IF(ISNUMBER(SEARCH($G$1,input!$A600)),IF(LEN(TRIM(MID(input!$A600,SEARCH($G$1,input!$A600)+4,10)))=9,TRUE,""),"X"),"")</f>
        <v>X</v>
      </c>
      <c r="H600" s="14" t="str">
        <f t="shared" ca="1" si="18"/>
        <v/>
      </c>
      <c r="I600" s="13" t="str">
        <f>IF(ISBLANK(input!A600),"x","")</f>
        <v/>
      </c>
      <c r="J600" s="13" t="str">
        <f>IFERROR(IF(I600="x",MATCH("x",I601:I959,0),N/A),"")</f>
        <v/>
      </c>
      <c r="K600" s="14" t="str">
        <f t="shared" ca="1" si="19"/>
        <v/>
      </c>
    </row>
    <row r="601" spans="1:11" s="1" customFormat="1" x14ac:dyDescent="0.35">
      <c r="A601" s="14" t="str">
        <f>IFERROR(IF(ISNUMBER(SEARCH($A$1,input!$A601)),AND(1920&lt;=VALUE(TRIM(MID(input!$A601,SEARCH($A$1,input!$A601)+4,5))),VALUE(TRIM(MID(input!$A601,SEARCH($A$1,input!$A601)+4,5)))&lt;=2002),"X"),"")</f>
        <v>X</v>
      </c>
      <c r="B601" s="14" t="str">
        <f>IFERROR(IF(ISNUMBER(SEARCH($B$1,input!$A601)),AND(2010&lt;=VALUE(TRIM(MID(input!$A601,SEARCH($B$1,input!$A601)+4,5))),VALUE(TRIM(MID(input!$A601,SEARCH($B$1,input!$A601)+4,5)))&lt;=2020),"X"),"")</f>
        <v>X</v>
      </c>
      <c r="C601" s="14" t="str">
        <f>IFERROR(IF(ISNUMBER(SEARCH($C$1,input!$A601)),AND(2020&lt;=VALUE(TRIM(MID(input!$A601,SEARCH($C$1,input!$A601)+4,5))),VALUE(TRIM(MID(input!$A601,SEARCH($C$1,input!$A601)+4,5)))&lt;=2030),"X"),"")</f>
        <v>X</v>
      </c>
      <c r="D601" s="14" t="b">
        <f>IFERROR(IF(ISNUMBER(SEARCH($D$1,input!$A601)),IF(MID(input!$A601,SEARCH($D$1,input!$A601)+7,2)="cm",AND(150&lt;=VALUE(MID(input!$A601,SEARCH($D$1,input!$A601)+4,3)),VALUE(MID(input!$A601,SEARCH($D$1,input!$A601)+4,3))&lt;=193),IF(MID(input!$A601,SEARCH($D$1,input!$A601)+6,2)="in",AND(59&lt;=VALUE(MID(input!$A601,SEARCH($D$1,input!$A601)+4,2)),VALUE(MID(input!$A601,SEARCH($D$1,input!$A601)+4,2))&lt;=76),"")),"X"),"")</f>
        <v>1</v>
      </c>
      <c r="E601" s="14" t="str">
        <f>IFERROR(IF(ISNUMBER(SEARCH($E$1,input!$A601)),IF(AND(MID(input!$A601,SEARCH($E$1,input!$A601)+4,1)="#",
VLOOKUP(MID(input!$A601,SEARCH($E$1,input!$A601)+5,1),'TRUE LIST'!$C$2:$D$17,2,0),
VLOOKUP(MID(input!$A601,SEARCH($E$1,input!$A601)+6,1),'TRUE LIST'!$C$2:$D$17,2,0),
VLOOKUP(MID(input!$A601,SEARCH($E$1,input!$A601)+7,1),'TRUE LIST'!$C$2:$D$17,2,0),
VLOOKUP(MID(input!$A601,SEARCH($E$1,input!$A601)+8,1),'TRUE LIST'!$C$2:$D$17,2,0),
VLOOKUP(MID(input!$A601,SEARCH($E$1,input!$A601)+9,1),'TRUE LIST'!$C$2:$D$17,2,0),
VLOOKUP(MID(input!$A601,SEARCH($E$1,input!$A601)+10,1),'TRUE LIST'!$C$2:$D$17,2,0),
TRIM(MID(input!$A601,SEARCH($E$1,input!$A601)+11,1))=""),TRUE,""),"X"),"")</f>
        <v>X</v>
      </c>
      <c r="F601" s="14" t="str">
        <f>IFERROR(IF(ISNUMBER(SEARCH($F$1,input!$A601)),VLOOKUP(TRIM(MID(input!$A601,SEARCH($F$1,input!$A601)+4,4)),'TRUE LIST'!$A$2:$B$8,2,0),"X"),"")</f>
        <v>X</v>
      </c>
      <c r="G601" s="14" t="b">
        <f>IFERROR(IF(ISNUMBER(SEARCH($G$1,input!$A601)),IF(LEN(TRIM(MID(input!$A601,SEARCH($G$1,input!$A601)+4,10)))=9,TRUE,""),"X"),"")</f>
        <v>1</v>
      </c>
      <c r="H601" s="14" t="str">
        <f t="shared" ca="1" si="18"/>
        <v/>
      </c>
      <c r="I601" s="13" t="str">
        <f>IF(ISBLANK(input!A601),"x","")</f>
        <v/>
      </c>
      <c r="J601" s="13" t="str">
        <f>IFERROR(IF(I601="x",MATCH("x",I602:I959,0),N/A),"")</f>
        <v/>
      </c>
      <c r="K601" s="14" t="str">
        <f t="shared" ca="1" si="19"/>
        <v/>
      </c>
    </row>
    <row r="602" spans="1:11" s="1" customFormat="1" x14ac:dyDescent="0.35">
      <c r="A602" s="14" t="str">
        <f>IFERROR(IF(ISNUMBER(SEARCH($A$1,input!$A602)),AND(1920&lt;=VALUE(TRIM(MID(input!$A602,SEARCH($A$1,input!$A602)+4,5))),VALUE(TRIM(MID(input!$A602,SEARCH($A$1,input!$A602)+4,5)))&lt;=2002),"X"),"")</f>
        <v>X</v>
      </c>
      <c r="B602" s="14" t="str">
        <f>IFERROR(IF(ISNUMBER(SEARCH($B$1,input!$A602)),AND(2010&lt;=VALUE(TRIM(MID(input!$A602,SEARCH($B$1,input!$A602)+4,5))),VALUE(TRIM(MID(input!$A602,SEARCH($B$1,input!$A602)+4,5)))&lt;=2020),"X"),"")</f>
        <v>X</v>
      </c>
      <c r="C602" s="14" t="b">
        <f>IFERROR(IF(ISNUMBER(SEARCH($C$1,input!$A602)),AND(2020&lt;=VALUE(TRIM(MID(input!$A602,SEARCH($C$1,input!$A602)+4,5))),VALUE(TRIM(MID(input!$A602,SEARCH($C$1,input!$A602)+4,5)))&lt;=2030),"X"),"")</f>
        <v>1</v>
      </c>
      <c r="D602" s="14" t="str">
        <f>IFERROR(IF(ISNUMBER(SEARCH($D$1,input!$A602)),IF(MID(input!$A602,SEARCH($D$1,input!$A602)+7,2)="cm",AND(150&lt;=VALUE(MID(input!$A602,SEARCH($D$1,input!$A602)+4,3)),VALUE(MID(input!$A602,SEARCH($D$1,input!$A602)+4,3))&lt;=193),IF(MID(input!$A602,SEARCH($D$1,input!$A602)+6,2)="in",AND(59&lt;=VALUE(MID(input!$A602,SEARCH($D$1,input!$A602)+4,2)),VALUE(MID(input!$A602,SEARCH($D$1,input!$A602)+4,2))&lt;=76),"")),"X"),"")</f>
        <v>X</v>
      </c>
      <c r="E602" s="14" t="str">
        <f>IFERROR(IF(ISNUMBER(SEARCH($E$1,input!$A602)),IF(AND(MID(input!$A602,SEARCH($E$1,input!$A602)+4,1)="#",
VLOOKUP(MID(input!$A602,SEARCH($E$1,input!$A602)+5,1),'TRUE LIST'!$C$2:$D$17,2,0),
VLOOKUP(MID(input!$A602,SEARCH($E$1,input!$A602)+6,1),'TRUE LIST'!$C$2:$D$17,2,0),
VLOOKUP(MID(input!$A602,SEARCH($E$1,input!$A602)+7,1),'TRUE LIST'!$C$2:$D$17,2,0),
VLOOKUP(MID(input!$A602,SEARCH($E$1,input!$A602)+8,1),'TRUE LIST'!$C$2:$D$17,2,0),
VLOOKUP(MID(input!$A602,SEARCH($E$1,input!$A602)+9,1),'TRUE LIST'!$C$2:$D$17,2,0),
VLOOKUP(MID(input!$A602,SEARCH($E$1,input!$A602)+10,1),'TRUE LIST'!$C$2:$D$17,2,0),
TRIM(MID(input!$A602,SEARCH($E$1,input!$A602)+11,1))=""),TRUE,""),"X"),"")</f>
        <v>X</v>
      </c>
      <c r="F602" s="14" t="b">
        <f>IFERROR(IF(ISNUMBER(SEARCH($F$1,input!$A602)),VLOOKUP(TRIM(MID(input!$A602,SEARCH($F$1,input!$A602)+4,4)),'TRUE LIST'!$A$2:$B$8,2,0),"X"),"")</f>
        <v>1</v>
      </c>
      <c r="G602" s="14" t="str">
        <f>IFERROR(IF(ISNUMBER(SEARCH($G$1,input!$A602)),IF(LEN(TRIM(MID(input!$A602,SEARCH($G$1,input!$A602)+4,10)))=9,TRUE,""),"X"),"")</f>
        <v>X</v>
      </c>
      <c r="H602" s="14" t="str">
        <f t="shared" ca="1" si="18"/>
        <v/>
      </c>
      <c r="I602" s="13" t="str">
        <f>IF(ISBLANK(input!A602),"x","")</f>
        <v/>
      </c>
      <c r="J602" s="13" t="str">
        <f>IFERROR(IF(I602="x",MATCH("x",I603:I959,0),N/A),"")</f>
        <v/>
      </c>
      <c r="K602" s="14" t="str">
        <f t="shared" ca="1" si="19"/>
        <v/>
      </c>
    </row>
    <row r="603" spans="1:11" s="1" customFormat="1" x14ac:dyDescent="0.35">
      <c r="A603" s="14" t="str">
        <f>IFERROR(IF(ISNUMBER(SEARCH($A$1,input!$A603)),AND(1920&lt;=VALUE(TRIM(MID(input!$A603,SEARCH($A$1,input!$A603)+4,5))),VALUE(TRIM(MID(input!$A603,SEARCH($A$1,input!$A603)+4,5)))&lt;=2002),"X"),"")</f>
        <v>X</v>
      </c>
      <c r="B603" s="14" t="str">
        <f>IFERROR(IF(ISNUMBER(SEARCH($B$1,input!$A603)),AND(2010&lt;=VALUE(TRIM(MID(input!$A603,SEARCH($B$1,input!$A603)+4,5))),VALUE(TRIM(MID(input!$A603,SEARCH($B$1,input!$A603)+4,5)))&lt;=2020),"X"),"")</f>
        <v>X</v>
      </c>
      <c r="C603" s="14" t="str">
        <f>IFERROR(IF(ISNUMBER(SEARCH($C$1,input!$A603)),AND(2020&lt;=VALUE(TRIM(MID(input!$A603,SEARCH($C$1,input!$A603)+4,5))),VALUE(TRIM(MID(input!$A603,SEARCH($C$1,input!$A603)+4,5)))&lt;=2030),"X"),"")</f>
        <v>X</v>
      </c>
      <c r="D603" s="14" t="str">
        <f>IFERROR(IF(ISNUMBER(SEARCH($D$1,input!$A603)),IF(MID(input!$A603,SEARCH($D$1,input!$A603)+7,2)="cm",AND(150&lt;=VALUE(MID(input!$A603,SEARCH($D$1,input!$A603)+4,3)),VALUE(MID(input!$A603,SEARCH($D$1,input!$A603)+4,3))&lt;=193),IF(MID(input!$A603,SEARCH($D$1,input!$A603)+6,2)="in",AND(59&lt;=VALUE(MID(input!$A603,SEARCH($D$1,input!$A603)+4,2)),VALUE(MID(input!$A603,SEARCH($D$1,input!$A603)+4,2))&lt;=76),"")),"X"),"")</f>
        <v>X</v>
      </c>
      <c r="E603" s="14" t="str">
        <f>IFERROR(IF(ISNUMBER(SEARCH($E$1,input!$A603)),IF(AND(MID(input!$A603,SEARCH($E$1,input!$A603)+4,1)="#",
VLOOKUP(MID(input!$A603,SEARCH($E$1,input!$A603)+5,1),'TRUE LIST'!$C$2:$D$17,2,0),
VLOOKUP(MID(input!$A603,SEARCH($E$1,input!$A603)+6,1),'TRUE LIST'!$C$2:$D$17,2,0),
VLOOKUP(MID(input!$A603,SEARCH($E$1,input!$A603)+7,1),'TRUE LIST'!$C$2:$D$17,2,0),
VLOOKUP(MID(input!$A603,SEARCH($E$1,input!$A603)+8,1),'TRUE LIST'!$C$2:$D$17,2,0),
VLOOKUP(MID(input!$A603,SEARCH($E$1,input!$A603)+9,1),'TRUE LIST'!$C$2:$D$17,2,0),
VLOOKUP(MID(input!$A603,SEARCH($E$1,input!$A603)+10,1),'TRUE LIST'!$C$2:$D$17,2,0),
TRIM(MID(input!$A603,SEARCH($E$1,input!$A603)+11,1))=""),TRUE,""),"X"),"")</f>
        <v>X</v>
      </c>
      <c r="F603" s="14" t="str">
        <f>IFERROR(IF(ISNUMBER(SEARCH($F$1,input!$A603)),VLOOKUP(TRIM(MID(input!$A603,SEARCH($F$1,input!$A603)+4,4)),'TRUE LIST'!$A$2:$B$8,2,0),"X"),"")</f>
        <v>X</v>
      </c>
      <c r="G603" s="14" t="str">
        <f>IFERROR(IF(ISNUMBER(SEARCH($G$1,input!$A603)),IF(LEN(TRIM(MID(input!$A603,SEARCH($G$1,input!$A603)+4,10)))=9,TRUE,""),"X"),"")</f>
        <v>X</v>
      </c>
      <c r="H603" s="14" t="str">
        <f t="shared" ca="1" si="18"/>
        <v/>
      </c>
      <c r="I603" s="13" t="str">
        <f>IF(ISBLANK(input!A603),"x","")</f>
        <v>x</v>
      </c>
      <c r="J603" s="13">
        <f>IFERROR(IF(I603="x",MATCH("x",I604:I959,0),N/A),"")</f>
        <v>5</v>
      </c>
      <c r="K603" s="14" t="str">
        <f t="shared" ca="1" si="19"/>
        <v/>
      </c>
    </row>
    <row r="604" spans="1:11" s="1" customFormat="1" x14ac:dyDescent="0.35">
      <c r="A604" s="14" t="str">
        <f>IFERROR(IF(ISNUMBER(SEARCH($A$1,input!$A604)),AND(1920&lt;=VALUE(TRIM(MID(input!$A604,SEARCH($A$1,input!$A604)+4,5))),VALUE(TRIM(MID(input!$A604,SEARCH($A$1,input!$A604)+4,5)))&lt;=2002),"X"),"")</f>
        <v>X</v>
      </c>
      <c r="B604" s="14" t="b">
        <f>IFERROR(IF(ISNUMBER(SEARCH($B$1,input!$A604)),AND(2010&lt;=VALUE(TRIM(MID(input!$A604,SEARCH($B$1,input!$A604)+4,5))),VALUE(TRIM(MID(input!$A604,SEARCH($B$1,input!$A604)+4,5)))&lt;=2020),"X"),"")</f>
        <v>1</v>
      </c>
      <c r="C604" s="14" t="str">
        <f>IFERROR(IF(ISNUMBER(SEARCH($C$1,input!$A604)),AND(2020&lt;=VALUE(TRIM(MID(input!$A604,SEARCH($C$1,input!$A604)+4,5))),VALUE(TRIM(MID(input!$A604,SEARCH($C$1,input!$A604)+4,5)))&lt;=2030),"X"),"")</f>
        <v>X</v>
      </c>
      <c r="D604" s="14" t="b">
        <f>IFERROR(IF(ISNUMBER(SEARCH($D$1,input!$A604)),IF(MID(input!$A604,SEARCH($D$1,input!$A604)+7,2)="cm",AND(150&lt;=VALUE(MID(input!$A604,SEARCH($D$1,input!$A604)+4,3)),VALUE(MID(input!$A604,SEARCH($D$1,input!$A604)+4,3))&lt;=193),IF(MID(input!$A604,SEARCH($D$1,input!$A604)+6,2)="in",AND(59&lt;=VALUE(MID(input!$A604,SEARCH($D$1,input!$A604)+4,2)),VALUE(MID(input!$A604,SEARCH($D$1,input!$A604)+4,2))&lt;=76),"")),"X"),"")</f>
        <v>1</v>
      </c>
      <c r="E604" s="14" t="str">
        <f>IFERROR(IF(ISNUMBER(SEARCH($E$1,input!$A604)),IF(AND(MID(input!$A604,SEARCH($E$1,input!$A604)+4,1)="#",
VLOOKUP(MID(input!$A604,SEARCH($E$1,input!$A604)+5,1),'TRUE LIST'!$C$2:$D$17,2,0),
VLOOKUP(MID(input!$A604,SEARCH($E$1,input!$A604)+6,1),'TRUE LIST'!$C$2:$D$17,2,0),
VLOOKUP(MID(input!$A604,SEARCH($E$1,input!$A604)+7,1),'TRUE LIST'!$C$2:$D$17,2,0),
VLOOKUP(MID(input!$A604,SEARCH($E$1,input!$A604)+8,1),'TRUE LIST'!$C$2:$D$17,2,0),
VLOOKUP(MID(input!$A604,SEARCH($E$1,input!$A604)+9,1),'TRUE LIST'!$C$2:$D$17,2,0),
VLOOKUP(MID(input!$A604,SEARCH($E$1,input!$A604)+10,1),'TRUE LIST'!$C$2:$D$17,2,0),
TRIM(MID(input!$A604,SEARCH($E$1,input!$A604)+11,1))=""),TRUE,""),"X"),"")</f>
        <v>X</v>
      </c>
      <c r="F604" s="14" t="str">
        <f>IFERROR(IF(ISNUMBER(SEARCH($F$1,input!$A604)),VLOOKUP(TRIM(MID(input!$A604,SEARCH($F$1,input!$A604)+4,4)),'TRUE LIST'!$A$2:$B$8,2,0),"X"),"")</f>
        <v>X</v>
      </c>
      <c r="G604" s="14" t="str">
        <f>IFERROR(IF(ISNUMBER(SEARCH($G$1,input!$A604)),IF(LEN(TRIM(MID(input!$A604,SEARCH($G$1,input!$A604)+4,10)))=9,TRUE,""),"X"),"")</f>
        <v>X</v>
      </c>
      <c r="H604" s="14">
        <f t="shared" ca="1" si="18"/>
        <v>6</v>
      </c>
      <c r="I604" s="13" t="str">
        <f>IF(ISBLANK(input!A604),"x","")</f>
        <v/>
      </c>
      <c r="J604" s="13" t="str">
        <f>IFERROR(IF(I604="x",MATCH("x",I605:I959,0),N/A),"")</f>
        <v/>
      </c>
      <c r="K604" s="14">
        <f t="shared" ca="1" si="19"/>
        <v>6</v>
      </c>
    </row>
    <row r="605" spans="1:11" s="1" customFormat="1" x14ac:dyDescent="0.35">
      <c r="A605" s="14" t="b">
        <f>IFERROR(IF(ISNUMBER(SEARCH($A$1,input!$A605)),AND(1920&lt;=VALUE(TRIM(MID(input!$A605,SEARCH($A$1,input!$A605)+4,5))),VALUE(TRIM(MID(input!$A605,SEARCH($A$1,input!$A605)+4,5)))&lt;=2002),"X"),"")</f>
        <v>1</v>
      </c>
      <c r="B605" s="14" t="str">
        <f>IFERROR(IF(ISNUMBER(SEARCH($B$1,input!$A605)),AND(2010&lt;=VALUE(TRIM(MID(input!$A605,SEARCH($B$1,input!$A605)+4,5))),VALUE(TRIM(MID(input!$A605,SEARCH($B$1,input!$A605)+4,5)))&lt;=2020),"X"),"")</f>
        <v>X</v>
      </c>
      <c r="C605" s="14" t="str">
        <f>IFERROR(IF(ISNUMBER(SEARCH($C$1,input!$A605)),AND(2020&lt;=VALUE(TRIM(MID(input!$A605,SEARCH($C$1,input!$A605)+4,5))),VALUE(TRIM(MID(input!$A605,SEARCH($C$1,input!$A605)+4,5)))&lt;=2030),"X"),"")</f>
        <v>X</v>
      </c>
      <c r="D605" s="14" t="str">
        <f>IFERROR(IF(ISNUMBER(SEARCH($D$1,input!$A605)),IF(MID(input!$A605,SEARCH($D$1,input!$A605)+7,2)="cm",AND(150&lt;=VALUE(MID(input!$A605,SEARCH($D$1,input!$A605)+4,3)),VALUE(MID(input!$A605,SEARCH($D$1,input!$A605)+4,3))&lt;=193),IF(MID(input!$A605,SEARCH($D$1,input!$A605)+6,2)="in",AND(59&lt;=VALUE(MID(input!$A605,SEARCH($D$1,input!$A605)+4,2)),VALUE(MID(input!$A605,SEARCH($D$1,input!$A605)+4,2))&lt;=76),"")),"X"),"")</f>
        <v>X</v>
      </c>
      <c r="E605" s="14" t="str">
        <f>IFERROR(IF(ISNUMBER(SEARCH($E$1,input!$A605)),IF(AND(MID(input!$A605,SEARCH($E$1,input!$A605)+4,1)="#",
VLOOKUP(MID(input!$A605,SEARCH($E$1,input!$A605)+5,1),'TRUE LIST'!$C$2:$D$17,2,0),
VLOOKUP(MID(input!$A605,SEARCH($E$1,input!$A605)+6,1),'TRUE LIST'!$C$2:$D$17,2,0),
VLOOKUP(MID(input!$A605,SEARCH($E$1,input!$A605)+7,1),'TRUE LIST'!$C$2:$D$17,2,0),
VLOOKUP(MID(input!$A605,SEARCH($E$1,input!$A605)+8,1),'TRUE LIST'!$C$2:$D$17,2,0),
VLOOKUP(MID(input!$A605,SEARCH($E$1,input!$A605)+9,1),'TRUE LIST'!$C$2:$D$17,2,0),
VLOOKUP(MID(input!$A605,SEARCH($E$1,input!$A605)+10,1),'TRUE LIST'!$C$2:$D$17,2,0),
TRIM(MID(input!$A605,SEARCH($E$1,input!$A605)+11,1))=""),TRUE,""),"X"),"")</f>
        <v>X</v>
      </c>
      <c r="F605" s="14" t="b">
        <f>IFERROR(IF(ISNUMBER(SEARCH($F$1,input!$A605)),VLOOKUP(TRIM(MID(input!$A605,SEARCH($F$1,input!$A605)+4,4)),'TRUE LIST'!$A$2:$B$8,2,0),"X"),"")</f>
        <v>1</v>
      </c>
      <c r="G605" s="14" t="str">
        <f>IFERROR(IF(ISNUMBER(SEARCH($G$1,input!$A605)),IF(LEN(TRIM(MID(input!$A605,SEARCH($G$1,input!$A605)+4,10)))=9,TRUE,""),"X"),"")</f>
        <v>X</v>
      </c>
      <c r="H605" s="14" t="str">
        <f t="shared" ca="1" si="18"/>
        <v/>
      </c>
      <c r="I605" s="13" t="str">
        <f>IF(ISBLANK(input!A605),"x","")</f>
        <v/>
      </c>
      <c r="J605" s="13" t="str">
        <f>IFERROR(IF(I605="x",MATCH("x",I606:I959,0),N/A),"")</f>
        <v/>
      </c>
      <c r="K605" s="14" t="str">
        <f t="shared" ca="1" si="19"/>
        <v/>
      </c>
    </row>
    <row r="606" spans="1:11" s="1" customFormat="1" x14ac:dyDescent="0.35">
      <c r="A606" s="14" t="str">
        <f>IFERROR(IF(ISNUMBER(SEARCH($A$1,input!$A606)),AND(1920&lt;=VALUE(TRIM(MID(input!$A606,SEARCH($A$1,input!$A606)+4,5))),VALUE(TRIM(MID(input!$A606,SEARCH($A$1,input!$A606)+4,5)))&lt;=2002),"X"),"")</f>
        <v>X</v>
      </c>
      <c r="B606" s="14" t="str">
        <f>IFERROR(IF(ISNUMBER(SEARCH($B$1,input!$A606)),AND(2010&lt;=VALUE(TRIM(MID(input!$A606,SEARCH($B$1,input!$A606)+4,5))),VALUE(TRIM(MID(input!$A606,SEARCH($B$1,input!$A606)+4,5)))&lt;=2020),"X"),"")</f>
        <v>X</v>
      </c>
      <c r="C606" s="14" t="b">
        <f>IFERROR(IF(ISNUMBER(SEARCH($C$1,input!$A606)),AND(2020&lt;=VALUE(TRIM(MID(input!$A606,SEARCH($C$1,input!$A606)+4,5))),VALUE(TRIM(MID(input!$A606,SEARCH($C$1,input!$A606)+4,5)))&lt;=2030),"X"),"")</f>
        <v>1</v>
      </c>
      <c r="D606" s="14" t="str">
        <f>IFERROR(IF(ISNUMBER(SEARCH($D$1,input!$A606)),IF(MID(input!$A606,SEARCH($D$1,input!$A606)+7,2)="cm",AND(150&lt;=VALUE(MID(input!$A606,SEARCH($D$1,input!$A606)+4,3)),VALUE(MID(input!$A606,SEARCH($D$1,input!$A606)+4,3))&lt;=193),IF(MID(input!$A606,SEARCH($D$1,input!$A606)+6,2)="in",AND(59&lt;=VALUE(MID(input!$A606,SEARCH($D$1,input!$A606)+4,2)),VALUE(MID(input!$A606,SEARCH($D$1,input!$A606)+4,2))&lt;=76),"")),"X"),"")</f>
        <v>X</v>
      </c>
      <c r="E606" s="14" t="str">
        <f>IFERROR(IF(ISNUMBER(SEARCH($E$1,input!$A606)),IF(AND(MID(input!$A606,SEARCH($E$1,input!$A606)+4,1)="#",
VLOOKUP(MID(input!$A606,SEARCH($E$1,input!$A606)+5,1),'TRUE LIST'!$C$2:$D$17,2,0),
VLOOKUP(MID(input!$A606,SEARCH($E$1,input!$A606)+6,1),'TRUE LIST'!$C$2:$D$17,2,0),
VLOOKUP(MID(input!$A606,SEARCH($E$1,input!$A606)+7,1),'TRUE LIST'!$C$2:$D$17,2,0),
VLOOKUP(MID(input!$A606,SEARCH($E$1,input!$A606)+8,1),'TRUE LIST'!$C$2:$D$17,2,0),
VLOOKUP(MID(input!$A606,SEARCH($E$1,input!$A606)+9,1),'TRUE LIST'!$C$2:$D$17,2,0),
VLOOKUP(MID(input!$A606,SEARCH($E$1,input!$A606)+10,1),'TRUE LIST'!$C$2:$D$17,2,0),
TRIM(MID(input!$A606,SEARCH($E$1,input!$A606)+11,1))=""),TRUE,""),"X"),"")</f>
        <v>X</v>
      </c>
      <c r="F606" s="14" t="str">
        <f>IFERROR(IF(ISNUMBER(SEARCH($F$1,input!$A606)),VLOOKUP(TRIM(MID(input!$A606,SEARCH($F$1,input!$A606)+4,4)),'TRUE LIST'!$A$2:$B$8,2,0),"X"),"")</f>
        <v>X</v>
      </c>
      <c r="G606" s="14" t="str">
        <f>IFERROR(IF(ISNUMBER(SEARCH($G$1,input!$A606)),IF(LEN(TRIM(MID(input!$A606,SEARCH($G$1,input!$A606)+4,10)))=9,TRUE,""),"X"),"")</f>
        <v>X</v>
      </c>
      <c r="H606" s="14" t="str">
        <f t="shared" ca="1" si="18"/>
        <v/>
      </c>
      <c r="I606" s="13" t="str">
        <f>IF(ISBLANK(input!A606),"x","")</f>
        <v/>
      </c>
      <c r="J606" s="13" t="str">
        <f>IFERROR(IF(I606="x",MATCH("x",I607:I959,0),N/A),"")</f>
        <v/>
      </c>
      <c r="K606" s="14" t="str">
        <f t="shared" ca="1" si="19"/>
        <v/>
      </c>
    </row>
    <row r="607" spans="1:11" s="1" customFormat="1" x14ac:dyDescent="0.35">
      <c r="A607" s="14" t="str">
        <f>IFERROR(IF(ISNUMBER(SEARCH($A$1,input!$A607)),AND(1920&lt;=VALUE(TRIM(MID(input!$A607,SEARCH($A$1,input!$A607)+4,5))),VALUE(TRIM(MID(input!$A607,SEARCH($A$1,input!$A607)+4,5)))&lt;=2002),"X"),"")</f>
        <v>X</v>
      </c>
      <c r="B607" s="14" t="str">
        <f>IFERROR(IF(ISNUMBER(SEARCH($B$1,input!$A607)),AND(2010&lt;=VALUE(TRIM(MID(input!$A607,SEARCH($B$1,input!$A607)+4,5))),VALUE(TRIM(MID(input!$A607,SEARCH($B$1,input!$A607)+4,5)))&lt;=2020),"X"),"")</f>
        <v>X</v>
      </c>
      <c r="C607" s="14" t="str">
        <f>IFERROR(IF(ISNUMBER(SEARCH($C$1,input!$A607)),AND(2020&lt;=VALUE(TRIM(MID(input!$A607,SEARCH($C$1,input!$A607)+4,5))),VALUE(TRIM(MID(input!$A607,SEARCH($C$1,input!$A607)+4,5)))&lt;=2030),"X"),"")</f>
        <v>X</v>
      </c>
      <c r="D607" s="14" t="str">
        <f>IFERROR(IF(ISNUMBER(SEARCH($D$1,input!$A607)),IF(MID(input!$A607,SEARCH($D$1,input!$A607)+7,2)="cm",AND(150&lt;=VALUE(MID(input!$A607,SEARCH($D$1,input!$A607)+4,3)),VALUE(MID(input!$A607,SEARCH($D$1,input!$A607)+4,3))&lt;=193),IF(MID(input!$A607,SEARCH($D$1,input!$A607)+6,2)="in",AND(59&lt;=VALUE(MID(input!$A607,SEARCH($D$1,input!$A607)+4,2)),VALUE(MID(input!$A607,SEARCH($D$1,input!$A607)+4,2))&lt;=76),"")),"X"),"")</f>
        <v>X</v>
      </c>
      <c r="E607" s="14" t="b">
        <f>IFERROR(IF(ISNUMBER(SEARCH($E$1,input!$A607)),IF(AND(MID(input!$A607,SEARCH($E$1,input!$A607)+4,1)="#",
VLOOKUP(MID(input!$A607,SEARCH($E$1,input!$A607)+5,1),'TRUE LIST'!$C$2:$D$17,2,0),
VLOOKUP(MID(input!$A607,SEARCH($E$1,input!$A607)+6,1),'TRUE LIST'!$C$2:$D$17,2,0),
VLOOKUP(MID(input!$A607,SEARCH($E$1,input!$A607)+7,1),'TRUE LIST'!$C$2:$D$17,2,0),
VLOOKUP(MID(input!$A607,SEARCH($E$1,input!$A607)+8,1),'TRUE LIST'!$C$2:$D$17,2,0),
VLOOKUP(MID(input!$A607,SEARCH($E$1,input!$A607)+9,1),'TRUE LIST'!$C$2:$D$17,2,0),
VLOOKUP(MID(input!$A607,SEARCH($E$1,input!$A607)+10,1),'TRUE LIST'!$C$2:$D$17,2,0),
TRIM(MID(input!$A607,SEARCH($E$1,input!$A607)+11,1))=""),TRUE,""),"X"),"")</f>
        <v>1</v>
      </c>
      <c r="F607" s="14" t="str">
        <f>IFERROR(IF(ISNUMBER(SEARCH($F$1,input!$A607)),VLOOKUP(TRIM(MID(input!$A607,SEARCH($F$1,input!$A607)+4,4)),'TRUE LIST'!$A$2:$B$8,2,0),"X"),"")</f>
        <v>X</v>
      </c>
      <c r="G607" s="14" t="b">
        <f>IFERROR(IF(ISNUMBER(SEARCH($G$1,input!$A607)),IF(LEN(TRIM(MID(input!$A607,SEARCH($G$1,input!$A607)+4,10)))=9,TRUE,""),"X"),"")</f>
        <v>1</v>
      </c>
      <c r="H607" s="14" t="str">
        <f t="shared" ca="1" si="18"/>
        <v/>
      </c>
      <c r="I607" s="13" t="str">
        <f>IF(ISBLANK(input!A607),"x","")</f>
        <v/>
      </c>
      <c r="J607" s="13" t="str">
        <f>IFERROR(IF(I607="x",MATCH("x",I608:I959,0),N/A),"")</f>
        <v/>
      </c>
      <c r="K607" s="14" t="str">
        <f t="shared" ca="1" si="19"/>
        <v/>
      </c>
    </row>
    <row r="608" spans="1:11" s="1" customFormat="1" x14ac:dyDescent="0.35">
      <c r="A608" s="14" t="str">
        <f>IFERROR(IF(ISNUMBER(SEARCH($A$1,input!$A608)),AND(1920&lt;=VALUE(TRIM(MID(input!$A608,SEARCH($A$1,input!$A608)+4,5))),VALUE(TRIM(MID(input!$A608,SEARCH($A$1,input!$A608)+4,5)))&lt;=2002),"X"),"")</f>
        <v>X</v>
      </c>
      <c r="B608" s="14" t="str">
        <f>IFERROR(IF(ISNUMBER(SEARCH($B$1,input!$A608)),AND(2010&lt;=VALUE(TRIM(MID(input!$A608,SEARCH($B$1,input!$A608)+4,5))),VALUE(TRIM(MID(input!$A608,SEARCH($B$1,input!$A608)+4,5)))&lt;=2020),"X"),"")</f>
        <v>X</v>
      </c>
      <c r="C608" s="14" t="str">
        <f>IFERROR(IF(ISNUMBER(SEARCH($C$1,input!$A608)),AND(2020&lt;=VALUE(TRIM(MID(input!$A608,SEARCH($C$1,input!$A608)+4,5))),VALUE(TRIM(MID(input!$A608,SEARCH($C$1,input!$A608)+4,5)))&lt;=2030),"X"),"")</f>
        <v>X</v>
      </c>
      <c r="D608" s="14" t="str">
        <f>IFERROR(IF(ISNUMBER(SEARCH($D$1,input!$A608)),IF(MID(input!$A608,SEARCH($D$1,input!$A608)+7,2)="cm",AND(150&lt;=VALUE(MID(input!$A608,SEARCH($D$1,input!$A608)+4,3)),VALUE(MID(input!$A608,SEARCH($D$1,input!$A608)+4,3))&lt;=193),IF(MID(input!$A608,SEARCH($D$1,input!$A608)+6,2)="in",AND(59&lt;=VALUE(MID(input!$A608,SEARCH($D$1,input!$A608)+4,2)),VALUE(MID(input!$A608,SEARCH($D$1,input!$A608)+4,2))&lt;=76),"")),"X"),"")</f>
        <v>X</v>
      </c>
      <c r="E608" s="14" t="str">
        <f>IFERROR(IF(ISNUMBER(SEARCH($E$1,input!$A608)),IF(AND(MID(input!$A608,SEARCH($E$1,input!$A608)+4,1)="#",
VLOOKUP(MID(input!$A608,SEARCH($E$1,input!$A608)+5,1),'TRUE LIST'!$C$2:$D$17,2,0),
VLOOKUP(MID(input!$A608,SEARCH($E$1,input!$A608)+6,1),'TRUE LIST'!$C$2:$D$17,2,0),
VLOOKUP(MID(input!$A608,SEARCH($E$1,input!$A608)+7,1),'TRUE LIST'!$C$2:$D$17,2,0),
VLOOKUP(MID(input!$A608,SEARCH($E$1,input!$A608)+8,1),'TRUE LIST'!$C$2:$D$17,2,0),
VLOOKUP(MID(input!$A608,SEARCH($E$1,input!$A608)+9,1),'TRUE LIST'!$C$2:$D$17,2,0),
VLOOKUP(MID(input!$A608,SEARCH($E$1,input!$A608)+10,1),'TRUE LIST'!$C$2:$D$17,2,0),
TRIM(MID(input!$A608,SEARCH($E$1,input!$A608)+11,1))=""),TRUE,""),"X"),"")</f>
        <v>X</v>
      </c>
      <c r="F608" s="14" t="str">
        <f>IFERROR(IF(ISNUMBER(SEARCH($F$1,input!$A608)),VLOOKUP(TRIM(MID(input!$A608,SEARCH($F$1,input!$A608)+4,4)),'TRUE LIST'!$A$2:$B$8,2,0),"X"),"")</f>
        <v>X</v>
      </c>
      <c r="G608" s="14" t="str">
        <f>IFERROR(IF(ISNUMBER(SEARCH($G$1,input!$A608)),IF(LEN(TRIM(MID(input!$A608,SEARCH($G$1,input!$A608)+4,10)))=9,TRUE,""),"X"),"")</f>
        <v>X</v>
      </c>
      <c r="H608" s="14" t="str">
        <f t="shared" ca="1" si="18"/>
        <v/>
      </c>
      <c r="I608" s="13" t="str">
        <f>IF(ISBLANK(input!A608),"x","")</f>
        <v>x</v>
      </c>
      <c r="J608" s="13">
        <f>IFERROR(IF(I608="x",MATCH("x",I609:I959,0),N/A),"")</f>
        <v>2</v>
      </c>
      <c r="K608" s="14" t="str">
        <f t="shared" ca="1" si="19"/>
        <v/>
      </c>
    </row>
    <row r="609" spans="1:11" s="1" customFormat="1" x14ac:dyDescent="0.35">
      <c r="A609" s="14" t="b">
        <f>IFERROR(IF(ISNUMBER(SEARCH($A$1,input!$A609)),AND(1920&lt;=VALUE(TRIM(MID(input!$A609,SEARCH($A$1,input!$A609)+4,5))),VALUE(TRIM(MID(input!$A609,SEARCH($A$1,input!$A609)+4,5)))&lt;=2002),"X"),"")</f>
        <v>0</v>
      </c>
      <c r="B609" s="14" t="b">
        <f>IFERROR(IF(ISNUMBER(SEARCH($B$1,input!$A609)),AND(2010&lt;=VALUE(TRIM(MID(input!$A609,SEARCH($B$1,input!$A609)+4,5))),VALUE(TRIM(MID(input!$A609,SEARCH($B$1,input!$A609)+4,5)))&lt;=2020),"X"),"")</f>
        <v>1</v>
      </c>
      <c r="C609" s="14" t="b">
        <f>IFERROR(IF(ISNUMBER(SEARCH($C$1,input!$A609)),AND(2020&lt;=VALUE(TRIM(MID(input!$A609,SEARCH($C$1,input!$A609)+4,5))),VALUE(TRIM(MID(input!$A609,SEARCH($C$1,input!$A609)+4,5)))&lt;=2030),"X"),"")</f>
        <v>1</v>
      </c>
      <c r="D609" s="14" t="b">
        <f>IFERROR(IF(ISNUMBER(SEARCH($D$1,input!$A609)),IF(MID(input!$A609,SEARCH($D$1,input!$A609)+7,2)="cm",AND(150&lt;=VALUE(MID(input!$A609,SEARCH($D$1,input!$A609)+4,3)),VALUE(MID(input!$A609,SEARCH($D$1,input!$A609)+4,3))&lt;=193),IF(MID(input!$A609,SEARCH($D$1,input!$A609)+6,2)="in",AND(59&lt;=VALUE(MID(input!$A609,SEARCH($D$1,input!$A609)+4,2)),VALUE(MID(input!$A609,SEARCH($D$1,input!$A609)+4,2))&lt;=76),"")),"X"),"")</f>
        <v>1</v>
      </c>
      <c r="E609" s="14" t="str">
        <f>IFERROR(IF(ISNUMBER(SEARCH($E$1,input!$A609)),IF(AND(MID(input!$A609,SEARCH($E$1,input!$A609)+4,1)="#",
VLOOKUP(MID(input!$A609,SEARCH($E$1,input!$A609)+5,1),'TRUE LIST'!$C$2:$D$17,2,0),
VLOOKUP(MID(input!$A609,SEARCH($E$1,input!$A609)+6,1),'TRUE LIST'!$C$2:$D$17,2,0),
VLOOKUP(MID(input!$A609,SEARCH($E$1,input!$A609)+7,1),'TRUE LIST'!$C$2:$D$17,2,0),
VLOOKUP(MID(input!$A609,SEARCH($E$1,input!$A609)+8,1),'TRUE LIST'!$C$2:$D$17,2,0),
VLOOKUP(MID(input!$A609,SEARCH($E$1,input!$A609)+9,1),'TRUE LIST'!$C$2:$D$17,2,0),
VLOOKUP(MID(input!$A609,SEARCH($E$1,input!$A609)+10,1),'TRUE LIST'!$C$2:$D$17,2,0),
TRIM(MID(input!$A609,SEARCH($E$1,input!$A609)+11,1))=""),TRUE,""),"X"),"")</f>
        <v/>
      </c>
      <c r="F609" s="14" t="str">
        <f>IFERROR(IF(ISNUMBER(SEARCH($F$1,input!$A609)),VLOOKUP(TRIM(MID(input!$A609,SEARCH($F$1,input!$A609)+4,4)),'TRUE LIST'!$A$2:$B$8,2,0),"X"),"")</f>
        <v/>
      </c>
      <c r="G609" s="14" t="str">
        <f>IFERROR(IF(ISNUMBER(SEARCH($G$1,input!$A609)),IF(LEN(TRIM(MID(input!$A609,SEARCH($G$1,input!$A609)+4,10)))=9,TRUE,""),"X"),"")</f>
        <v/>
      </c>
      <c r="H609" s="14">
        <f t="shared" ca="1" si="18"/>
        <v>6</v>
      </c>
      <c r="I609" s="13" t="str">
        <f>IF(ISBLANK(input!A609),"x","")</f>
        <v/>
      </c>
      <c r="J609" s="13" t="str">
        <f>IFERROR(IF(I609="x",MATCH("x",I610:I959,0),N/A),"")</f>
        <v/>
      </c>
      <c r="K609" s="14">
        <f t="shared" ca="1" si="19"/>
        <v>6</v>
      </c>
    </row>
    <row r="610" spans="1:11" s="1" customFormat="1" x14ac:dyDescent="0.35">
      <c r="A610" s="14" t="str">
        <f>IFERROR(IF(ISNUMBER(SEARCH($A$1,input!$A610)),AND(1920&lt;=VALUE(TRIM(MID(input!$A610,SEARCH($A$1,input!$A610)+4,5))),VALUE(TRIM(MID(input!$A610,SEARCH($A$1,input!$A610)+4,5)))&lt;=2002),"X"),"")</f>
        <v>X</v>
      </c>
      <c r="B610" s="14" t="str">
        <f>IFERROR(IF(ISNUMBER(SEARCH($B$1,input!$A610)),AND(2010&lt;=VALUE(TRIM(MID(input!$A610,SEARCH($B$1,input!$A610)+4,5))),VALUE(TRIM(MID(input!$A610,SEARCH($B$1,input!$A610)+4,5)))&lt;=2020),"X"),"")</f>
        <v>X</v>
      </c>
      <c r="C610" s="14" t="str">
        <f>IFERROR(IF(ISNUMBER(SEARCH($C$1,input!$A610)),AND(2020&lt;=VALUE(TRIM(MID(input!$A610,SEARCH($C$1,input!$A610)+4,5))),VALUE(TRIM(MID(input!$A610,SEARCH($C$1,input!$A610)+4,5)))&lt;=2030),"X"),"")</f>
        <v>X</v>
      </c>
      <c r="D610" s="14" t="str">
        <f>IFERROR(IF(ISNUMBER(SEARCH($D$1,input!$A610)),IF(MID(input!$A610,SEARCH($D$1,input!$A610)+7,2)="cm",AND(150&lt;=VALUE(MID(input!$A610,SEARCH($D$1,input!$A610)+4,3)),VALUE(MID(input!$A610,SEARCH($D$1,input!$A610)+4,3))&lt;=193),IF(MID(input!$A610,SEARCH($D$1,input!$A610)+6,2)="in",AND(59&lt;=VALUE(MID(input!$A610,SEARCH($D$1,input!$A610)+4,2)),VALUE(MID(input!$A610,SEARCH($D$1,input!$A610)+4,2))&lt;=76),"")),"X"),"")</f>
        <v>X</v>
      </c>
      <c r="E610" s="14" t="str">
        <f>IFERROR(IF(ISNUMBER(SEARCH($E$1,input!$A610)),IF(AND(MID(input!$A610,SEARCH($E$1,input!$A610)+4,1)="#",
VLOOKUP(MID(input!$A610,SEARCH($E$1,input!$A610)+5,1),'TRUE LIST'!$C$2:$D$17,2,0),
VLOOKUP(MID(input!$A610,SEARCH($E$1,input!$A610)+6,1),'TRUE LIST'!$C$2:$D$17,2,0),
VLOOKUP(MID(input!$A610,SEARCH($E$1,input!$A610)+7,1),'TRUE LIST'!$C$2:$D$17,2,0),
VLOOKUP(MID(input!$A610,SEARCH($E$1,input!$A610)+8,1),'TRUE LIST'!$C$2:$D$17,2,0),
VLOOKUP(MID(input!$A610,SEARCH($E$1,input!$A610)+9,1),'TRUE LIST'!$C$2:$D$17,2,0),
VLOOKUP(MID(input!$A610,SEARCH($E$1,input!$A610)+10,1),'TRUE LIST'!$C$2:$D$17,2,0),
TRIM(MID(input!$A610,SEARCH($E$1,input!$A610)+11,1))=""),TRUE,""),"X"),"")</f>
        <v>X</v>
      </c>
      <c r="F610" s="14" t="str">
        <f>IFERROR(IF(ISNUMBER(SEARCH($F$1,input!$A610)),VLOOKUP(TRIM(MID(input!$A610,SEARCH($F$1,input!$A610)+4,4)),'TRUE LIST'!$A$2:$B$8,2,0),"X"),"")</f>
        <v>X</v>
      </c>
      <c r="G610" s="14" t="str">
        <f>IFERROR(IF(ISNUMBER(SEARCH($G$1,input!$A610)),IF(LEN(TRIM(MID(input!$A610,SEARCH($G$1,input!$A610)+4,10)))=9,TRUE,""),"X"),"")</f>
        <v>X</v>
      </c>
      <c r="H610" s="14" t="str">
        <f t="shared" ca="1" si="18"/>
        <v/>
      </c>
      <c r="I610" s="13" t="str">
        <f>IF(ISBLANK(input!A610),"x","")</f>
        <v>x</v>
      </c>
      <c r="J610" s="13">
        <f>IFERROR(IF(I610="x",MATCH("x",I611:I959,0),N/A),"")</f>
        <v>3</v>
      </c>
      <c r="K610" s="14" t="str">
        <f t="shared" ca="1" si="19"/>
        <v/>
      </c>
    </row>
    <row r="611" spans="1:11" s="1" customFormat="1" x14ac:dyDescent="0.35">
      <c r="A611" s="14" t="b">
        <f>IFERROR(IF(ISNUMBER(SEARCH($A$1,input!$A611)),AND(1920&lt;=VALUE(TRIM(MID(input!$A611,SEARCH($A$1,input!$A611)+4,5))),VALUE(TRIM(MID(input!$A611,SEARCH($A$1,input!$A611)+4,5)))&lt;=2002),"X"),"")</f>
        <v>1</v>
      </c>
      <c r="B611" s="14" t="b">
        <f>IFERROR(IF(ISNUMBER(SEARCH($B$1,input!$A611)),AND(2010&lt;=VALUE(TRIM(MID(input!$A611,SEARCH($B$1,input!$A611)+4,5))),VALUE(TRIM(MID(input!$A611,SEARCH($B$1,input!$A611)+4,5)))&lt;=2020),"X"),"")</f>
        <v>1</v>
      </c>
      <c r="C611" s="14" t="b">
        <f>IFERROR(IF(ISNUMBER(SEARCH($C$1,input!$A611)),AND(2020&lt;=VALUE(TRIM(MID(input!$A611,SEARCH($C$1,input!$A611)+4,5))),VALUE(TRIM(MID(input!$A611,SEARCH($C$1,input!$A611)+4,5)))&lt;=2030),"X"),"")</f>
        <v>1</v>
      </c>
      <c r="D611" s="14" t="b">
        <f>IFERROR(IF(ISNUMBER(SEARCH($D$1,input!$A611)),IF(MID(input!$A611,SEARCH($D$1,input!$A611)+7,2)="cm",AND(150&lt;=VALUE(MID(input!$A611,SEARCH($D$1,input!$A611)+4,3)),VALUE(MID(input!$A611,SEARCH($D$1,input!$A611)+4,3))&lt;=193),IF(MID(input!$A611,SEARCH($D$1,input!$A611)+6,2)="in",AND(59&lt;=VALUE(MID(input!$A611,SEARCH($D$1,input!$A611)+4,2)),VALUE(MID(input!$A611,SEARCH($D$1,input!$A611)+4,2))&lt;=76),"")),"X"),"")</f>
        <v>1</v>
      </c>
      <c r="E611" s="14" t="str">
        <f>IFERROR(IF(ISNUMBER(SEARCH($E$1,input!$A611)),IF(AND(MID(input!$A611,SEARCH($E$1,input!$A611)+4,1)="#",
VLOOKUP(MID(input!$A611,SEARCH($E$1,input!$A611)+5,1),'TRUE LIST'!$C$2:$D$17,2,0),
VLOOKUP(MID(input!$A611,SEARCH($E$1,input!$A611)+6,1),'TRUE LIST'!$C$2:$D$17,2,0),
VLOOKUP(MID(input!$A611,SEARCH($E$1,input!$A611)+7,1),'TRUE LIST'!$C$2:$D$17,2,0),
VLOOKUP(MID(input!$A611,SEARCH($E$1,input!$A611)+8,1),'TRUE LIST'!$C$2:$D$17,2,0),
VLOOKUP(MID(input!$A611,SEARCH($E$1,input!$A611)+9,1),'TRUE LIST'!$C$2:$D$17,2,0),
VLOOKUP(MID(input!$A611,SEARCH($E$1,input!$A611)+10,1),'TRUE LIST'!$C$2:$D$17,2,0),
TRIM(MID(input!$A611,SEARCH($E$1,input!$A611)+11,1))=""),TRUE,""),"X"),"")</f>
        <v>X</v>
      </c>
      <c r="F611" s="14" t="str">
        <f>IFERROR(IF(ISNUMBER(SEARCH($F$1,input!$A611)),VLOOKUP(TRIM(MID(input!$A611,SEARCH($F$1,input!$A611)+4,4)),'TRUE LIST'!$A$2:$B$8,2,0),"X"),"")</f>
        <v>X</v>
      </c>
      <c r="G611" s="14" t="str">
        <f>IFERROR(IF(ISNUMBER(SEARCH($G$1,input!$A611)),IF(LEN(TRIM(MID(input!$A611,SEARCH($G$1,input!$A611)+4,10)))=9,TRUE,""),"X"),"")</f>
        <v>X</v>
      </c>
      <c r="H611" s="14">
        <f t="shared" ca="1" si="18"/>
        <v>6</v>
      </c>
      <c r="I611" s="13" t="str">
        <f>IF(ISBLANK(input!A611),"x","")</f>
        <v/>
      </c>
      <c r="J611" s="13" t="str">
        <f>IFERROR(IF(I611="x",MATCH("x",I612:I959,0),N/A),"")</f>
        <v/>
      </c>
      <c r="K611" s="14">
        <f t="shared" ca="1" si="19"/>
        <v>6</v>
      </c>
    </row>
    <row r="612" spans="1:11" s="1" customFormat="1" x14ac:dyDescent="0.35">
      <c r="A612" s="14" t="str">
        <f>IFERROR(IF(ISNUMBER(SEARCH($A$1,input!$A612)),AND(1920&lt;=VALUE(TRIM(MID(input!$A612,SEARCH($A$1,input!$A612)+4,5))),VALUE(TRIM(MID(input!$A612,SEARCH($A$1,input!$A612)+4,5)))&lt;=2002),"X"),"")</f>
        <v>X</v>
      </c>
      <c r="B612" s="14" t="str">
        <f>IFERROR(IF(ISNUMBER(SEARCH($B$1,input!$A612)),AND(2010&lt;=VALUE(TRIM(MID(input!$A612,SEARCH($B$1,input!$A612)+4,5))),VALUE(TRIM(MID(input!$A612,SEARCH($B$1,input!$A612)+4,5)))&lt;=2020),"X"),"")</f>
        <v>X</v>
      </c>
      <c r="C612" s="14" t="str">
        <f>IFERROR(IF(ISNUMBER(SEARCH($C$1,input!$A612)),AND(2020&lt;=VALUE(TRIM(MID(input!$A612,SEARCH($C$1,input!$A612)+4,5))),VALUE(TRIM(MID(input!$A612,SEARCH($C$1,input!$A612)+4,5)))&lt;=2030),"X"),"")</f>
        <v>X</v>
      </c>
      <c r="D612" s="14" t="str">
        <f>IFERROR(IF(ISNUMBER(SEARCH($D$1,input!$A612)),IF(MID(input!$A612,SEARCH($D$1,input!$A612)+7,2)="cm",AND(150&lt;=VALUE(MID(input!$A612,SEARCH($D$1,input!$A612)+4,3)),VALUE(MID(input!$A612,SEARCH($D$1,input!$A612)+4,3))&lt;=193),IF(MID(input!$A612,SEARCH($D$1,input!$A612)+6,2)="in",AND(59&lt;=VALUE(MID(input!$A612,SEARCH($D$1,input!$A612)+4,2)),VALUE(MID(input!$A612,SEARCH($D$1,input!$A612)+4,2))&lt;=76),"")),"X"),"")</f>
        <v>X</v>
      </c>
      <c r="E612" s="14" t="b">
        <f>IFERROR(IF(ISNUMBER(SEARCH($E$1,input!$A612)),IF(AND(MID(input!$A612,SEARCH($E$1,input!$A612)+4,1)="#",
VLOOKUP(MID(input!$A612,SEARCH($E$1,input!$A612)+5,1),'TRUE LIST'!$C$2:$D$17,2,0),
VLOOKUP(MID(input!$A612,SEARCH($E$1,input!$A612)+6,1),'TRUE LIST'!$C$2:$D$17,2,0),
VLOOKUP(MID(input!$A612,SEARCH($E$1,input!$A612)+7,1),'TRUE LIST'!$C$2:$D$17,2,0),
VLOOKUP(MID(input!$A612,SEARCH($E$1,input!$A612)+8,1),'TRUE LIST'!$C$2:$D$17,2,0),
VLOOKUP(MID(input!$A612,SEARCH($E$1,input!$A612)+9,1),'TRUE LIST'!$C$2:$D$17,2,0),
VLOOKUP(MID(input!$A612,SEARCH($E$1,input!$A612)+10,1),'TRUE LIST'!$C$2:$D$17,2,0),
TRIM(MID(input!$A612,SEARCH($E$1,input!$A612)+11,1))=""),TRUE,""),"X"),"")</f>
        <v>1</v>
      </c>
      <c r="F612" s="14" t="b">
        <f>IFERROR(IF(ISNUMBER(SEARCH($F$1,input!$A612)),VLOOKUP(TRIM(MID(input!$A612,SEARCH($F$1,input!$A612)+4,4)),'TRUE LIST'!$A$2:$B$8,2,0),"X"),"")</f>
        <v>1</v>
      </c>
      <c r="G612" s="14" t="b">
        <f>IFERROR(IF(ISNUMBER(SEARCH($G$1,input!$A612)),IF(LEN(TRIM(MID(input!$A612,SEARCH($G$1,input!$A612)+4,10)))=9,TRUE,""),"X"),"")</f>
        <v>1</v>
      </c>
      <c r="H612" s="14" t="str">
        <f t="shared" ca="1" si="18"/>
        <v/>
      </c>
      <c r="I612" s="13" t="str">
        <f>IF(ISBLANK(input!A612),"x","")</f>
        <v/>
      </c>
      <c r="J612" s="13" t="str">
        <f>IFERROR(IF(I612="x",MATCH("x",I613:I959,0),N/A),"")</f>
        <v/>
      </c>
      <c r="K612" s="14" t="str">
        <f t="shared" ca="1" si="19"/>
        <v/>
      </c>
    </row>
    <row r="613" spans="1:11" s="1" customFormat="1" x14ac:dyDescent="0.35">
      <c r="A613" s="14" t="str">
        <f>IFERROR(IF(ISNUMBER(SEARCH($A$1,input!$A613)),AND(1920&lt;=VALUE(TRIM(MID(input!$A613,SEARCH($A$1,input!$A613)+4,5))),VALUE(TRIM(MID(input!$A613,SEARCH($A$1,input!$A613)+4,5)))&lt;=2002),"X"),"")</f>
        <v>X</v>
      </c>
      <c r="B613" s="14" t="str">
        <f>IFERROR(IF(ISNUMBER(SEARCH($B$1,input!$A613)),AND(2010&lt;=VALUE(TRIM(MID(input!$A613,SEARCH($B$1,input!$A613)+4,5))),VALUE(TRIM(MID(input!$A613,SEARCH($B$1,input!$A613)+4,5)))&lt;=2020),"X"),"")</f>
        <v>X</v>
      </c>
      <c r="C613" s="14" t="str">
        <f>IFERROR(IF(ISNUMBER(SEARCH($C$1,input!$A613)),AND(2020&lt;=VALUE(TRIM(MID(input!$A613,SEARCH($C$1,input!$A613)+4,5))),VALUE(TRIM(MID(input!$A613,SEARCH($C$1,input!$A613)+4,5)))&lt;=2030),"X"),"")</f>
        <v>X</v>
      </c>
      <c r="D613" s="14" t="str">
        <f>IFERROR(IF(ISNUMBER(SEARCH($D$1,input!$A613)),IF(MID(input!$A613,SEARCH($D$1,input!$A613)+7,2)="cm",AND(150&lt;=VALUE(MID(input!$A613,SEARCH($D$1,input!$A613)+4,3)),VALUE(MID(input!$A613,SEARCH($D$1,input!$A613)+4,3))&lt;=193),IF(MID(input!$A613,SEARCH($D$1,input!$A613)+6,2)="in",AND(59&lt;=VALUE(MID(input!$A613,SEARCH($D$1,input!$A613)+4,2)),VALUE(MID(input!$A613,SEARCH($D$1,input!$A613)+4,2))&lt;=76),"")),"X"),"")</f>
        <v>X</v>
      </c>
      <c r="E613" s="14" t="str">
        <f>IFERROR(IF(ISNUMBER(SEARCH($E$1,input!$A613)),IF(AND(MID(input!$A613,SEARCH($E$1,input!$A613)+4,1)="#",
VLOOKUP(MID(input!$A613,SEARCH($E$1,input!$A613)+5,1),'TRUE LIST'!$C$2:$D$17,2,0),
VLOOKUP(MID(input!$A613,SEARCH($E$1,input!$A613)+6,1),'TRUE LIST'!$C$2:$D$17,2,0),
VLOOKUP(MID(input!$A613,SEARCH($E$1,input!$A613)+7,1),'TRUE LIST'!$C$2:$D$17,2,0),
VLOOKUP(MID(input!$A613,SEARCH($E$1,input!$A613)+8,1),'TRUE LIST'!$C$2:$D$17,2,0),
VLOOKUP(MID(input!$A613,SEARCH($E$1,input!$A613)+9,1),'TRUE LIST'!$C$2:$D$17,2,0),
VLOOKUP(MID(input!$A613,SEARCH($E$1,input!$A613)+10,1),'TRUE LIST'!$C$2:$D$17,2,0),
TRIM(MID(input!$A613,SEARCH($E$1,input!$A613)+11,1))=""),TRUE,""),"X"),"")</f>
        <v>X</v>
      </c>
      <c r="F613" s="14" t="str">
        <f>IFERROR(IF(ISNUMBER(SEARCH($F$1,input!$A613)),VLOOKUP(TRIM(MID(input!$A613,SEARCH($F$1,input!$A613)+4,4)),'TRUE LIST'!$A$2:$B$8,2,0),"X"),"")</f>
        <v>X</v>
      </c>
      <c r="G613" s="14" t="str">
        <f>IFERROR(IF(ISNUMBER(SEARCH($G$1,input!$A613)),IF(LEN(TRIM(MID(input!$A613,SEARCH($G$1,input!$A613)+4,10)))=9,TRUE,""),"X"),"")</f>
        <v>X</v>
      </c>
      <c r="H613" s="14" t="str">
        <f t="shared" ca="1" si="18"/>
        <v/>
      </c>
      <c r="I613" s="13" t="str">
        <f>IF(ISBLANK(input!A613),"x","")</f>
        <v>x</v>
      </c>
      <c r="J613" s="13">
        <f>IFERROR(IF(I613="x",MATCH("x",I614:I959,0),N/A),"")</f>
        <v>4</v>
      </c>
      <c r="K613" s="14" t="str">
        <f t="shared" ca="1" si="19"/>
        <v/>
      </c>
    </row>
    <row r="614" spans="1:11" s="1" customFormat="1" x14ac:dyDescent="0.35">
      <c r="A614" s="14" t="str">
        <f>IFERROR(IF(ISNUMBER(SEARCH($A$1,input!$A614)),AND(1920&lt;=VALUE(TRIM(MID(input!$A614,SEARCH($A$1,input!$A614)+4,5))),VALUE(TRIM(MID(input!$A614,SEARCH($A$1,input!$A614)+4,5)))&lt;=2002),"X"),"")</f>
        <v>X</v>
      </c>
      <c r="B614" s="14" t="b">
        <f>IFERROR(IF(ISNUMBER(SEARCH($B$1,input!$A614)),AND(2010&lt;=VALUE(TRIM(MID(input!$A614,SEARCH($B$1,input!$A614)+4,5))),VALUE(TRIM(MID(input!$A614,SEARCH($B$1,input!$A614)+4,5)))&lt;=2020),"X"),"")</f>
        <v>1</v>
      </c>
      <c r="C614" s="14" t="b">
        <f>IFERROR(IF(ISNUMBER(SEARCH($C$1,input!$A614)),AND(2020&lt;=VALUE(TRIM(MID(input!$A614,SEARCH($C$1,input!$A614)+4,5))),VALUE(TRIM(MID(input!$A614,SEARCH($C$1,input!$A614)+4,5)))&lt;=2030),"X"),"")</f>
        <v>1</v>
      </c>
      <c r="D614" s="14" t="str">
        <f>IFERROR(IF(ISNUMBER(SEARCH($D$1,input!$A614)),IF(MID(input!$A614,SEARCH($D$1,input!$A614)+7,2)="cm",AND(150&lt;=VALUE(MID(input!$A614,SEARCH($D$1,input!$A614)+4,3)),VALUE(MID(input!$A614,SEARCH($D$1,input!$A614)+4,3))&lt;=193),IF(MID(input!$A614,SEARCH($D$1,input!$A614)+6,2)="in",AND(59&lt;=VALUE(MID(input!$A614,SEARCH($D$1,input!$A614)+4,2)),VALUE(MID(input!$A614,SEARCH($D$1,input!$A614)+4,2))&lt;=76),"")),"X"),"")</f>
        <v>X</v>
      </c>
      <c r="E614" s="14" t="b">
        <f>IFERROR(IF(ISNUMBER(SEARCH($E$1,input!$A614)),IF(AND(MID(input!$A614,SEARCH($E$1,input!$A614)+4,1)="#",
VLOOKUP(MID(input!$A614,SEARCH($E$1,input!$A614)+5,1),'TRUE LIST'!$C$2:$D$17,2,0),
VLOOKUP(MID(input!$A614,SEARCH($E$1,input!$A614)+6,1),'TRUE LIST'!$C$2:$D$17,2,0),
VLOOKUP(MID(input!$A614,SEARCH($E$1,input!$A614)+7,1),'TRUE LIST'!$C$2:$D$17,2,0),
VLOOKUP(MID(input!$A614,SEARCH($E$1,input!$A614)+8,1),'TRUE LIST'!$C$2:$D$17,2,0),
VLOOKUP(MID(input!$A614,SEARCH($E$1,input!$A614)+9,1),'TRUE LIST'!$C$2:$D$17,2,0),
VLOOKUP(MID(input!$A614,SEARCH($E$1,input!$A614)+10,1),'TRUE LIST'!$C$2:$D$17,2,0),
TRIM(MID(input!$A614,SEARCH($E$1,input!$A614)+11,1))=""),TRUE,""),"X"),"")</f>
        <v>1</v>
      </c>
      <c r="F614" s="14" t="str">
        <f>IFERROR(IF(ISNUMBER(SEARCH($F$1,input!$A614)),VLOOKUP(TRIM(MID(input!$A614,SEARCH($F$1,input!$A614)+4,4)),'TRUE LIST'!$A$2:$B$8,2,0),"X"),"")</f>
        <v>X</v>
      </c>
      <c r="G614" s="14" t="str">
        <f>IFERROR(IF(ISNUMBER(SEARCH($G$1,input!$A614)),IF(LEN(TRIM(MID(input!$A614,SEARCH($G$1,input!$A614)+4,10)))=9,TRUE,""),"X"),"")</f>
        <v>X</v>
      </c>
      <c r="H614" s="14">
        <f t="shared" ca="1" si="18"/>
        <v>6</v>
      </c>
      <c r="I614" s="13" t="str">
        <f>IF(ISBLANK(input!A614),"x","")</f>
        <v/>
      </c>
      <c r="J614" s="13" t="str">
        <f>IFERROR(IF(I614="x",MATCH("x",I615:I959,0),N/A),"")</f>
        <v/>
      </c>
      <c r="K614" s="14">
        <f t="shared" ca="1" si="19"/>
        <v>6</v>
      </c>
    </row>
    <row r="615" spans="1:11" s="1" customFormat="1" x14ac:dyDescent="0.35">
      <c r="A615" s="14" t="b">
        <f>IFERROR(IF(ISNUMBER(SEARCH($A$1,input!$A615)),AND(1920&lt;=VALUE(TRIM(MID(input!$A615,SEARCH($A$1,input!$A615)+4,5))),VALUE(TRIM(MID(input!$A615,SEARCH($A$1,input!$A615)+4,5)))&lt;=2002),"X"),"")</f>
        <v>1</v>
      </c>
      <c r="B615" s="14" t="str">
        <f>IFERROR(IF(ISNUMBER(SEARCH($B$1,input!$A615)),AND(2010&lt;=VALUE(TRIM(MID(input!$A615,SEARCH($B$1,input!$A615)+4,5))),VALUE(TRIM(MID(input!$A615,SEARCH($B$1,input!$A615)+4,5)))&lt;=2020),"X"),"")</f>
        <v>X</v>
      </c>
      <c r="C615" s="14" t="str">
        <f>IFERROR(IF(ISNUMBER(SEARCH($C$1,input!$A615)),AND(2020&lt;=VALUE(TRIM(MID(input!$A615,SEARCH($C$1,input!$A615)+4,5))),VALUE(TRIM(MID(input!$A615,SEARCH($C$1,input!$A615)+4,5)))&lt;=2030),"X"),"")</f>
        <v>X</v>
      </c>
      <c r="D615" s="14" t="str">
        <f>IFERROR(IF(ISNUMBER(SEARCH($D$1,input!$A615)),IF(MID(input!$A615,SEARCH($D$1,input!$A615)+7,2)="cm",AND(150&lt;=VALUE(MID(input!$A615,SEARCH($D$1,input!$A615)+4,3)),VALUE(MID(input!$A615,SEARCH($D$1,input!$A615)+4,3))&lt;=193),IF(MID(input!$A615,SEARCH($D$1,input!$A615)+6,2)="in",AND(59&lt;=VALUE(MID(input!$A615,SEARCH($D$1,input!$A615)+4,2)),VALUE(MID(input!$A615,SEARCH($D$1,input!$A615)+4,2))&lt;=76),"")),"X"),"")</f>
        <v>X</v>
      </c>
      <c r="E615" s="14" t="str">
        <f>IFERROR(IF(ISNUMBER(SEARCH($E$1,input!$A615)),IF(AND(MID(input!$A615,SEARCH($E$1,input!$A615)+4,1)="#",
VLOOKUP(MID(input!$A615,SEARCH($E$1,input!$A615)+5,1),'TRUE LIST'!$C$2:$D$17,2,0),
VLOOKUP(MID(input!$A615,SEARCH($E$1,input!$A615)+6,1),'TRUE LIST'!$C$2:$D$17,2,0),
VLOOKUP(MID(input!$A615,SEARCH($E$1,input!$A615)+7,1),'TRUE LIST'!$C$2:$D$17,2,0),
VLOOKUP(MID(input!$A615,SEARCH($E$1,input!$A615)+8,1),'TRUE LIST'!$C$2:$D$17,2,0),
VLOOKUP(MID(input!$A615,SEARCH($E$1,input!$A615)+9,1),'TRUE LIST'!$C$2:$D$17,2,0),
VLOOKUP(MID(input!$A615,SEARCH($E$1,input!$A615)+10,1),'TRUE LIST'!$C$2:$D$17,2,0),
TRIM(MID(input!$A615,SEARCH($E$1,input!$A615)+11,1))=""),TRUE,""),"X"),"")</f>
        <v>X</v>
      </c>
      <c r="F615" s="14" t="str">
        <f>IFERROR(IF(ISNUMBER(SEARCH($F$1,input!$A615)),VLOOKUP(TRIM(MID(input!$A615,SEARCH($F$1,input!$A615)+4,4)),'TRUE LIST'!$A$2:$B$8,2,0),"X"),"")</f>
        <v>X</v>
      </c>
      <c r="G615" s="14" t="str">
        <f>IFERROR(IF(ISNUMBER(SEARCH($G$1,input!$A615)),IF(LEN(TRIM(MID(input!$A615,SEARCH($G$1,input!$A615)+4,10)))=9,TRUE,""),"X"),"")</f>
        <v>X</v>
      </c>
      <c r="H615" s="14" t="str">
        <f t="shared" ca="1" si="18"/>
        <v/>
      </c>
      <c r="I615" s="13" t="str">
        <f>IF(ISBLANK(input!A615),"x","")</f>
        <v/>
      </c>
      <c r="J615" s="13" t="str">
        <f>IFERROR(IF(I615="x",MATCH("x",I616:I959,0),N/A),"")</f>
        <v/>
      </c>
      <c r="K615" s="14" t="str">
        <f t="shared" ca="1" si="19"/>
        <v/>
      </c>
    </row>
    <row r="616" spans="1:11" s="1" customFormat="1" x14ac:dyDescent="0.35">
      <c r="A616" s="14" t="str">
        <f>IFERROR(IF(ISNUMBER(SEARCH($A$1,input!$A616)),AND(1920&lt;=VALUE(TRIM(MID(input!$A616,SEARCH($A$1,input!$A616)+4,5))),VALUE(TRIM(MID(input!$A616,SEARCH($A$1,input!$A616)+4,5)))&lt;=2002),"X"),"")</f>
        <v>X</v>
      </c>
      <c r="B616" s="14" t="str">
        <f>IFERROR(IF(ISNUMBER(SEARCH($B$1,input!$A616)),AND(2010&lt;=VALUE(TRIM(MID(input!$A616,SEARCH($B$1,input!$A616)+4,5))),VALUE(TRIM(MID(input!$A616,SEARCH($B$1,input!$A616)+4,5)))&lt;=2020),"X"),"")</f>
        <v>X</v>
      </c>
      <c r="C616" s="14" t="str">
        <f>IFERROR(IF(ISNUMBER(SEARCH($C$1,input!$A616)),AND(2020&lt;=VALUE(TRIM(MID(input!$A616,SEARCH($C$1,input!$A616)+4,5))),VALUE(TRIM(MID(input!$A616,SEARCH($C$1,input!$A616)+4,5)))&lt;=2030),"X"),"")</f>
        <v>X</v>
      </c>
      <c r="D616" s="14" t="b">
        <f>IFERROR(IF(ISNUMBER(SEARCH($D$1,input!$A616)),IF(MID(input!$A616,SEARCH($D$1,input!$A616)+7,2)="cm",AND(150&lt;=VALUE(MID(input!$A616,SEARCH($D$1,input!$A616)+4,3)),VALUE(MID(input!$A616,SEARCH($D$1,input!$A616)+4,3))&lt;=193),IF(MID(input!$A616,SEARCH($D$1,input!$A616)+6,2)="in",AND(59&lt;=VALUE(MID(input!$A616,SEARCH($D$1,input!$A616)+4,2)),VALUE(MID(input!$A616,SEARCH($D$1,input!$A616)+4,2))&lt;=76),"")),"X"),"")</f>
        <v>1</v>
      </c>
      <c r="E616" s="14" t="str">
        <f>IFERROR(IF(ISNUMBER(SEARCH($E$1,input!$A616)),IF(AND(MID(input!$A616,SEARCH($E$1,input!$A616)+4,1)="#",
VLOOKUP(MID(input!$A616,SEARCH($E$1,input!$A616)+5,1),'TRUE LIST'!$C$2:$D$17,2,0),
VLOOKUP(MID(input!$A616,SEARCH($E$1,input!$A616)+6,1),'TRUE LIST'!$C$2:$D$17,2,0),
VLOOKUP(MID(input!$A616,SEARCH($E$1,input!$A616)+7,1),'TRUE LIST'!$C$2:$D$17,2,0),
VLOOKUP(MID(input!$A616,SEARCH($E$1,input!$A616)+8,1),'TRUE LIST'!$C$2:$D$17,2,0),
VLOOKUP(MID(input!$A616,SEARCH($E$1,input!$A616)+9,1),'TRUE LIST'!$C$2:$D$17,2,0),
VLOOKUP(MID(input!$A616,SEARCH($E$1,input!$A616)+10,1),'TRUE LIST'!$C$2:$D$17,2,0),
TRIM(MID(input!$A616,SEARCH($E$1,input!$A616)+11,1))=""),TRUE,""),"X"),"")</f>
        <v>X</v>
      </c>
      <c r="F616" s="14" t="b">
        <f>IFERROR(IF(ISNUMBER(SEARCH($F$1,input!$A616)),VLOOKUP(TRIM(MID(input!$A616,SEARCH($F$1,input!$A616)+4,4)),'TRUE LIST'!$A$2:$B$8,2,0),"X"),"")</f>
        <v>1</v>
      </c>
      <c r="G616" s="14" t="b">
        <f>IFERROR(IF(ISNUMBER(SEARCH($G$1,input!$A616)),IF(LEN(TRIM(MID(input!$A616,SEARCH($G$1,input!$A616)+4,10)))=9,TRUE,""),"X"),"")</f>
        <v>1</v>
      </c>
      <c r="H616" s="14" t="str">
        <f t="shared" ca="1" si="18"/>
        <v/>
      </c>
      <c r="I616" s="13" t="str">
        <f>IF(ISBLANK(input!A616),"x","")</f>
        <v/>
      </c>
      <c r="J616" s="13" t="str">
        <f>IFERROR(IF(I616="x",MATCH("x",I617:I959,0),N/A),"")</f>
        <v/>
      </c>
      <c r="K616" s="14" t="str">
        <f t="shared" ca="1" si="19"/>
        <v/>
      </c>
    </row>
    <row r="617" spans="1:11" s="1" customFormat="1" x14ac:dyDescent="0.35">
      <c r="A617" s="14" t="str">
        <f>IFERROR(IF(ISNUMBER(SEARCH($A$1,input!$A617)),AND(1920&lt;=VALUE(TRIM(MID(input!$A617,SEARCH($A$1,input!$A617)+4,5))),VALUE(TRIM(MID(input!$A617,SEARCH($A$1,input!$A617)+4,5)))&lt;=2002),"X"),"")</f>
        <v>X</v>
      </c>
      <c r="B617" s="14" t="str">
        <f>IFERROR(IF(ISNUMBER(SEARCH($B$1,input!$A617)),AND(2010&lt;=VALUE(TRIM(MID(input!$A617,SEARCH($B$1,input!$A617)+4,5))),VALUE(TRIM(MID(input!$A617,SEARCH($B$1,input!$A617)+4,5)))&lt;=2020),"X"),"")</f>
        <v>X</v>
      </c>
      <c r="C617" s="14" t="str">
        <f>IFERROR(IF(ISNUMBER(SEARCH($C$1,input!$A617)),AND(2020&lt;=VALUE(TRIM(MID(input!$A617,SEARCH($C$1,input!$A617)+4,5))),VALUE(TRIM(MID(input!$A617,SEARCH($C$1,input!$A617)+4,5)))&lt;=2030),"X"),"")</f>
        <v>X</v>
      </c>
      <c r="D617" s="14" t="str">
        <f>IFERROR(IF(ISNUMBER(SEARCH($D$1,input!$A617)),IF(MID(input!$A617,SEARCH($D$1,input!$A617)+7,2)="cm",AND(150&lt;=VALUE(MID(input!$A617,SEARCH($D$1,input!$A617)+4,3)),VALUE(MID(input!$A617,SEARCH($D$1,input!$A617)+4,3))&lt;=193),IF(MID(input!$A617,SEARCH($D$1,input!$A617)+6,2)="in",AND(59&lt;=VALUE(MID(input!$A617,SEARCH($D$1,input!$A617)+4,2)),VALUE(MID(input!$A617,SEARCH($D$1,input!$A617)+4,2))&lt;=76),"")),"X"),"")</f>
        <v>X</v>
      </c>
      <c r="E617" s="14" t="str">
        <f>IFERROR(IF(ISNUMBER(SEARCH($E$1,input!$A617)),IF(AND(MID(input!$A617,SEARCH($E$1,input!$A617)+4,1)="#",
VLOOKUP(MID(input!$A617,SEARCH($E$1,input!$A617)+5,1),'TRUE LIST'!$C$2:$D$17,2,0),
VLOOKUP(MID(input!$A617,SEARCH($E$1,input!$A617)+6,1),'TRUE LIST'!$C$2:$D$17,2,0),
VLOOKUP(MID(input!$A617,SEARCH($E$1,input!$A617)+7,1),'TRUE LIST'!$C$2:$D$17,2,0),
VLOOKUP(MID(input!$A617,SEARCH($E$1,input!$A617)+8,1),'TRUE LIST'!$C$2:$D$17,2,0),
VLOOKUP(MID(input!$A617,SEARCH($E$1,input!$A617)+9,1),'TRUE LIST'!$C$2:$D$17,2,0),
VLOOKUP(MID(input!$A617,SEARCH($E$1,input!$A617)+10,1),'TRUE LIST'!$C$2:$D$17,2,0),
TRIM(MID(input!$A617,SEARCH($E$1,input!$A617)+11,1))=""),TRUE,""),"X"),"")</f>
        <v>X</v>
      </c>
      <c r="F617" s="14" t="str">
        <f>IFERROR(IF(ISNUMBER(SEARCH($F$1,input!$A617)),VLOOKUP(TRIM(MID(input!$A617,SEARCH($F$1,input!$A617)+4,4)),'TRUE LIST'!$A$2:$B$8,2,0),"X"),"")</f>
        <v>X</v>
      </c>
      <c r="G617" s="14" t="str">
        <f>IFERROR(IF(ISNUMBER(SEARCH($G$1,input!$A617)),IF(LEN(TRIM(MID(input!$A617,SEARCH($G$1,input!$A617)+4,10)))=9,TRUE,""),"X"),"")</f>
        <v>X</v>
      </c>
      <c r="H617" s="14" t="str">
        <f t="shared" ca="1" si="18"/>
        <v/>
      </c>
      <c r="I617" s="13" t="str">
        <f>IF(ISBLANK(input!A617),"x","")</f>
        <v>x</v>
      </c>
      <c r="J617" s="13">
        <f>IFERROR(IF(I617="x",MATCH("x",I618:I959,0),N/A),"")</f>
        <v>3</v>
      </c>
      <c r="K617" s="14" t="str">
        <f t="shared" ca="1" si="19"/>
        <v/>
      </c>
    </row>
    <row r="618" spans="1:11" s="1" customFormat="1" x14ac:dyDescent="0.35">
      <c r="A618" s="14" t="str">
        <f>IFERROR(IF(ISNUMBER(SEARCH($A$1,input!$A618)),AND(1920&lt;=VALUE(TRIM(MID(input!$A618,SEARCH($A$1,input!$A618)+4,5))),VALUE(TRIM(MID(input!$A618,SEARCH($A$1,input!$A618)+4,5)))&lt;=2002),"X"),"")</f>
        <v>X</v>
      </c>
      <c r="B618" s="14" t="b">
        <f>IFERROR(IF(ISNUMBER(SEARCH($B$1,input!$A618)),AND(2010&lt;=VALUE(TRIM(MID(input!$A618,SEARCH($B$1,input!$A618)+4,5))),VALUE(TRIM(MID(input!$A618,SEARCH($B$1,input!$A618)+4,5)))&lt;=2020),"X"),"")</f>
        <v>0</v>
      </c>
      <c r="C618" s="14" t="str">
        <f>IFERROR(IF(ISNUMBER(SEARCH($C$1,input!$A618)),AND(2020&lt;=VALUE(TRIM(MID(input!$A618,SEARCH($C$1,input!$A618)+4,5))),VALUE(TRIM(MID(input!$A618,SEARCH($C$1,input!$A618)+4,5)))&lt;=2030),"X"),"")</f>
        <v>X</v>
      </c>
      <c r="D618" s="14" t="str">
        <f>IFERROR(IF(ISNUMBER(SEARCH($D$1,input!$A618)),IF(MID(input!$A618,SEARCH($D$1,input!$A618)+7,2)="cm",AND(150&lt;=VALUE(MID(input!$A618,SEARCH($D$1,input!$A618)+4,3)),VALUE(MID(input!$A618,SEARCH($D$1,input!$A618)+4,3))&lt;=193),IF(MID(input!$A618,SEARCH($D$1,input!$A618)+6,2)="in",AND(59&lt;=VALUE(MID(input!$A618,SEARCH($D$1,input!$A618)+4,2)),VALUE(MID(input!$A618,SEARCH($D$1,input!$A618)+4,2))&lt;=76),"")),"X"),"")</f>
        <v>X</v>
      </c>
      <c r="E618" s="14" t="str">
        <f>IFERROR(IF(ISNUMBER(SEARCH($E$1,input!$A618)),IF(AND(MID(input!$A618,SEARCH($E$1,input!$A618)+4,1)="#",
VLOOKUP(MID(input!$A618,SEARCH($E$1,input!$A618)+5,1),'TRUE LIST'!$C$2:$D$17,2,0),
VLOOKUP(MID(input!$A618,SEARCH($E$1,input!$A618)+6,1),'TRUE LIST'!$C$2:$D$17,2,0),
VLOOKUP(MID(input!$A618,SEARCH($E$1,input!$A618)+7,1),'TRUE LIST'!$C$2:$D$17,2,0),
VLOOKUP(MID(input!$A618,SEARCH($E$1,input!$A618)+8,1),'TRUE LIST'!$C$2:$D$17,2,0),
VLOOKUP(MID(input!$A618,SEARCH($E$1,input!$A618)+9,1),'TRUE LIST'!$C$2:$D$17,2,0),
VLOOKUP(MID(input!$A618,SEARCH($E$1,input!$A618)+10,1),'TRUE LIST'!$C$2:$D$17,2,0),
TRIM(MID(input!$A618,SEARCH($E$1,input!$A618)+11,1))=""),TRUE,""),"X"),"")</f>
        <v>X</v>
      </c>
      <c r="F618" s="14" t="str">
        <f>IFERROR(IF(ISNUMBER(SEARCH($F$1,input!$A618)),VLOOKUP(TRIM(MID(input!$A618,SEARCH($F$1,input!$A618)+4,4)),'TRUE LIST'!$A$2:$B$8,2,0),"X"),"")</f>
        <v>X</v>
      </c>
      <c r="G618" s="14" t="b">
        <f>IFERROR(IF(ISNUMBER(SEARCH($G$1,input!$A618)),IF(LEN(TRIM(MID(input!$A618,SEARCH($G$1,input!$A618)+4,10)))=9,TRUE,""),"X"),"")</f>
        <v>1</v>
      </c>
      <c r="H618" s="14">
        <f t="shared" ca="1" si="18"/>
        <v>6</v>
      </c>
      <c r="I618" s="13" t="str">
        <f>IF(ISBLANK(input!A618),"x","")</f>
        <v/>
      </c>
      <c r="J618" s="13" t="str">
        <f>IFERROR(IF(I618="x",MATCH("x",I619:I959,0),N/A),"")</f>
        <v/>
      </c>
      <c r="K618" s="14">
        <f t="shared" ca="1" si="19"/>
        <v>6</v>
      </c>
    </row>
    <row r="619" spans="1:11" s="1" customFormat="1" x14ac:dyDescent="0.35">
      <c r="A619" s="14" t="b">
        <f>IFERROR(IF(ISNUMBER(SEARCH($A$1,input!$A619)),AND(1920&lt;=VALUE(TRIM(MID(input!$A619,SEARCH($A$1,input!$A619)+4,5))),VALUE(TRIM(MID(input!$A619,SEARCH($A$1,input!$A619)+4,5)))&lt;=2002),"X"),"")</f>
        <v>0</v>
      </c>
      <c r="B619" s="14" t="str">
        <f>IFERROR(IF(ISNUMBER(SEARCH($B$1,input!$A619)),AND(2010&lt;=VALUE(TRIM(MID(input!$A619,SEARCH($B$1,input!$A619)+4,5))),VALUE(TRIM(MID(input!$A619,SEARCH($B$1,input!$A619)+4,5)))&lt;=2020),"X"),"")</f>
        <v>X</v>
      </c>
      <c r="C619" s="14" t="b">
        <f>IFERROR(IF(ISNUMBER(SEARCH($C$1,input!$A619)),AND(2020&lt;=VALUE(TRIM(MID(input!$A619,SEARCH($C$1,input!$A619)+4,5))),VALUE(TRIM(MID(input!$A619,SEARCH($C$1,input!$A619)+4,5)))&lt;=2030),"X"),"")</f>
        <v>0</v>
      </c>
      <c r="D619" s="14" t="str">
        <f>IFERROR(IF(ISNUMBER(SEARCH($D$1,input!$A619)),IF(MID(input!$A619,SEARCH($D$1,input!$A619)+7,2)="cm",AND(150&lt;=VALUE(MID(input!$A619,SEARCH($D$1,input!$A619)+4,3)),VALUE(MID(input!$A619,SEARCH($D$1,input!$A619)+4,3))&lt;=193),IF(MID(input!$A619,SEARCH($D$1,input!$A619)+6,2)="in",AND(59&lt;=VALUE(MID(input!$A619,SEARCH($D$1,input!$A619)+4,2)),VALUE(MID(input!$A619,SEARCH($D$1,input!$A619)+4,2))&lt;=76),"")),"X"),"")</f>
        <v/>
      </c>
      <c r="E619" s="14" t="str">
        <f>IFERROR(IF(ISNUMBER(SEARCH($E$1,input!$A619)),IF(AND(MID(input!$A619,SEARCH($E$1,input!$A619)+4,1)="#",
VLOOKUP(MID(input!$A619,SEARCH($E$1,input!$A619)+5,1),'TRUE LIST'!$C$2:$D$17,2,0),
VLOOKUP(MID(input!$A619,SEARCH($E$1,input!$A619)+6,1),'TRUE LIST'!$C$2:$D$17,2,0),
VLOOKUP(MID(input!$A619,SEARCH($E$1,input!$A619)+7,1),'TRUE LIST'!$C$2:$D$17,2,0),
VLOOKUP(MID(input!$A619,SEARCH($E$1,input!$A619)+8,1),'TRUE LIST'!$C$2:$D$17,2,0),
VLOOKUP(MID(input!$A619,SEARCH($E$1,input!$A619)+9,1),'TRUE LIST'!$C$2:$D$17,2,0),
VLOOKUP(MID(input!$A619,SEARCH($E$1,input!$A619)+10,1),'TRUE LIST'!$C$2:$D$17,2,0),
TRIM(MID(input!$A619,SEARCH($E$1,input!$A619)+11,1))=""),TRUE,""),"X"),"")</f>
        <v/>
      </c>
      <c r="F619" s="14" t="b">
        <f>IFERROR(IF(ISNUMBER(SEARCH($F$1,input!$A619)),VLOOKUP(TRIM(MID(input!$A619,SEARCH($F$1,input!$A619)+4,4)),'TRUE LIST'!$A$2:$B$8,2,0),"X"),"")</f>
        <v>1</v>
      </c>
      <c r="G619" s="14" t="str">
        <f>IFERROR(IF(ISNUMBER(SEARCH($G$1,input!$A619)),IF(LEN(TRIM(MID(input!$A619,SEARCH($G$1,input!$A619)+4,10)))=9,TRUE,""),"X"),"")</f>
        <v>X</v>
      </c>
      <c r="H619" s="14" t="str">
        <f t="shared" ca="1" si="18"/>
        <v/>
      </c>
      <c r="I619" s="13" t="str">
        <f>IF(ISBLANK(input!A619),"x","")</f>
        <v/>
      </c>
      <c r="J619" s="13" t="str">
        <f>IFERROR(IF(I619="x",MATCH("x",I620:I959,0),N/A),"")</f>
        <v/>
      </c>
      <c r="K619" s="14" t="str">
        <f t="shared" ca="1" si="19"/>
        <v/>
      </c>
    </row>
    <row r="620" spans="1:11" s="1" customFormat="1" x14ac:dyDescent="0.35">
      <c r="A620" s="14" t="str">
        <f>IFERROR(IF(ISNUMBER(SEARCH($A$1,input!$A620)),AND(1920&lt;=VALUE(TRIM(MID(input!$A620,SEARCH($A$1,input!$A620)+4,5))),VALUE(TRIM(MID(input!$A620,SEARCH($A$1,input!$A620)+4,5)))&lt;=2002),"X"),"")</f>
        <v>X</v>
      </c>
      <c r="B620" s="14" t="str">
        <f>IFERROR(IF(ISNUMBER(SEARCH($B$1,input!$A620)),AND(2010&lt;=VALUE(TRIM(MID(input!$A620,SEARCH($B$1,input!$A620)+4,5))),VALUE(TRIM(MID(input!$A620,SEARCH($B$1,input!$A620)+4,5)))&lt;=2020),"X"),"")</f>
        <v>X</v>
      </c>
      <c r="C620" s="14" t="str">
        <f>IFERROR(IF(ISNUMBER(SEARCH($C$1,input!$A620)),AND(2020&lt;=VALUE(TRIM(MID(input!$A620,SEARCH($C$1,input!$A620)+4,5))),VALUE(TRIM(MID(input!$A620,SEARCH($C$1,input!$A620)+4,5)))&lt;=2030),"X"),"")</f>
        <v>X</v>
      </c>
      <c r="D620" s="14" t="str">
        <f>IFERROR(IF(ISNUMBER(SEARCH($D$1,input!$A620)),IF(MID(input!$A620,SEARCH($D$1,input!$A620)+7,2)="cm",AND(150&lt;=VALUE(MID(input!$A620,SEARCH($D$1,input!$A620)+4,3)),VALUE(MID(input!$A620,SEARCH($D$1,input!$A620)+4,3))&lt;=193),IF(MID(input!$A620,SEARCH($D$1,input!$A620)+6,2)="in",AND(59&lt;=VALUE(MID(input!$A620,SEARCH($D$1,input!$A620)+4,2)),VALUE(MID(input!$A620,SEARCH($D$1,input!$A620)+4,2))&lt;=76),"")),"X"),"")</f>
        <v>X</v>
      </c>
      <c r="E620" s="14" t="str">
        <f>IFERROR(IF(ISNUMBER(SEARCH($E$1,input!$A620)),IF(AND(MID(input!$A620,SEARCH($E$1,input!$A620)+4,1)="#",
VLOOKUP(MID(input!$A620,SEARCH($E$1,input!$A620)+5,1),'TRUE LIST'!$C$2:$D$17,2,0),
VLOOKUP(MID(input!$A620,SEARCH($E$1,input!$A620)+6,1),'TRUE LIST'!$C$2:$D$17,2,0),
VLOOKUP(MID(input!$A620,SEARCH($E$1,input!$A620)+7,1),'TRUE LIST'!$C$2:$D$17,2,0),
VLOOKUP(MID(input!$A620,SEARCH($E$1,input!$A620)+8,1),'TRUE LIST'!$C$2:$D$17,2,0),
VLOOKUP(MID(input!$A620,SEARCH($E$1,input!$A620)+9,1),'TRUE LIST'!$C$2:$D$17,2,0),
VLOOKUP(MID(input!$A620,SEARCH($E$1,input!$A620)+10,1),'TRUE LIST'!$C$2:$D$17,2,0),
TRIM(MID(input!$A620,SEARCH($E$1,input!$A620)+11,1))=""),TRUE,""),"X"),"")</f>
        <v>X</v>
      </c>
      <c r="F620" s="14" t="str">
        <f>IFERROR(IF(ISNUMBER(SEARCH($F$1,input!$A620)),VLOOKUP(TRIM(MID(input!$A620,SEARCH($F$1,input!$A620)+4,4)),'TRUE LIST'!$A$2:$B$8,2,0),"X"),"")</f>
        <v>X</v>
      </c>
      <c r="G620" s="14" t="str">
        <f>IFERROR(IF(ISNUMBER(SEARCH($G$1,input!$A620)),IF(LEN(TRIM(MID(input!$A620,SEARCH($G$1,input!$A620)+4,10)))=9,TRUE,""),"X"),"")</f>
        <v>X</v>
      </c>
      <c r="H620" s="14" t="str">
        <f t="shared" ca="1" si="18"/>
        <v/>
      </c>
      <c r="I620" s="13" t="str">
        <f>IF(ISBLANK(input!A620),"x","")</f>
        <v>x</v>
      </c>
      <c r="J620" s="13">
        <f>IFERROR(IF(I620="x",MATCH("x",I621:I959,0),N/A),"")</f>
        <v>4</v>
      </c>
      <c r="K620" s="14" t="str">
        <f t="shared" ca="1" si="19"/>
        <v/>
      </c>
    </row>
    <row r="621" spans="1:11" s="1" customFormat="1" x14ac:dyDescent="0.35">
      <c r="A621" s="14" t="b">
        <f>IFERROR(IF(ISNUMBER(SEARCH($A$1,input!$A621)),AND(1920&lt;=VALUE(TRIM(MID(input!$A621,SEARCH($A$1,input!$A621)+4,5))),VALUE(TRIM(MID(input!$A621,SEARCH($A$1,input!$A621)+4,5)))&lt;=2002),"X"),"")</f>
        <v>0</v>
      </c>
      <c r="B621" s="14" t="str">
        <f>IFERROR(IF(ISNUMBER(SEARCH($B$1,input!$A621)),AND(2010&lt;=VALUE(TRIM(MID(input!$A621,SEARCH($B$1,input!$A621)+4,5))),VALUE(TRIM(MID(input!$A621,SEARCH($B$1,input!$A621)+4,5)))&lt;=2020),"X"),"")</f>
        <v>X</v>
      </c>
      <c r="C621" s="14" t="str">
        <f>IFERROR(IF(ISNUMBER(SEARCH($C$1,input!$A621)),AND(2020&lt;=VALUE(TRIM(MID(input!$A621,SEARCH($C$1,input!$A621)+4,5))),VALUE(TRIM(MID(input!$A621,SEARCH($C$1,input!$A621)+4,5)))&lt;=2030),"X"),"")</f>
        <v>X</v>
      </c>
      <c r="D621" s="14" t="str">
        <f>IFERROR(IF(ISNUMBER(SEARCH($D$1,input!$A621)),IF(MID(input!$A621,SEARCH($D$1,input!$A621)+7,2)="cm",AND(150&lt;=VALUE(MID(input!$A621,SEARCH($D$1,input!$A621)+4,3)),VALUE(MID(input!$A621,SEARCH($D$1,input!$A621)+4,3))&lt;=193),IF(MID(input!$A621,SEARCH($D$1,input!$A621)+6,2)="in",AND(59&lt;=VALUE(MID(input!$A621,SEARCH($D$1,input!$A621)+4,2)),VALUE(MID(input!$A621,SEARCH($D$1,input!$A621)+4,2))&lt;=76),"")),"X"),"")</f>
        <v>X</v>
      </c>
      <c r="E621" s="14" t="str">
        <f>IFERROR(IF(ISNUMBER(SEARCH($E$1,input!$A621)),IF(AND(MID(input!$A621,SEARCH($E$1,input!$A621)+4,1)="#",
VLOOKUP(MID(input!$A621,SEARCH($E$1,input!$A621)+5,1),'TRUE LIST'!$C$2:$D$17,2,0),
VLOOKUP(MID(input!$A621,SEARCH($E$1,input!$A621)+6,1),'TRUE LIST'!$C$2:$D$17,2,0),
VLOOKUP(MID(input!$A621,SEARCH($E$1,input!$A621)+7,1),'TRUE LIST'!$C$2:$D$17,2,0),
VLOOKUP(MID(input!$A621,SEARCH($E$1,input!$A621)+8,1),'TRUE LIST'!$C$2:$D$17,2,0),
VLOOKUP(MID(input!$A621,SEARCH($E$1,input!$A621)+9,1),'TRUE LIST'!$C$2:$D$17,2,0),
VLOOKUP(MID(input!$A621,SEARCH($E$1,input!$A621)+10,1),'TRUE LIST'!$C$2:$D$17,2,0),
TRIM(MID(input!$A621,SEARCH($E$1,input!$A621)+11,1))=""),TRUE,""),"X"),"")</f>
        <v>X</v>
      </c>
      <c r="F621" s="14" t="str">
        <f>IFERROR(IF(ISNUMBER(SEARCH($F$1,input!$A621)),VLOOKUP(TRIM(MID(input!$A621,SEARCH($F$1,input!$A621)+4,4)),'TRUE LIST'!$A$2:$B$8,2,0),"X"),"")</f>
        <v>X</v>
      </c>
      <c r="G621" s="14" t="str">
        <f>IFERROR(IF(ISNUMBER(SEARCH($G$1,input!$A621)),IF(LEN(TRIM(MID(input!$A621,SEARCH($G$1,input!$A621)+4,10)))=9,TRUE,""),"X"),"")</f>
        <v>X</v>
      </c>
      <c r="H621" s="14">
        <f t="shared" ca="1" si="18"/>
        <v>6</v>
      </c>
      <c r="I621" s="13" t="str">
        <f>IF(ISBLANK(input!A621),"x","")</f>
        <v/>
      </c>
      <c r="J621" s="13" t="str">
        <f>IFERROR(IF(I621="x",MATCH("x",I622:I959,0),N/A),"")</f>
        <v/>
      </c>
      <c r="K621" s="14">
        <f t="shared" ca="1" si="19"/>
        <v>6</v>
      </c>
    </row>
    <row r="622" spans="1:11" s="1" customFormat="1" x14ac:dyDescent="0.35">
      <c r="A622" s="14" t="str">
        <f>IFERROR(IF(ISNUMBER(SEARCH($A$1,input!$A622)),AND(1920&lt;=VALUE(TRIM(MID(input!$A622,SEARCH($A$1,input!$A622)+4,5))),VALUE(TRIM(MID(input!$A622,SEARCH($A$1,input!$A622)+4,5)))&lt;=2002),"X"),"")</f>
        <v>X</v>
      </c>
      <c r="B622" s="14" t="b">
        <f>IFERROR(IF(ISNUMBER(SEARCH($B$1,input!$A622)),AND(2010&lt;=VALUE(TRIM(MID(input!$A622,SEARCH($B$1,input!$A622)+4,5))),VALUE(TRIM(MID(input!$A622,SEARCH($B$1,input!$A622)+4,5)))&lt;=2020),"X"),"")</f>
        <v>1</v>
      </c>
      <c r="C622" s="14" t="b">
        <f>IFERROR(IF(ISNUMBER(SEARCH($C$1,input!$A622)),AND(2020&lt;=VALUE(TRIM(MID(input!$A622,SEARCH($C$1,input!$A622)+4,5))),VALUE(TRIM(MID(input!$A622,SEARCH($C$1,input!$A622)+4,5)))&lt;=2030),"X"),"")</f>
        <v>1</v>
      </c>
      <c r="D622" s="14" t="str">
        <f>IFERROR(IF(ISNUMBER(SEARCH($D$1,input!$A622)),IF(MID(input!$A622,SEARCH($D$1,input!$A622)+7,2)="cm",AND(150&lt;=VALUE(MID(input!$A622,SEARCH($D$1,input!$A622)+4,3)),VALUE(MID(input!$A622,SEARCH($D$1,input!$A622)+4,3))&lt;=193),IF(MID(input!$A622,SEARCH($D$1,input!$A622)+6,2)="in",AND(59&lt;=VALUE(MID(input!$A622,SEARCH($D$1,input!$A622)+4,2)),VALUE(MID(input!$A622,SEARCH($D$1,input!$A622)+4,2))&lt;=76),"")),"X"),"")</f>
        <v>X</v>
      </c>
      <c r="E622" s="14" t="str">
        <f>IFERROR(IF(ISNUMBER(SEARCH($E$1,input!$A622)),IF(AND(MID(input!$A622,SEARCH($E$1,input!$A622)+4,1)="#",
VLOOKUP(MID(input!$A622,SEARCH($E$1,input!$A622)+5,1),'TRUE LIST'!$C$2:$D$17,2,0),
VLOOKUP(MID(input!$A622,SEARCH($E$1,input!$A622)+6,1),'TRUE LIST'!$C$2:$D$17,2,0),
VLOOKUP(MID(input!$A622,SEARCH($E$1,input!$A622)+7,1),'TRUE LIST'!$C$2:$D$17,2,0),
VLOOKUP(MID(input!$A622,SEARCH($E$1,input!$A622)+8,1),'TRUE LIST'!$C$2:$D$17,2,0),
VLOOKUP(MID(input!$A622,SEARCH($E$1,input!$A622)+9,1),'TRUE LIST'!$C$2:$D$17,2,0),
VLOOKUP(MID(input!$A622,SEARCH($E$1,input!$A622)+10,1),'TRUE LIST'!$C$2:$D$17,2,0),
TRIM(MID(input!$A622,SEARCH($E$1,input!$A622)+11,1))=""),TRUE,""),"X"),"")</f>
        <v>X</v>
      </c>
      <c r="F622" s="14" t="str">
        <f>IFERROR(IF(ISNUMBER(SEARCH($F$1,input!$A622)),VLOOKUP(TRIM(MID(input!$A622,SEARCH($F$1,input!$A622)+4,4)),'TRUE LIST'!$A$2:$B$8,2,0),"X"),"")</f>
        <v>X</v>
      </c>
      <c r="G622" s="14" t="str">
        <f>IFERROR(IF(ISNUMBER(SEARCH($G$1,input!$A622)),IF(LEN(TRIM(MID(input!$A622,SEARCH($G$1,input!$A622)+4,10)))=9,TRUE,""),"X"),"")</f>
        <v>X</v>
      </c>
      <c r="H622" s="14" t="str">
        <f t="shared" ca="1" si="18"/>
        <v/>
      </c>
      <c r="I622" s="13" t="str">
        <f>IF(ISBLANK(input!A622),"x","")</f>
        <v/>
      </c>
      <c r="J622" s="13" t="str">
        <f>IFERROR(IF(I622="x",MATCH("x",I623:I959,0),N/A),"")</f>
        <v/>
      </c>
      <c r="K622" s="14" t="str">
        <f t="shared" ca="1" si="19"/>
        <v/>
      </c>
    </row>
    <row r="623" spans="1:11" s="1" customFormat="1" x14ac:dyDescent="0.35">
      <c r="A623" s="14" t="str">
        <f>IFERROR(IF(ISNUMBER(SEARCH($A$1,input!$A623)),AND(1920&lt;=VALUE(TRIM(MID(input!$A623,SEARCH($A$1,input!$A623)+4,5))),VALUE(TRIM(MID(input!$A623,SEARCH($A$1,input!$A623)+4,5)))&lt;=2002),"X"),"")</f>
        <v>X</v>
      </c>
      <c r="B623" s="14" t="str">
        <f>IFERROR(IF(ISNUMBER(SEARCH($B$1,input!$A623)),AND(2010&lt;=VALUE(TRIM(MID(input!$A623,SEARCH($B$1,input!$A623)+4,5))),VALUE(TRIM(MID(input!$A623,SEARCH($B$1,input!$A623)+4,5)))&lt;=2020),"X"),"")</f>
        <v>X</v>
      </c>
      <c r="C623" s="14" t="str">
        <f>IFERROR(IF(ISNUMBER(SEARCH($C$1,input!$A623)),AND(2020&lt;=VALUE(TRIM(MID(input!$A623,SEARCH($C$1,input!$A623)+4,5))),VALUE(TRIM(MID(input!$A623,SEARCH($C$1,input!$A623)+4,5)))&lt;=2030),"X"),"")</f>
        <v>X</v>
      </c>
      <c r="D623" s="14" t="str">
        <f>IFERROR(IF(ISNUMBER(SEARCH($D$1,input!$A623)),IF(MID(input!$A623,SEARCH($D$1,input!$A623)+7,2)="cm",AND(150&lt;=VALUE(MID(input!$A623,SEARCH($D$1,input!$A623)+4,3)),VALUE(MID(input!$A623,SEARCH($D$1,input!$A623)+4,3))&lt;=193),IF(MID(input!$A623,SEARCH($D$1,input!$A623)+6,2)="in",AND(59&lt;=VALUE(MID(input!$A623,SEARCH($D$1,input!$A623)+4,2)),VALUE(MID(input!$A623,SEARCH($D$1,input!$A623)+4,2))&lt;=76),"")),"X"),"")</f>
        <v/>
      </c>
      <c r="E623" s="14" t="str">
        <f>IFERROR(IF(ISNUMBER(SEARCH($E$1,input!$A623)),IF(AND(MID(input!$A623,SEARCH($E$1,input!$A623)+4,1)="#",
VLOOKUP(MID(input!$A623,SEARCH($E$1,input!$A623)+5,1),'TRUE LIST'!$C$2:$D$17,2,0),
VLOOKUP(MID(input!$A623,SEARCH($E$1,input!$A623)+6,1),'TRUE LIST'!$C$2:$D$17,2,0),
VLOOKUP(MID(input!$A623,SEARCH($E$1,input!$A623)+7,1),'TRUE LIST'!$C$2:$D$17,2,0),
VLOOKUP(MID(input!$A623,SEARCH($E$1,input!$A623)+8,1),'TRUE LIST'!$C$2:$D$17,2,0),
VLOOKUP(MID(input!$A623,SEARCH($E$1,input!$A623)+9,1),'TRUE LIST'!$C$2:$D$17,2,0),
VLOOKUP(MID(input!$A623,SEARCH($E$1,input!$A623)+10,1),'TRUE LIST'!$C$2:$D$17,2,0),
TRIM(MID(input!$A623,SEARCH($E$1,input!$A623)+11,1))=""),TRUE,""),"X"),"")</f>
        <v>X</v>
      </c>
      <c r="F623" s="14" t="b">
        <f>IFERROR(IF(ISNUMBER(SEARCH($F$1,input!$A623)),VLOOKUP(TRIM(MID(input!$A623,SEARCH($F$1,input!$A623)+4,4)),'TRUE LIST'!$A$2:$B$8,2,0),"X"),"")</f>
        <v>1</v>
      </c>
      <c r="G623" s="14" t="str">
        <f>IFERROR(IF(ISNUMBER(SEARCH($G$1,input!$A623)),IF(LEN(TRIM(MID(input!$A623,SEARCH($G$1,input!$A623)+4,10)))=9,TRUE,""),"X"),"")</f>
        <v/>
      </c>
      <c r="H623" s="14" t="str">
        <f t="shared" ca="1" si="18"/>
        <v/>
      </c>
      <c r="I623" s="13" t="str">
        <f>IF(ISBLANK(input!A623),"x","")</f>
        <v/>
      </c>
      <c r="J623" s="13" t="str">
        <f>IFERROR(IF(I623="x",MATCH("x",I624:I959,0),N/A),"")</f>
        <v/>
      </c>
      <c r="K623" s="14" t="str">
        <f t="shared" ca="1" si="19"/>
        <v/>
      </c>
    </row>
    <row r="624" spans="1:11" s="1" customFormat="1" x14ac:dyDescent="0.35">
      <c r="A624" s="14" t="str">
        <f>IFERROR(IF(ISNUMBER(SEARCH($A$1,input!$A624)),AND(1920&lt;=VALUE(TRIM(MID(input!$A624,SEARCH($A$1,input!$A624)+4,5))),VALUE(TRIM(MID(input!$A624,SEARCH($A$1,input!$A624)+4,5)))&lt;=2002),"X"),"")</f>
        <v>X</v>
      </c>
      <c r="B624" s="14" t="str">
        <f>IFERROR(IF(ISNUMBER(SEARCH($B$1,input!$A624)),AND(2010&lt;=VALUE(TRIM(MID(input!$A624,SEARCH($B$1,input!$A624)+4,5))),VALUE(TRIM(MID(input!$A624,SEARCH($B$1,input!$A624)+4,5)))&lt;=2020),"X"),"")</f>
        <v>X</v>
      </c>
      <c r="C624" s="14" t="str">
        <f>IFERROR(IF(ISNUMBER(SEARCH($C$1,input!$A624)),AND(2020&lt;=VALUE(TRIM(MID(input!$A624,SEARCH($C$1,input!$A624)+4,5))),VALUE(TRIM(MID(input!$A624,SEARCH($C$1,input!$A624)+4,5)))&lt;=2030),"X"),"")</f>
        <v>X</v>
      </c>
      <c r="D624" s="14" t="str">
        <f>IFERROR(IF(ISNUMBER(SEARCH($D$1,input!$A624)),IF(MID(input!$A624,SEARCH($D$1,input!$A624)+7,2)="cm",AND(150&lt;=VALUE(MID(input!$A624,SEARCH($D$1,input!$A624)+4,3)),VALUE(MID(input!$A624,SEARCH($D$1,input!$A624)+4,3))&lt;=193),IF(MID(input!$A624,SEARCH($D$1,input!$A624)+6,2)="in",AND(59&lt;=VALUE(MID(input!$A624,SEARCH($D$1,input!$A624)+4,2)),VALUE(MID(input!$A624,SEARCH($D$1,input!$A624)+4,2))&lt;=76),"")),"X"),"")</f>
        <v>X</v>
      </c>
      <c r="E624" s="14" t="str">
        <f>IFERROR(IF(ISNUMBER(SEARCH($E$1,input!$A624)),IF(AND(MID(input!$A624,SEARCH($E$1,input!$A624)+4,1)="#",
VLOOKUP(MID(input!$A624,SEARCH($E$1,input!$A624)+5,1),'TRUE LIST'!$C$2:$D$17,2,0),
VLOOKUP(MID(input!$A624,SEARCH($E$1,input!$A624)+6,1),'TRUE LIST'!$C$2:$D$17,2,0),
VLOOKUP(MID(input!$A624,SEARCH($E$1,input!$A624)+7,1),'TRUE LIST'!$C$2:$D$17,2,0),
VLOOKUP(MID(input!$A624,SEARCH($E$1,input!$A624)+8,1),'TRUE LIST'!$C$2:$D$17,2,0),
VLOOKUP(MID(input!$A624,SEARCH($E$1,input!$A624)+9,1),'TRUE LIST'!$C$2:$D$17,2,0),
VLOOKUP(MID(input!$A624,SEARCH($E$1,input!$A624)+10,1),'TRUE LIST'!$C$2:$D$17,2,0),
TRIM(MID(input!$A624,SEARCH($E$1,input!$A624)+11,1))=""),TRUE,""),"X"),"")</f>
        <v>X</v>
      </c>
      <c r="F624" s="14" t="str">
        <f>IFERROR(IF(ISNUMBER(SEARCH($F$1,input!$A624)),VLOOKUP(TRIM(MID(input!$A624,SEARCH($F$1,input!$A624)+4,4)),'TRUE LIST'!$A$2:$B$8,2,0),"X"),"")</f>
        <v>X</v>
      </c>
      <c r="G624" s="14" t="str">
        <f>IFERROR(IF(ISNUMBER(SEARCH($G$1,input!$A624)),IF(LEN(TRIM(MID(input!$A624,SEARCH($G$1,input!$A624)+4,10)))=9,TRUE,""),"X"),"")</f>
        <v>X</v>
      </c>
      <c r="H624" s="14" t="str">
        <f t="shared" ca="1" si="18"/>
        <v/>
      </c>
      <c r="I624" s="13" t="str">
        <f>IF(ISBLANK(input!A624),"x","")</f>
        <v>x</v>
      </c>
      <c r="J624" s="13">
        <f>IFERROR(IF(I624="x",MATCH("x",I625:I959,0),N/A),"")</f>
        <v>3</v>
      </c>
      <c r="K624" s="14" t="str">
        <f t="shared" ca="1" si="19"/>
        <v/>
      </c>
    </row>
    <row r="625" spans="1:11" s="1" customFormat="1" x14ac:dyDescent="0.35">
      <c r="A625" s="14" t="b">
        <f>IFERROR(IF(ISNUMBER(SEARCH($A$1,input!$A625)),AND(1920&lt;=VALUE(TRIM(MID(input!$A625,SEARCH($A$1,input!$A625)+4,5))),VALUE(TRIM(MID(input!$A625,SEARCH($A$1,input!$A625)+4,5)))&lt;=2002),"X"),"")</f>
        <v>1</v>
      </c>
      <c r="B625" s="14" t="b">
        <f>IFERROR(IF(ISNUMBER(SEARCH($B$1,input!$A625)),AND(2010&lt;=VALUE(TRIM(MID(input!$A625,SEARCH($B$1,input!$A625)+4,5))),VALUE(TRIM(MID(input!$A625,SEARCH($B$1,input!$A625)+4,5)))&lt;=2020),"X"),"")</f>
        <v>0</v>
      </c>
      <c r="C625" s="14" t="str">
        <f>IFERROR(IF(ISNUMBER(SEARCH($C$1,input!$A625)),AND(2020&lt;=VALUE(TRIM(MID(input!$A625,SEARCH($C$1,input!$A625)+4,5))),VALUE(TRIM(MID(input!$A625,SEARCH($C$1,input!$A625)+4,5)))&lt;=2030),"X"),"")</f>
        <v>X</v>
      </c>
      <c r="D625" s="14" t="b">
        <f>IFERROR(IF(ISNUMBER(SEARCH($D$1,input!$A625)),IF(MID(input!$A625,SEARCH($D$1,input!$A625)+7,2)="cm",AND(150&lt;=VALUE(MID(input!$A625,SEARCH($D$1,input!$A625)+4,3)),VALUE(MID(input!$A625,SEARCH($D$1,input!$A625)+4,3))&lt;=193),IF(MID(input!$A625,SEARCH($D$1,input!$A625)+6,2)="in",AND(59&lt;=VALUE(MID(input!$A625,SEARCH($D$1,input!$A625)+4,2)),VALUE(MID(input!$A625,SEARCH($D$1,input!$A625)+4,2))&lt;=76),"")),"X"),"")</f>
        <v>1</v>
      </c>
      <c r="E625" s="14" t="str">
        <f>IFERROR(IF(ISNUMBER(SEARCH($E$1,input!$A625)),IF(AND(MID(input!$A625,SEARCH($E$1,input!$A625)+4,1)="#",
VLOOKUP(MID(input!$A625,SEARCH($E$1,input!$A625)+5,1),'TRUE LIST'!$C$2:$D$17,2,0),
VLOOKUP(MID(input!$A625,SEARCH($E$1,input!$A625)+6,1),'TRUE LIST'!$C$2:$D$17,2,0),
VLOOKUP(MID(input!$A625,SEARCH($E$1,input!$A625)+7,1),'TRUE LIST'!$C$2:$D$17,2,0),
VLOOKUP(MID(input!$A625,SEARCH($E$1,input!$A625)+8,1),'TRUE LIST'!$C$2:$D$17,2,0),
VLOOKUP(MID(input!$A625,SEARCH($E$1,input!$A625)+9,1),'TRUE LIST'!$C$2:$D$17,2,0),
VLOOKUP(MID(input!$A625,SEARCH($E$1,input!$A625)+10,1),'TRUE LIST'!$C$2:$D$17,2,0),
TRIM(MID(input!$A625,SEARCH($E$1,input!$A625)+11,1))=""),TRUE,""),"X"),"")</f>
        <v>X</v>
      </c>
      <c r="F625" s="14" t="str">
        <f>IFERROR(IF(ISNUMBER(SEARCH($F$1,input!$A625)),VLOOKUP(TRIM(MID(input!$A625,SEARCH($F$1,input!$A625)+4,4)),'TRUE LIST'!$A$2:$B$8,2,0),"X"),"")</f>
        <v>X</v>
      </c>
      <c r="G625" s="14" t="b">
        <f>IFERROR(IF(ISNUMBER(SEARCH($G$1,input!$A625)),IF(LEN(TRIM(MID(input!$A625,SEARCH($G$1,input!$A625)+4,10)))=9,TRUE,""),"X"),"")</f>
        <v>1</v>
      </c>
      <c r="H625" s="14">
        <f t="shared" ca="1" si="18"/>
        <v>6</v>
      </c>
      <c r="I625" s="13" t="str">
        <f>IF(ISBLANK(input!A625),"x","")</f>
        <v/>
      </c>
      <c r="J625" s="13" t="str">
        <f>IFERROR(IF(I625="x",MATCH("x",I626:I959,0),N/A),"")</f>
        <v/>
      </c>
      <c r="K625" s="14">
        <f t="shared" ca="1" si="19"/>
        <v>6</v>
      </c>
    </row>
    <row r="626" spans="1:11" s="1" customFormat="1" x14ac:dyDescent="0.35">
      <c r="A626" s="14" t="str">
        <f>IFERROR(IF(ISNUMBER(SEARCH($A$1,input!$A626)),AND(1920&lt;=VALUE(TRIM(MID(input!$A626,SEARCH($A$1,input!$A626)+4,5))),VALUE(TRIM(MID(input!$A626,SEARCH($A$1,input!$A626)+4,5)))&lt;=2002),"X"),"")</f>
        <v>X</v>
      </c>
      <c r="B626" s="14" t="str">
        <f>IFERROR(IF(ISNUMBER(SEARCH($B$1,input!$A626)),AND(2010&lt;=VALUE(TRIM(MID(input!$A626,SEARCH($B$1,input!$A626)+4,5))),VALUE(TRIM(MID(input!$A626,SEARCH($B$1,input!$A626)+4,5)))&lt;=2020),"X"),"")</f>
        <v>X</v>
      </c>
      <c r="C626" s="14" t="b">
        <f>IFERROR(IF(ISNUMBER(SEARCH($C$1,input!$A626)),AND(2020&lt;=VALUE(TRIM(MID(input!$A626,SEARCH($C$1,input!$A626)+4,5))),VALUE(TRIM(MID(input!$A626,SEARCH($C$1,input!$A626)+4,5)))&lt;=2030),"X"),"")</f>
        <v>1</v>
      </c>
      <c r="D626" s="14" t="str">
        <f>IFERROR(IF(ISNUMBER(SEARCH($D$1,input!$A626)),IF(MID(input!$A626,SEARCH($D$1,input!$A626)+7,2)="cm",AND(150&lt;=VALUE(MID(input!$A626,SEARCH($D$1,input!$A626)+4,3)),VALUE(MID(input!$A626,SEARCH($D$1,input!$A626)+4,3))&lt;=193),IF(MID(input!$A626,SEARCH($D$1,input!$A626)+6,2)="in",AND(59&lt;=VALUE(MID(input!$A626,SEARCH($D$1,input!$A626)+4,2)),VALUE(MID(input!$A626,SEARCH($D$1,input!$A626)+4,2))&lt;=76),"")),"X"),"")</f>
        <v>X</v>
      </c>
      <c r="E626" s="14" t="b">
        <f>IFERROR(IF(ISNUMBER(SEARCH($E$1,input!$A626)),IF(AND(MID(input!$A626,SEARCH($E$1,input!$A626)+4,1)="#",
VLOOKUP(MID(input!$A626,SEARCH($E$1,input!$A626)+5,1),'TRUE LIST'!$C$2:$D$17,2,0),
VLOOKUP(MID(input!$A626,SEARCH($E$1,input!$A626)+6,1),'TRUE LIST'!$C$2:$D$17,2,0),
VLOOKUP(MID(input!$A626,SEARCH($E$1,input!$A626)+7,1),'TRUE LIST'!$C$2:$D$17,2,0),
VLOOKUP(MID(input!$A626,SEARCH($E$1,input!$A626)+8,1),'TRUE LIST'!$C$2:$D$17,2,0),
VLOOKUP(MID(input!$A626,SEARCH($E$1,input!$A626)+9,1),'TRUE LIST'!$C$2:$D$17,2,0),
VLOOKUP(MID(input!$A626,SEARCH($E$1,input!$A626)+10,1),'TRUE LIST'!$C$2:$D$17,2,0),
TRIM(MID(input!$A626,SEARCH($E$1,input!$A626)+11,1))=""),TRUE,""),"X"),"")</f>
        <v>1</v>
      </c>
      <c r="F626" s="14" t="b">
        <f>IFERROR(IF(ISNUMBER(SEARCH($F$1,input!$A626)),VLOOKUP(TRIM(MID(input!$A626,SEARCH($F$1,input!$A626)+4,4)),'TRUE LIST'!$A$2:$B$8,2,0),"X"),"")</f>
        <v>1</v>
      </c>
      <c r="G626" s="14" t="str">
        <f>IFERROR(IF(ISNUMBER(SEARCH($G$1,input!$A626)),IF(LEN(TRIM(MID(input!$A626,SEARCH($G$1,input!$A626)+4,10)))=9,TRUE,""),"X"),"")</f>
        <v>X</v>
      </c>
      <c r="H626" s="14" t="str">
        <f t="shared" ca="1" si="18"/>
        <v/>
      </c>
      <c r="I626" s="13" t="str">
        <f>IF(ISBLANK(input!A626),"x","")</f>
        <v/>
      </c>
      <c r="J626" s="13" t="str">
        <f>IFERROR(IF(I626="x",MATCH("x",I627:I959,0),N/A),"")</f>
        <v/>
      </c>
      <c r="K626" s="14" t="str">
        <f t="shared" ca="1" si="19"/>
        <v/>
      </c>
    </row>
    <row r="627" spans="1:11" s="1" customFormat="1" x14ac:dyDescent="0.35">
      <c r="A627" s="14" t="str">
        <f>IFERROR(IF(ISNUMBER(SEARCH($A$1,input!$A627)),AND(1920&lt;=VALUE(TRIM(MID(input!$A627,SEARCH($A$1,input!$A627)+4,5))),VALUE(TRIM(MID(input!$A627,SEARCH($A$1,input!$A627)+4,5)))&lt;=2002),"X"),"")</f>
        <v>X</v>
      </c>
      <c r="B627" s="14" t="str">
        <f>IFERROR(IF(ISNUMBER(SEARCH($B$1,input!$A627)),AND(2010&lt;=VALUE(TRIM(MID(input!$A627,SEARCH($B$1,input!$A627)+4,5))),VALUE(TRIM(MID(input!$A627,SEARCH($B$1,input!$A627)+4,5)))&lt;=2020),"X"),"")</f>
        <v>X</v>
      </c>
      <c r="C627" s="14" t="str">
        <f>IFERROR(IF(ISNUMBER(SEARCH($C$1,input!$A627)),AND(2020&lt;=VALUE(TRIM(MID(input!$A627,SEARCH($C$1,input!$A627)+4,5))),VALUE(TRIM(MID(input!$A627,SEARCH($C$1,input!$A627)+4,5)))&lt;=2030),"X"),"")</f>
        <v>X</v>
      </c>
      <c r="D627" s="14" t="str">
        <f>IFERROR(IF(ISNUMBER(SEARCH($D$1,input!$A627)),IF(MID(input!$A627,SEARCH($D$1,input!$A627)+7,2)="cm",AND(150&lt;=VALUE(MID(input!$A627,SEARCH($D$1,input!$A627)+4,3)),VALUE(MID(input!$A627,SEARCH($D$1,input!$A627)+4,3))&lt;=193),IF(MID(input!$A627,SEARCH($D$1,input!$A627)+6,2)="in",AND(59&lt;=VALUE(MID(input!$A627,SEARCH($D$1,input!$A627)+4,2)),VALUE(MID(input!$A627,SEARCH($D$1,input!$A627)+4,2))&lt;=76),"")),"X"),"")</f>
        <v>X</v>
      </c>
      <c r="E627" s="14" t="str">
        <f>IFERROR(IF(ISNUMBER(SEARCH($E$1,input!$A627)),IF(AND(MID(input!$A627,SEARCH($E$1,input!$A627)+4,1)="#",
VLOOKUP(MID(input!$A627,SEARCH($E$1,input!$A627)+5,1),'TRUE LIST'!$C$2:$D$17,2,0),
VLOOKUP(MID(input!$A627,SEARCH($E$1,input!$A627)+6,1),'TRUE LIST'!$C$2:$D$17,2,0),
VLOOKUP(MID(input!$A627,SEARCH($E$1,input!$A627)+7,1),'TRUE LIST'!$C$2:$D$17,2,0),
VLOOKUP(MID(input!$A627,SEARCH($E$1,input!$A627)+8,1),'TRUE LIST'!$C$2:$D$17,2,0),
VLOOKUP(MID(input!$A627,SEARCH($E$1,input!$A627)+9,1),'TRUE LIST'!$C$2:$D$17,2,0),
VLOOKUP(MID(input!$A627,SEARCH($E$1,input!$A627)+10,1),'TRUE LIST'!$C$2:$D$17,2,0),
TRIM(MID(input!$A627,SEARCH($E$1,input!$A627)+11,1))=""),TRUE,""),"X"),"")</f>
        <v>X</v>
      </c>
      <c r="F627" s="14" t="str">
        <f>IFERROR(IF(ISNUMBER(SEARCH($F$1,input!$A627)),VLOOKUP(TRIM(MID(input!$A627,SEARCH($F$1,input!$A627)+4,4)),'TRUE LIST'!$A$2:$B$8,2,0),"X"),"")</f>
        <v>X</v>
      </c>
      <c r="G627" s="14" t="str">
        <f>IFERROR(IF(ISNUMBER(SEARCH($G$1,input!$A627)),IF(LEN(TRIM(MID(input!$A627,SEARCH($G$1,input!$A627)+4,10)))=9,TRUE,""),"X"),"")</f>
        <v>X</v>
      </c>
      <c r="H627" s="14" t="str">
        <f t="shared" ca="1" si="18"/>
        <v/>
      </c>
      <c r="I627" s="13" t="str">
        <f>IF(ISBLANK(input!A627),"x","")</f>
        <v>x</v>
      </c>
      <c r="J627" s="13">
        <f>IFERROR(IF(I627="x",MATCH("x",I628:I959,0),N/A),"")</f>
        <v>5</v>
      </c>
      <c r="K627" s="14" t="str">
        <f t="shared" ca="1" si="19"/>
        <v/>
      </c>
    </row>
    <row r="628" spans="1:11" s="1" customFormat="1" x14ac:dyDescent="0.35">
      <c r="A628" s="14" t="str">
        <f>IFERROR(IF(ISNUMBER(SEARCH($A$1,input!$A628)),AND(1920&lt;=VALUE(TRIM(MID(input!$A628,SEARCH($A$1,input!$A628)+4,5))),VALUE(TRIM(MID(input!$A628,SEARCH($A$1,input!$A628)+4,5)))&lt;=2002),"X"),"")</f>
        <v>X</v>
      </c>
      <c r="B628" s="14" t="str">
        <f>IFERROR(IF(ISNUMBER(SEARCH($B$1,input!$A628)),AND(2010&lt;=VALUE(TRIM(MID(input!$A628,SEARCH($B$1,input!$A628)+4,5))),VALUE(TRIM(MID(input!$A628,SEARCH($B$1,input!$A628)+4,5)))&lt;=2020),"X"),"")</f>
        <v>X</v>
      </c>
      <c r="C628" s="14" t="str">
        <f>IFERROR(IF(ISNUMBER(SEARCH($C$1,input!$A628)),AND(2020&lt;=VALUE(TRIM(MID(input!$A628,SEARCH($C$1,input!$A628)+4,5))),VALUE(TRIM(MID(input!$A628,SEARCH($C$1,input!$A628)+4,5)))&lt;=2030),"X"),"")</f>
        <v>X</v>
      </c>
      <c r="D628" s="14" t="str">
        <f>IFERROR(IF(ISNUMBER(SEARCH($D$1,input!$A628)),IF(MID(input!$A628,SEARCH($D$1,input!$A628)+7,2)="cm",AND(150&lt;=VALUE(MID(input!$A628,SEARCH($D$1,input!$A628)+4,3)),VALUE(MID(input!$A628,SEARCH($D$1,input!$A628)+4,3))&lt;=193),IF(MID(input!$A628,SEARCH($D$1,input!$A628)+6,2)="in",AND(59&lt;=VALUE(MID(input!$A628,SEARCH($D$1,input!$A628)+4,2)),VALUE(MID(input!$A628,SEARCH($D$1,input!$A628)+4,2))&lt;=76),"")),"X"),"")</f>
        <v>X</v>
      </c>
      <c r="E628" s="14" t="b">
        <f>IFERROR(IF(ISNUMBER(SEARCH($E$1,input!$A628)),IF(AND(MID(input!$A628,SEARCH($E$1,input!$A628)+4,1)="#",
VLOOKUP(MID(input!$A628,SEARCH($E$1,input!$A628)+5,1),'TRUE LIST'!$C$2:$D$17,2,0),
VLOOKUP(MID(input!$A628,SEARCH($E$1,input!$A628)+6,1),'TRUE LIST'!$C$2:$D$17,2,0),
VLOOKUP(MID(input!$A628,SEARCH($E$1,input!$A628)+7,1),'TRUE LIST'!$C$2:$D$17,2,0),
VLOOKUP(MID(input!$A628,SEARCH($E$1,input!$A628)+8,1),'TRUE LIST'!$C$2:$D$17,2,0),
VLOOKUP(MID(input!$A628,SEARCH($E$1,input!$A628)+9,1),'TRUE LIST'!$C$2:$D$17,2,0),
VLOOKUP(MID(input!$A628,SEARCH($E$1,input!$A628)+10,1),'TRUE LIST'!$C$2:$D$17,2,0),
TRIM(MID(input!$A628,SEARCH($E$1,input!$A628)+11,1))=""),TRUE,""),"X"),"")</f>
        <v>1</v>
      </c>
      <c r="F628" s="14" t="str">
        <f>IFERROR(IF(ISNUMBER(SEARCH($F$1,input!$A628)),VLOOKUP(TRIM(MID(input!$A628,SEARCH($F$1,input!$A628)+4,4)),'TRUE LIST'!$A$2:$B$8,2,0),"X"),"")</f>
        <v>X</v>
      </c>
      <c r="G628" s="14" t="str">
        <f>IFERROR(IF(ISNUMBER(SEARCH($G$1,input!$A628)),IF(LEN(TRIM(MID(input!$A628,SEARCH($G$1,input!$A628)+4,10)))=9,TRUE,""),"X"),"")</f>
        <v>X</v>
      </c>
      <c r="H628" s="14">
        <f t="shared" ca="1" si="18"/>
        <v>6</v>
      </c>
      <c r="I628" s="13" t="str">
        <f>IF(ISBLANK(input!A628),"x","")</f>
        <v/>
      </c>
      <c r="J628" s="13" t="str">
        <f>IFERROR(IF(I628="x",MATCH("x",I629:I959,0),N/A),"")</f>
        <v/>
      </c>
      <c r="K628" s="14">
        <f t="shared" ca="1" si="19"/>
        <v>6</v>
      </c>
    </row>
    <row r="629" spans="1:11" s="1" customFormat="1" x14ac:dyDescent="0.35">
      <c r="A629" s="14" t="b">
        <f>IFERROR(IF(ISNUMBER(SEARCH($A$1,input!$A629)),AND(1920&lt;=VALUE(TRIM(MID(input!$A629,SEARCH($A$1,input!$A629)+4,5))),VALUE(TRIM(MID(input!$A629,SEARCH($A$1,input!$A629)+4,5)))&lt;=2002),"X"),"")</f>
        <v>1</v>
      </c>
      <c r="B629" s="14" t="str">
        <f>IFERROR(IF(ISNUMBER(SEARCH($B$1,input!$A629)),AND(2010&lt;=VALUE(TRIM(MID(input!$A629,SEARCH($B$1,input!$A629)+4,5))),VALUE(TRIM(MID(input!$A629,SEARCH($B$1,input!$A629)+4,5)))&lt;=2020),"X"),"")</f>
        <v>X</v>
      </c>
      <c r="C629" s="14" t="str">
        <f>IFERROR(IF(ISNUMBER(SEARCH($C$1,input!$A629)),AND(2020&lt;=VALUE(TRIM(MID(input!$A629,SEARCH($C$1,input!$A629)+4,5))),VALUE(TRIM(MID(input!$A629,SEARCH($C$1,input!$A629)+4,5)))&lt;=2030),"X"),"")</f>
        <v>X</v>
      </c>
      <c r="D629" s="14" t="str">
        <f>IFERROR(IF(ISNUMBER(SEARCH($D$1,input!$A629)),IF(MID(input!$A629,SEARCH($D$1,input!$A629)+7,2)="cm",AND(150&lt;=VALUE(MID(input!$A629,SEARCH($D$1,input!$A629)+4,3)),VALUE(MID(input!$A629,SEARCH($D$1,input!$A629)+4,3))&lt;=193),IF(MID(input!$A629,SEARCH($D$1,input!$A629)+6,2)="in",AND(59&lt;=VALUE(MID(input!$A629,SEARCH($D$1,input!$A629)+4,2)),VALUE(MID(input!$A629,SEARCH($D$1,input!$A629)+4,2))&lt;=76),"")),"X"),"")</f>
        <v>X</v>
      </c>
      <c r="E629" s="14" t="str">
        <f>IFERROR(IF(ISNUMBER(SEARCH($E$1,input!$A629)),IF(AND(MID(input!$A629,SEARCH($E$1,input!$A629)+4,1)="#",
VLOOKUP(MID(input!$A629,SEARCH($E$1,input!$A629)+5,1),'TRUE LIST'!$C$2:$D$17,2,0),
VLOOKUP(MID(input!$A629,SEARCH($E$1,input!$A629)+6,1),'TRUE LIST'!$C$2:$D$17,2,0),
VLOOKUP(MID(input!$A629,SEARCH($E$1,input!$A629)+7,1),'TRUE LIST'!$C$2:$D$17,2,0),
VLOOKUP(MID(input!$A629,SEARCH($E$1,input!$A629)+8,1),'TRUE LIST'!$C$2:$D$17,2,0),
VLOOKUP(MID(input!$A629,SEARCH($E$1,input!$A629)+9,1),'TRUE LIST'!$C$2:$D$17,2,0),
VLOOKUP(MID(input!$A629,SEARCH($E$1,input!$A629)+10,1),'TRUE LIST'!$C$2:$D$17,2,0),
TRIM(MID(input!$A629,SEARCH($E$1,input!$A629)+11,1))=""),TRUE,""),"X"),"")</f>
        <v>X</v>
      </c>
      <c r="F629" s="14" t="b">
        <f>IFERROR(IF(ISNUMBER(SEARCH($F$1,input!$A629)),VLOOKUP(TRIM(MID(input!$A629,SEARCH($F$1,input!$A629)+4,4)),'TRUE LIST'!$A$2:$B$8,2,0),"X"),"")</f>
        <v>1</v>
      </c>
      <c r="G629" s="14" t="str">
        <f>IFERROR(IF(ISNUMBER(SEARCH($G$1,input!$A629)),IF(LEN(TRIM(MID(input!$A629,SEARCH($G$1,input!$A629)+4,10)))=9,TRUE,""),"X"),"")</f>
        <v>X</v>
      </c>
      <c r="H629" s="14" t="str">
        <f t="shared" ca="1" si="18"/>
        <v/>
      </c>
      <c r="I629" s="13" t="str">
        <f>IF(ISBLANK(input!A629),"x","")</f>
        <v/>
      </c>
      <c r="J629" s="13" t="str">
        <f>IFERROR(IF(I629="x",MATCH("x",I630:I959,0),N/A),"")</f>
        <v/>
      </c>
      <c r="K629" s="14" t="str">
        <f t="shared" ca="1" si="19"/>
        <v/>
      </c>
    </row>
    <row r="630" spans="1:11" s="1" customFormat="1" x14ac:dyDescent="0.35">
      <c r="A630" s="14" t="str">
        <f>IFERROR(IF(ISNUMBER(SEARCH($A$1,input!$A630)),AND(1920&lt;=VALUE(TRIM(MID(input!$A630,SEARCH($A$1,input!$A630)+4,5))),VALUE(TRIM(MID(input!$A630,SEARCH($A$1,input!$A630)+4,5)))&lt;=2002),"X"),"")</f>
        <v>X</v>
      </c>
      <c r="B630" s="14" t="str">
        <f>IFERROR(IF(ISNUMBER(SEARCH($B$1,input!$A630)),AND(2010&lt;=VALUE(TRIM(MID(input!$A630,SEARCH($B$1,input!$A630)+4,5))),VALUE(TRIM(MID(input!$A630,SEARCH($B$1,input!$A630)+4,5)))&lt;=2020),"X"),"")</f>
        <v>X</v>
      </c>
      <c r="C630" s="14" t="b">
        <f>IFERROR(IF(ISNUMBER(SEARCH($C$1,input!$A630)),AND(2020&lt;=VALUE(TRIM(MID(input!$A630,SEARCH($C$1,input!$A630)+4,5))),VALUE(TRIM(MID(input!$A630,SEARCH($C$1,input!$A630)+4,5)))&lt;=2030),"X"),"")</f>
        <v>1</v>
      </c>
      <c r="D630" s="14" t="str">
        <f>IFERROR(IF(ISNUMBER(SEARCH($D$1,input!$A630)),IF(MID(input!$A630,SEARCH($D$1,input!$A630)+7,2)="cm",AND(150&lt;=VALUE(MID(input!$A630,SEARCH($D$1,input!$A630)+4,3)),VALUE(MID(input!$A630,SEARCH($D$1,input!$A630)+4,3))&lt;=193),IF(MID(input!$A630,SEARCH($D$1,input!$A630)+6,2)="in",AND(59&lt;=VALUE(MID(input!$A630,SEARCH($D$1,input!$A630)+4,2)),VALUE(MID(input!$A630,SEARCH($D$1,input!$A630)+4,2))&lt;=76),"")),"X"),"")</f>
        <v>X</v>
      </c>
      <c r="E630" s="14" t="str">
        <f>IFERROR(IF(ISNUMBER(SEARCH($E$1,input!$A630)),IF(AND(MID(input!$A630,SEARCH($E$1,input!$A630)+4,1)="#",
VLOOKUP(MID(input!$A630,SEARCH($E$1,input!$A630)+5,1),'TRUE LIST'!$C$2:$D$17,2,0),
VLOOKUP(MID(input!$A630,SEARCH($E$1,input!$A630)+6,1),'TRUE LIST'!$C$2:$D$17,2,0),
VLOOKUP(MID(input!$A630,SEARCH($E$1,input!$A630)+7,1),'TRUE LIST'!$C$2:$D$17,2,0),
VLOOKUP(MID(input!$A630,SEARCH($E$1,input!$A630)+8,1),'TRUE LIST'!$C$2:$D$17,2,0),
VLOOKUP(MID(input!$A630,SEARCH($E$1,input!$A630)+9,1),'TRUE LIST'!$C$2:$D$17,2,0),
VLOOKUP(MID(input!$A630,SEARCH($E$1,input!$A630)+10,1),'TRUE LIST'!$C$2:$D$17,2,0),
TRIM(MID(input!$A630,SEARCH($E$1,input!$A630)+11,1))=""),TRUE,""),"X"),"")</f>
        <v>X</v>
      </c>
      <c r="F630" s="14" t="str">
        <f>IFERROR(IF(ISNUMBER(SEARCH($F$1,input!$A630)),VLOOKUP(TRIM(MID(input!$A630,SEARCH($F$1,input!$A630)+4,4)),'TRUE LIST'!$A$2:$B$8,2,0),"X"),"")</f>
        <v>X</v>
      </c>
      <c r="G630" s="14" t="str">
        <f>IFERROR(IF(ISNUMBER(SEARCH($G$1,input!$A630)),IF(LEN(TRIM(MID(input!$A630,SEARCH($G$1,input!$A630)+4,10)))=9,TRUE,""),"X"),"")</f>
        <v>X</v>
      </c>
      <c r="H630" s="14" t="str">
        <f t="shared" ca="1" si="18"/>
        <v/>
      </c>
      <c r="I630" s="13" t="str">
        <f>IF(ISBLANK(input!A630),"x","")</f>
        <v/>
      </c>
      <c r="J630" s="13" t="str">
        <f>IFERROR(IF(I630="x",MATCH("x",I631:I959,0),N/A),"")</f>
        <v/>
      </c>
      <c r="K630" s="14" t="str">
        <f t="shared" ca="1" si="19"/>
        <v/>
      </c>
    </row>
    <row r="631" spans="1:11" s="1" customFormat="1" x14ac:dyDescent="0.35">
      <c r="A631" s="14" t="str">
        <f>IFERROR(IF(ISNUMBER(SEARCH($A$1,input!$A631)),AND(1920&lt;=VALUE(TRIM(MID(input!$A631,SEARCH($A$1,input!$A631)+4,5))),VALUE(TRIM(MID(input!$A631,SEARCH($A$1,input!$A631)+4,5)))&lt;=2002),"X"),"")</f>
        <v>X</v>
      </c>
      <c r="B631" s="14" t="b">
        <f>IFERROR(IF(ISNUMBER(SEARCH($B$1,input!$A631)),AND(2010&lt;=VALUE(TRIM(MID(input!$A631,SEARCH($B$1,input!$A631)+4,5))),VALUE(TRIM(MID(input!$A631,SEARCH($B$1,input!$A631)+4,5)))&lt;=2020),"X"),"")</f>
        <v>1</v>
      </c>
      <c r="C631" s="14" t="str">
        <f>IFERROR(IF(ISNUMBER(SEARCH($C$1,input!$A631)),AND(2020&lt;=VALUE(TRIM(MID(input!$A631,SEARCH($C$1,input!$A631)+4,5))),VALUE(TRIM(MID(input!$A631,SEARCH($C$1,input!$A631)+4,5)))&lt;=2030),"X"),"")</f>
        <v>X</v>
      </c>
      <c r="D631" s="14" t="str">
        <f>IFERROR(IF(ISNUMBER(SEARCH($D$1,input!$A631)),IF(MID(input!$A631,SEARCH($D$1,input!$A631)+7,2)="cm",AND(150&lt;=VALUE(MID(input!$A631,SEARCH($D$1,input!$A631)+4,3)),VALUE(MID(input!$A631,SEARCH($D$1,input!$A631)+4,3))&lt;=193),IF(MID(input!$A631,SEARCH($D$1,input!$A631)+6,2)="in",AND(59&lt;=VALUE(MID(input!$A631,SEARCH($D$1,input!$A631)+4,2)),VALUE(MID(input!$A631,SEARCH($D$1,input!$A631)+4,2))&lt;=76),"")),"X"),"")</f>
        <v>X</v>
      </c>
      <c r="E631" s="14" t="str">
        <f>IFERROR(IF(ISNUMBER(SEARCH($E$1,input!$A631)),IF(AND(MID(input!$A631,SEARCH($E$1,input!$A631)+4,1)="#",
VLOOKUP(MID(input!$A631,SEARCH($E$1,input!$A631)+5,1),'TRUE LIST'!$C$2:$D$17,2,0),
VLOOKUP(MID(input!$A631,SEARCH($E$1,input!$A631)+6,1),'TRUE LIST'!$C$2:$D$17,2,0),
VLOOKUP(MID(input!$A631,SEARCH($E$1,input!$A631)+7,1),'TRUE LIST'!$C$2:$D$17,2,0),
VLOOKUP(MID(input!$A631,SEARCH($E$1,input!$A631)+8,1),'TRUE LIST'!$C$2:$D$17,2,0),
VLOOKUP(MID(input!$A631,SEARCH($E$1,input!$A631)+9,1),'TRUE LIST'!$C$2:$D$17,2,0),
VLOOKUP(MID(input!$A631,SEARCH($E$1,input!$A631)+10,1),'TRUE LIST'!$C$2:$D$17,2,0),
TRIM(MID(input!$A631,SEARCH($E$1,input!$A631)+11,1))=""),TRUE,""),"X"),"")</f>
        <v>X</v>
      </c>
      <c r="F631" s="14" t="str">
        <f>IFERROR(IF(ISNUMBER(SEARCH($F$1,input!$A631)),VLOOKUP(TRIM(MID(input!$A631,SEARCH($F$1,input!$A631)+4,4)),'TRUE LIST'!$A$2:$B$8,2,0),"X"),"")</f>
        <v>X</v>
      </c>
      <c r="G631" s="14" t="str">
        <f>IFERROR(IF(ISNUMBER(SEARCH($G$1,input!$A631)),IF(LEN(TRIM(MID(input!$A631,SEARCH($G$1,input!$A631)+4,10)))=9,TRUE,""),"X"),"")</f>
        <v>X</v>
      </c>
      <c r="H631" s="14" t="str">
        <f t="shared" ca="1" si="18"/>
        <v/>
      </c>
      <c r="I631" s="13" t="str">
        <f>IF(ISBLANK(input!A631),"x","")</f>
        <v/>
      </c>
      <c r="J631" s="13" t="str">
        <f>IFERROR(IF(I631="x",MATCH("x",I632:I959,0),N/A),"")</f>
        <v/>
      </c>
      <c r="K631" s="14" t="str">
        <f t="shared" ca="1" si="19"/>
        <v/>
      </c>
    </row>
    <row r="632" spans="1:11" s="1" customFormat="1" x14ac:dyDescent="0.35">
      <c r="A632" s="14" t="str">
        <f>IFERROR(IF(ISNUMBER(SEARCH($A$1,input!$A632)),AND(1920&lt;=VALUE(TRIM(MID(input!$A632,SEARCH($A$1,input!$A632)+4,5))),VALUE(TRIM(MID(input!$A632,SEARCH($A$1,input!$A632)+4,5)))&lt;=2002),"X"),"")</f>
        <v>X</v>
      </c>
      <c r="B632" s="14" t="str">
        <f>IFERROR(IF(ISNUMBER(SEARCH($B$1,input!$A632)),AND(2010&lt;=VALUE(TRIM(MID(input!$A632,SEARCH($B$1,input!$A632)+4,5))),VALUE(TRIM(MID(input!$A632,SEARCH($B$1,input!$A632)+4,5)))&lt;=2020),"X"),"")</f>
        <v>X</v>
      </c>
      <c r="C632" s="14" t="str">
        <f>IFERROR(IF(ISNUMBER(SEARCH($C$1,input!$A632)),AND(2020&lt;=VALUE(TRIM(MID(input!$A632,SEARCH($C$1,input!$A632)+4,5))),VALUE(TRIM(MID(input!$A632,SEARCH($C$1,input!$A632)+4,5)))&lt;=2030),"X"),"")</f>
        <v>X</v>
      </c>
      <c r="D632" s="14" t="str">
        <f>IFERROR(IF(ISNUMBER(SEARCH($D$1,input!$A632)),IF(MID(input!$A632,SEARCH($D$1,input!$A632)+7,2)="cm",AND(150&lt;=VALUE(MID(input!$A632,SEARCH($D$1,input!$A632)+4,3)),VALUE(MID(input!$A632,SEARCH($D$1,input!$A632)+4,3))&lt;=193),IF(MID(input!$A632,SEARCH($D$1,input!$A632)+6,2)="in",AND(59&lt;=VALUE(MID(input!$A632,SEARCH($D$1,input!$A632)+4,2)),VALUE(MID(input!$A632,SEARCH($D$1,input!$A632)+4,2))&lt;=76),"")),"X"),"")</f>
        <v>X</v>
      </c>
      <c r="E632" s="14" t="str">
        <f>IFERROR(IF(ISNUMBER(SEARCH($E$1,input!$A632)),IF(AND(MID(input!$A632,SEARCH($E$1,input!$A632)+4,1)="#",
VLOOKUP(MID(input!$A632,SEARCH($E$1,input!$A632)+5,1),'TRUE LIST'!$C$2:$D$17,2,0),
VLOOKUP(MID(input!$A632,SEARCH($E$1,input!$A632)+6,1),'TRUE LIST'!$C$2:$D$17,2,0),
VLOOKUP(MID(input!$A632,SEARCH($E$1,input!$A632)+7,1),'TRUE LIST'!$C$2:$D$17,2,0),
VLOOKUP(MID(input!$A632,SEARCH($E$1,input!$A632)+8,1),'TRUE LIST'!$C$2:$D$17,2,0),
VLOOKUP(MID(input!$A632,SEARCH($E$1,input!$A632)+9,1),'TRUE LIST'!$C$2:$D$17,2,0),
VLOOKUP(MID(input!$A632,SEARCH($E$1,input!$A632)+10,1),'TRUE LIST'!$C$2:$D$17,2,0),
TRIM(MID(input!$A632,SEARCH($E$1,input!$A632)+11,1))=""),TRUE,""),"X"),"")</f>
        <v>X</v>
      </c>
      <c r="F632" s="14" t="str">
        <f>IFERROR(IF(ISNUMBER(SEARCH($F$1,input!$A632)),VLOOKUP(TRIM(MID(input!$A632,SEARCH($F$1,input!$A632)+4,4)),'TRUE LIST'!$A$2:$B$8,2,0),"X"),"")</f>
        <v>X</v>
      </c>
      <c r="G632" s="14" t="str">
        <f>IFERROR(IF(ISNUMBER(SEARCH($G$1,input!$A632)),IF(LEN(TRIM(MID(input!$A632,SEARCH($G$1,input!$A632)+4,10)))=9,TRUE,""),"X"),"")</f>
        <v>X</v>
      </c>
      <c r="H632" s="14" t="str">
        <f t="shared" ca="1" si="18"/>
        <v/>
      </c>
      <c r="I632" s="13" t="str">
        <f>IF(ISBLANK(input!A632),"x","")</f>
        <v>x</v>
      </c>
      <c r="J632" s="13">
        <f>IFERROR(IF(I632="x",MATCH("x",I633:I959,0),N/A),"")</f>
        <v>5</v>
      </c>
      <c r="K632" s="14" t="str">
        <f t="shared" ca="1" si="19"/>
        <v/>
      </c>
    </row>
    <row r="633" spans="1:11" s="1" customFormat="1" x14ac:dyDescent="0.35">
      <c r="A633" s="14" t="str">
        <f>IFERROR(IF(ISNUMBER(SEARCH($A$1,input!$A633)),AND(1920&lt;=VALUE(TRIM(MID(input!$A633,SEARCH($A$1,input!$A633)+4,5))),VALUE(TRIM(MID(input!$A633,SEARCH($A$1,input!$A633)+4,5)))&lt;=2002),"X"),"")</f>
        <v>X</v>
      </c>
      <c r="B633" s="14" t="str">
        <f>IFERROR(IF(ISNUMBER(SEARCH($B$1,input!$A633)),AND(2010&lt;=VALUE(TRIM(MID(input!$A633,SEARCH($B$1,input!$A633)+4,5))),VALUE(TRIM(MID(input!$A633,SEARCH($B$1,input!$A633)+4,5)))&lt;=2020),"X"),"")</f>
        <v>X</v>
      </c>
      <c r="C633" s="14" t="b">
        <f>IFERROR(IF(ISNUMBER(SEARCH($C$1,input!$A633)),AND(2020&lt;=VALUE(TRIM(MID(input!$A633,SEARCH($C$1,input!$A633)+4,5))),VALUE(TRIM(MID(input!$A633,SEARCH($C$1,input!$A633)+4,5)))&lt;=2030),"X"),"")</f>
        <v>0</v>
      </c>
      <c r="D633" s="14" t="str">
        <f>IFERROR(IF(ISNUMBER(SEARCH($D$1,input!$A633)),IF(MID(input!$A633,SEARCH($D$1,input!$A633)+7,2)="cm",AND(150&lt;=VALUE(MID(input!$A633,SEARCH($D$1,input!$A633)+4,3)),VALUE(MID(input!$A633,SEARCH($D$1,input!$A633)+4,3))&lt;=193),IF(MID(input!$A633,SEARCH($D$1,input!$A633)+6,2)="in",AND(59&lt;=VALUE(MID(input!$A633,SEARCH($D$1,input!$A633)+4,2)),VALUE(MID(input!$A633,SEARCH($D$1,input!$A633)+4,2))&lt;=76),"")),"X"),"")</f>
        <v>X</v>
      </c>
      <c r="E633" s="14" t="str">
        <f>IFERROR(IF(ISNUMBER(SEARCH($E$1,input!$A633)),IF(AND(MID(input!$A633,SEARCH($E$1,input!$A633)+4,1)="#",
VLOOKUP(MID(input!$A633,SEARCH($E$1,input!$A633)+5,1),'TRUE LIST'!$C$2:$D$17,2,0),
VLOOKUP(MID(input!$A633,SEARCH($E$1,input!$A633)+6,1),'TRUE LIST'!$C$2:$D$17,2,0),
VLOOKUP(MID(input!$A633,SEARCH($E$1,input!$A633)+7,1),'TRUE LIST'!$C$2:$D$17,2,0),
VLOOKUP(MID(input!$A633,SEARCH($E$1,input!$A633)+8,1),'TRUE LIST'!$C$2:$D$17,2,0),
VLOOKUP(MID(input!$A633,SEARCH($E$1,input!$A633)+9,1),'TRUE LIST'!$C$2:$D$17,2,0),
VLOOKUP(MID(input!$A633,SEARCH($E$1,input!$A633)+10,1),'TRUE LIST'!$C$2:$D$17,2,0),
TRIM(MID(input!$A633,SEARCH($E$1,input!$A633)+11,1))=""),TRUE,""),"X"),"")</f>
        <v>X</v>
      </c>
      <c r="F633" s="14" t="str">
        <f>IFERROR(IF(ISNUMBER(SEARCH($F$1,input!$A633)),VLOOKUP(TRIM(MID(input!$A633,SEARCH($F$1,input!$A633)+4,4)),'TRUE LIST'!$A$2:$B$8,2,0),"X"),"")</f>
        <v>X</v>
      </c>
      <c r="G633" s="14" t="str">
        <f>IFERROR(IF(ISNUMBER(SEARCH($G$1,input!$A633)),IF(LEN(TRIM(MID(input!$A633,SEARCH($G$1,input!$A633)+4,10)))=9,TRUE,""),"X"),"")</f>
        <v/>
      </c>
      <c r="H633" s="14">
        <f t="shared" ca="1" si="18"/>
        <v>6</v>
      </c>
      <c r="I633" s="13" t="str">
        <f>IF(ISBLANK(input!A633),"x","")</f>
        <v/>
      </c>
      <c r="J633" s="13" t="str">
        <f>IFERROR(IF(I633="x",MATCH("x",I634:I959,0),N/A),"")</f>
        <v/>
      </c>
      <c r="K633" s="14">
        <f t="shared" ca="1" si="19"/>
        <v>6</v>
      </c>
    </row>
    <row r="634" spans="1:11" s="1" customFormat="1" x14ac:dyDescent="0.35">
      <c r="A634" s="14" t="str">
        <f>IFERROR(IF(ISNUMBER(SEARCH($A$1,input!$A634)),AND(1920&lt;=VALUE(TRIM(MID(input!$A634,SEARCH($A$1,input!$A634)+4,5))),VALUE(TRIM(MID(input!$A634,SEARCH($A$1,input!$A634)+4,5)))&lt;=2002),"X"),"")</f>
        <v>X</v>
      </c>
      <c r="B634" s="14" t="str">
        <f>IFERROR(IF(ISNUMBER(SEARCH($B$1,input!$A634)),AND(2010&lt;=VALUE(TRIM(MID(input!$A634,SEARCH($B$1,input!$A634)+4,5))),VALUE(TRIM(MID(input!$A634,SEARCH($B$1,input!$A634)+4,5)))&lt;=2020),"X"),"")</f>
        <v>X</v>
      </c>
      <c r="C634" s="14" t="str">
        <f>IFERROR(IF(ISNUMBER(SEARCH($C$1,input!$A634)),AND(2020&lt;=VALUE(TRIM(MID(input!$A634,SEARCH($C$1,input!$A634)+4,5))),VALUE(TRIM(MID(input!$A634,SEARCH($C$1,input!$A634)+4,5)))&lt;=2030),"X"),"")</f>
        <v>X</v>
      </c>
      <c r="D634" s="14" t="str">
        <f>IFERROR(IF(ISNUMBER(SEARCH($D$1,input!$A634)),IF(MID(input!$A634,SEARCH($D$1,input!$A634)+7,2)="cm",AND(150&lt;=VALUE(MID(input!$A634,SEARCH($D$1,input!$A634)+4,3)),VALUE(MID(input!$A634,SEARCH($D$1,input!$A634)+4,3))&lt;=193),IF(MID(input!$A634,SEARCH($D$1,input!$A634)+6,2)="in",AND(59&lt;=VALUE(MID(input!$A634,SEARCH($D$1,input!$A634)+4,2)),VALUE(MID(input!$A634,SEARCH($D$1,input!$A634)+4,2))&lt;=76),"")),"X"),"")</f>
        <v/>
      </c>
      <c r="E634" s="14" t="str">
        <f>IFERROR(IF(ISNUMBER(SEARCH($E$1,input!$A634)),IF(AND(MID(input!$A634,SEARCH($E$1,input!$A634)+4,1)="#",
VLOOKUP(MID(input!$A634,SEARCH($E$1,input!$A634)+5,1),'TRUE LIST'!$C$2:$D$17,2,0),
VLOOKUP(MID(input!$A634,SEARCH($E$1,input!$A634)+6,1),'TRUE LIST'!$C$2:$D$17,2,0),
VLOOKUP(MID(input!$A634,SEARCH($E$1,input!$A634)+7,1),'TRUE LIST'!$C$2:$D$17,2,0),
VLOOKUP(MID(input!$A634,SEARCH($E$1,input!$A634)+8,1),'TRUE LIST'!$C$2:$D$17,2,0),
VLOOKUP(MID(input!$A634,SEARCH($E$1,input!$A634)+9,1),'TRUE LIST'!$C$2:$D$17,2,0),
VLOOKUP(MID(input!$A634,SEARCH($E$1,input!$A634)+10,1),'TRUE LIST'!$C$2:$D$17,2,0),
TRIM(MID(input!$A634,SEARCH($E$1,input!$A634)+11,1))=""),TRUE,""),"X"),"")</f>
        <v>X</v>
      </c>
      <c r="F634" s="14" t="str">
        <f>IFERROR(IF(ISNUMBER(SEARCH($F$1,input!$A634)),VLOOKUP(TRIM(MID(input!$A634,SEARCH($F$1,input!$A634)+4,4)),'TRUE LIST'!$A$2:$B$8,2,0),"X"),"")</f>
        <v>X</v>
      </c>
      <c r="G634" s="14" t="str">
        <f>IFERROR(IF(ISNUMBER(SEARCH($G$1,input!$A634)),IF(LEN(TRIM(MID(input!$A634,SEARCH($G$1,input!$A634)+4,10)))=9,TRUE,""),"X"),"")</f>
        <v>X</v>
      </c>
      <c r="H634" s="14" t="str">
        <f t="shared" ca="1" si="18"/>
        <v/>
      </c>
      <c r="I634" s="13" t="str">
        <f>IF(ISBLANK(input!A634),"x","")</f>
        <v/>
      </c>
      <c r="J634" s="13" t="str">
        <f>IFERROR(IF(I634="x",MATCH("x",I635:I959,0),N/A),"")</f>
        <v/>
      </c>
      <c r="K634" s="14" t="str">
        <f t="shared" ca="1" si="19"/>
        <v/>
      </c>
    </row>
    <row r="635" spans="1:11" s="1" customFormat="1" x14ac:dyDescent="0.35">
      <c r="A635" s="14" t="str">
        <f>IFERROR(IF(ISNUMBER(SEARCH($A$1,input!$A635)),AND(1920&lt;=VALUE(TRIM(MID(input!$A635,SEARCH($A$1,input!$A635)+4,5))),VALUE(TRIM(MID(input!$A635,SEARCH($A$1,input!$A635)+4,5)))&lt;=2002),"X"),"")</f>
        <v>X</v>
      </c>
      <c r="B635" s="14" t="str">
        <f>IFERROR(IF(ISNUMBER(SEARCH($B$1,input!$A635)),AND(2010&lt;=VALUE(TRIM(MID(input!$A635,SEARCH($B$1,input!$A635)+4,5))),VALUE(TRIM(MID(input!$A635,SEARCH($B$1,input!$A635)+4,5)))&lt;=2020),"X"),"")</f>
        <v>X</v>
      </c>
      <c r="C635" s="14" t="str">
        <f>IFERROR(IF(ISNUMBER(SEARCH($C$1,input!$A635)),AND(2020&lt;=VALUE(TRIM(MID(input!$A635,SEARCH($C$1,input!$A635)+4,5))),VALUE(TRIM(MID(input!$A635,SEARCH($C$1,input!$A635)+4,5)))&lt;=2030),"X"),"")</f>
        <v>X</v>
      </c>
      <c r="D635" s="14" t="str">
        <f>IFERROR(IF(ISNUMBER(SEARCH($D$1,input!$A635)),IF(MID(input!$A635,SEARCH($D$1,input!$A635)+7,2)="cm",AND(150&lt;=VALUE(MID(input!$A635,SEARCH($D$1,input!$A635)+4,3)),VALUE(MID(input!$A635,SEARCH($D$1,input!$A635)+4,3))&lt;=193),IF(MID(input!$A635,SEARCH($D$1,input!$A635)+6,2)="in",AND(59&lt;=VALUE(MID(input!$A635,SEARCH($D$1,input!$A635)+4,2)),VALUE(MID(input!$A635,SEARCH($D$1,input!$A635)+4,2))&lt;=76),"")),"X"),"")</f>
        <v>X</v>
      </c>
      <c r="E635" s="14" t="str">
        <f>IFERROR(IF(ISNUMBER(SEARCH($E$1,input!$A635)),IF(AND(MID(input!$A635,SEARCH($E$1,input!$A635)+4,1)="#",
VLOOKUP(MID(input!$A635,SEARCH($E$1,input!$A635)+5,1),'TRUE LIST'!$C$2:$D$17,2,0),
VLOOKUP(MID(input!$A635,SEARCH($E$1,input!$A635)+6,1),'TRUE LIST'!$C$2:$D$17,2,0),
VLOOKUP(MID(input!$A635,SEARCH($E$1,input!$A635)+7,1),'TRUE LIST'!$C$2:$D$17,2,0),
VLOOKUP(MID(input!$A635,SEARCH($E$1,input!$A635)+8,1),'TRUE LIST'!$C$2:$D$17,2,0),
VLOOKUP(MID(input!$A635,SEARCH($E$1,input!$A635)+9,1),'TRUE LIST'!$C$2:$D$17,2,0),
VLOOKUP(MID(input!$A635,SEARCH($E$1,input!$A635)+10,1),'TRUE LIST'!$C$2:$D$17,2,0),
TRIM(MID(input!$A635,SEARCH($E$1,input!$A635)+11,1))=""),TRUE,""),"X"),"")</f>
        <v>X</v>
      </c>
      <c r="F635" s="14" t="str">
        <f>IFERROR(IF(ISNUMBER(SEARCH($F$1,input!$A635)),VLOOKUP(TRIM(MID(input!$A635,SEARCH($F$1,input!$A635)+4,4)),'TRUE LIST'!$A$2:$B$8,2,0),"X"),"")</f>
        <v/>
      </c>
      <c r="G635" s="14" t="str">
        <f>IFERROR(IF(ISNUMBER(SEARCH($G$1,input!$A635)),IF(LEN(TRIM(MID(input!$A635,SEARCH($G$1,input!$A635)+4,10)))=9,TRUE,""),"X"),"")</f>
        <v>X</v>
      </c>
      <c r="H635" s="14" t="str">
        <f t="shared" ca="1" si="18"/>
        <v/>
      </c>
      <c r="I635" s="13" t="str">
        <f>IF(ISBLANK(input!A635),"x","")</f>
        <v/>
      </c>
      <c r="J635" s="13" t="str">
        <f>IFERROR(IF(I635="x",MATCH("x",I636:I959,0),N/A),"")</f>
        <v/>
      </c>
      <c r="K635" s="14" t="str">
        <f t="shared" ca="1" si="19"/>
        <v/>
      </c>
    </row>
    <row r="636" spans="1:11" s="1" customFormat="1" x14ac:dyDescent="0.35">
      <c r="A636" s="14" t="b">
        <f>IFERROR(IF(ISNUMBER(SEARCH($A$1,input!$A636)),AND(1920&lt;=VALUE(TRIM(MID(input!$A636,SEARCH($A$1,input!$A636)+4,5))),VALUE(TRIM(MID(input!$A636,SEARCH($A$1,input!$A636)+4,5)))&lt;=2002),"X"),"")</f>
        <v>0</v>
      </c>
      <c r="B636" s="14" t="b">
        <f>IFERROR(IF(ISNUMBER(SEARCH($B$1,input!$A636)),AND(2010&lt;=VALUE(TRIM(MID(input!$A636,SEARCH($B$1,input!$A636)+4,5))),VALUE(TRIM(MID(input!$A636,SEARCH($B$1,input!$A636)+4,5)))&lt;=2020),"X"),"")</f>
        <v>0</v>
      </c>
      <c r="C636" s="14" t="str">
        <f>IFERROR(IF(ISNUMBER(SEARCH($C$1,input!$A636)),AND(2020&lt;=VALUE(TRIM(MID(input!$A636,SEARCH($C$1,input!$A636)+4,5))),VALUE(TRIM(MID(input!$A636,SEARCH($C$1,input!$A636)+4,5)))&lt;=2030),"X"),"")</f>
        <v>X</v>
      </c>
      <c r="D636" s="14" t="str">
        <f>IFERROR(IF(ISNUMBER(SEARCH($D$1,input!$A636)),IF(MID(input!$A636,SEARCH($D$1,input!$A636)+7,2)="cm",AND(150&lt;=VALUE(MID(input!$A636,SEARCH($D$1,input!$A636)+4,3)),VALUE(MID(input!$A636,SEARCH($D$1,input!$A636)+4,3))&lt;=193),IF(MID(input!$A636,SEARCH($D$1,input!$A636)+6,2)="in",AND(59&lt;=VALUE(MID(input!$A636,SEARCH($D$1,input!$A636)+4,2)),VALUE(MID(input!$A636,SEARCH($D$1,input!$A636)+4,2))&lt;=76),"")),"X"),"")</f>
        <v>X</v>
      </c>
      <c r="E636" s="14" t="str">
        <f>IFERROR(IF(ISNUMBER(SEARCH($E$1,input!$A636)),IF(AND(MID(input!$A636,SEARCH($E$1,input!$A636)+4,1)="#",
VLOOKUP(MID(input!$A636,SEARCH($E$1,input!$A636)+5,1),'TRUE LIST'!$C$2:$D$17,2,0),
VLOOKUP(MID(input!$A636,SEARCH($E$1,input!$A636)+6,1),'TRUE LIST'!$C$2:$D$17,2,0),
VLOOKUP(MID(input!$A636,SEARCH($E$1,input!$A636)+7,1),'TRUE LIST'!$C$2:$D$17,2,0),
VLOOKUP(MID(input!$A636,SEARCH($E$1,input!$A636)+8,1),'TRUE LIST'!$C$2:$D$17,2,0),
VLOOKUP(MID(input!$A636,SEARCH($E$1,input!$A636)+9,1),'TRUE LIST'!$C$2:$D$17,2,0),
VLOOKUP(MID(input!$A636,SEARCH($E$1,input!$A636)+10,1),'TRUE LIST'!$C$2:$D$17,2,0),
TRIM(MID(input!$A636,SEARCH($E$1,input!$A636)+11,1))=""),TRUE,""),"X"),"")</f>
        <v/>
      </c>
      <c r="F636" s="14" t="str">
        <f>IFERROR(IF(ISNUMBER(SEARCH($F$1,input!$A636)),VLOOKUP(TRIM(MID(input!$A636,SEARCH($F$1,input!$A636)+4,4)),'TRUE LIST'!$A$2:$B$8,2,0),"X"),"")</f>
        <v>X</v>
      </c>
      <c r="G636" s="14" t="str">
        <f>IFERROR(IF(ISNUMBER(SEARCH($G$1,input!$A636)),IF(LEN(TRIM(MID(input!$A636,SEARCH($G$1,input!$A636)+4,10)))=9,TRUE,""),"X"),"")</f>
        <v>X</v>
      </c>
      <c r="H636" s="14" t="str">
        <f t="shared" ca="1" si="18"/>
        <v/>
      </c>
      <c r="I636" s="13" t="str">
        <f>IF(ISBLANK(input!A636),"x","")</f>
        <v/>
      </c>
      <c r="J636" s="13" t="str">
        <f>IFERROR(IF(I636="x",MATCH("x",I637:I959,0),N/A),"")</f>
        <v/>
      </c>
      <c r="K636" s="14" t="str">
        <f t="shared" ca="1" si="19"/>
        <v/>
      </c>
    </row>
    <row r="637" spans="1:11" s="1" customFormat="1" x14ac:dyDescent="0.35">
      <c r="A637" s="14" t="str">
        <f>IFERROR(IF(ISNUMBER(SEARCH($A$1,input!$A637)),AND(1920&lt;=VALUE(TRIM(MID(input!$A637,SEARCH($A$1,input!$A637)+4,5))),VALUE(TRIM(MID(input!$A637,SEARCH($A$1,input!$A637)+4,5)))&lt;=2002),"X"),"")</f>
        <v>X</v>
      </c>
      <c r="B637" s="14" t="str">
        <f>IFERROR(IF(ISNUMBER(SEARCH($B$1,input!$A637)),AND(2010&lt;=VALUE(TRIM(MID(input!$A637,SEARCH($B$1,input!$A637)+4,5))),VALUE(TRIM(MID(input!$A637,SEARCH($B$1,input!$A637)+4,5)))&lt;=2020),"X"),"")</f>
        <v>X</v>
      </c>
      <c r="C637" s="14" t="str">
        <f>IFERROR(IF(ISNUMBER(SEARCH($C$1,input!$A637)),AND(2020&lt;=VALUE(TRIM(MID(input!$A637,SEARCH($C$1,input!$A637)+4,5))),VALUE(TRIM(MID(input!$A637,SEARCH($C$1,input!$A637)+4,5)))&lt;=2030),"X"),"")</f>
        <v>X</v>
      </c>
      <c r="D637" s="14" t="str">
        <f>IFERROR(IF(ISNUMBER(SEARCH($D$1,input!$A637)),IF(MID(input!$A637,SEARCH($D$1,input!$A637)+7,2)="cm",AND(150&lt;=VALUE(MID(input!$A637,SEARCH($D$1,input!$A637)+4,3)),VALUE(MID(input!$A637,SEARCH($D$1,input!$A637)+4,3))&lt;=193),IF(MID(input!$A637,SEARCH($D$1,input!$A637)+6,2)="in",AND(59&lt;=VALUE(MID(input!$A637,SEARCH($D$1,input!$A637)+4,2)),VALUE(MID(input!$A637,SEARCH($D$1,input!$A637)+4,2))&lt;=76),"")),"X"),"")</f>
        <v>X</v>
      </c>
      <c r="E637" s="14" t="str">
        <f>IFERROR(IF(ISNUMBER(SEARCH($E$1,input!$A637)),IF(AND(MID(input!$A637,SEARCH($E$1,input!$A637)+4,1)="#",
VLOOKUP(MID(input!$A637,SEARCH($E$1,input!$A637)+5,1),'TRUE LIST'!$C$2:$D$17,2,0),
VLOOKUP(MID(input!$A637,SEARCH($E$1,input!$A637)+6,1),'TRUE LIST'!$C$2:$D$17,2,0),
VLOOKUP(MID(input!$A637,SEARCH($E$1,input!$A637)+7,1),'TRUE LIST'!$C$2:$D$17,2,0),
VLOOKUP(MID(input!$A637,SEARCH($E$1,input!$A637)+8,1),'TRUE LIST'!$C$2:$D$17,2,0),
VLOOKUP(MID(input!$A637,SEARCH($E$1,input!$A637)+9,1),'TRUE LIST'!$C$2:$D$17,2,0),
VLOOKUP(MID(input!$A637,SEARCH($E$1,input!$A637)+10,1),'TRUE LIST'!$C$2:$D$17,2,0),
TRIM(MID(input!$A637,SEARCH($E$1,input!$A637)+11,1))=""),TRUE,""),"X"),"")</f>
        <v>X</v>
      </c>
      <c r="F637" s="14" t="str">
        <f>IFERROR(IF(ISNUMBER(SEARCH($F$1,input!$A637)),VLOOKUP(TRIM(MID(input!$A637,SEARCH($F$1,input!$A637)+4,4)),'TRUE LIST'!$A$2:$B$8,2,0),"X"),"")</f>
        <v>X</v>
      </c>
      <c r="G637" s="14" t="str">
        <f>IFERROR(IF(ISNUMBER(SEARCH($G$1,input!$A637)),IF(LEN(TRIM(MID(input!$A637,SEARCH($G$1,input!$A637)+4,10)))=9,TRUE,""),"X"),"")</f>
        <v>X</v>
      </c>
      <c r="H637" s="14" t="str">
        <f t="shared" ca="1" si="18"/>
        <v/>
      </c>
      <c r="I637" s="13" t="str">
        <f>IF(ISBLANK(input!A637),"x","")</f>
        <v>x</v>
      </c>
      <c r="J637" s="13">
        <f>IFERROR(IF(I637="x",MATCH("x",I638:I959,0),N/A),"")</f>
        <v>3</v>
      </c>
      <c r="K637" s="14" t="str">
        <f t="shared" ca="1" si="19"/>
        <v/>
      </c>
    </row>
    <row r="638" spans="1:11" s="1" customFormat="1" x14ac:dyDescent="0.35">
      <c r="A638" s="14" t="str">
        <f>IFERROR(IF(ISNUMBER(SEARCH($A$1,input!$A638)),AND(1920&lt;=VALUE(TRIM(MID(input!$A638,SEARCH($A$1,input!$A638)+4,5))),VALUE(TRIM(MID(input!$A638,SEARCH($A$1,input!$A638)+4,5)))&lt;=2002),"X"),"")</f>
        <v>X</v>
      </c>
      <c r="B638" s="14" t="str">
        <f>IFERROR(IF(ISNUMBER(SEARCH($B$1,input!$A638)),AND(2010&lt;=VALUE(TRIM(MID(input!$A638,SEARCH($B$1,input!$A638)+4,5))),VALUE(TRIM(MID(input!$A638,SEARCH($B$1,input!$A638)+4,5)))&lt;=2020),"X"),"")</f>
        <v>X</v>
      </c>
      <c r="C638" s="14" t="b">
        <f>IFERROR(IF(ISNUMBER(SEARCH($C$1,input!$A638)),AND(2020&lt;=VALUE(TRIM(MID(input!$A638,SEARCH($C$1,input!$A638)+4,5))),VALUE(TRIM(MID(input!$A638,SEARCH($C$1,input!$A638)+4,5)))&lt;=2030),"X"),"")</f>
        <v>1</v>
      </c>
      <c r="D638" s="14" t="str">
        <f>IFERROR(IF(ISNUMBER(SEARCH($D$1,input!$A638)),IF(MID(input!$A638,SEARCH($D$1,input!$A638)+7,2)="cm",AND(150&lt;=VALUE(MID(input!$A638,SEARCH($D$1,input!$A638)+4,3)),VALUE(MID(input!$A638,SEARCH($D$1,input!$A638)+4,3))&lt;=193),IF(MID(input!$A638,SEARCH($D$1,input!$A638)+6,2)="in",AND(59&lt;=VALUE(MID(input!$A638,SEARCH($D$1,input!$A638)+4,2)),VALUE(MID(input!$A638,SEARCH($D$1,input!$A638)+4,2))&lt;=76),"")),"X"),"")</f>
        <v>X</v>
      </c>
      <c r="E638" s="14" t="str">
        <f>IFERROR(IF(ISNUMBER(SEARCH($E$1,input!$A638)),IF(AND(MID(input!$A638,SEARCH($E$1,input!$A638)+4,1)="#",
VLOOKUP(MID(input!$A638,SEARCH($E$1,input!$A638)+5,1),'TRUE LIST'!$C$2:$D$17,2,0),
VLOOKUP(MID(input!$A638,SEARCH($E$1,input!$A638)+6,1),'TRUE LIST'!$C$2:$D$17,2,0),
VLOOKUP(MID(input!$A638,SEARCH($E$1,input!$A638)+7,1),'TRUE LIST'!$C$2:$D$17,2,0),
VLOOKUP(MID(input!$A638,SEARCH($E$1,input!$A638)+8,1),'TRUE LIST'!$C$2:$D$17,2,0),
VLOOKUP(MID(input!$A638,SEARCH($E$1,input!$A638)+9,1),'TRUE LIST'!$C$2:$D$17,2,0),
VLOOKUP(MID(input!$A638,SEARCH($E$1,input!$A638)+10,1),'TRUE LIST'!$C$2:$D$17,2,0),
TRIM(MID(input!$A638,SEARCH($E$1,input!$A638)+11,1))=""),TRUE,""),"X"),"")</f>
        <v>X</v>
      </c>
      <c r="F638" s="14" t="str">
        <f>IFERROR(IF(ISNUMBER(SEARCH($F$1,input!$A638)),VLOOKUP(TRIM(MID(input!$A638,SEARCH($F$1,input!$A638)+4,4)),'TRUE LIST'!$A$2:$B$8,2,0),"X"),"")</f>
        <v>X</v>
      </c>
      <c r="G638" s="14" t="b">
        <f>IFERROR(IF(ISNUMBER(SEARCH($G$1,input!$A638)),IF(LEN(TRIM(MID(input!$A638,SEARCH($G$1,input!$A638)+4,10)))=9,TRUE,""),"X"),"")</f>
        <v>1</v>
      </c>
      <c r="H638" s="14">
        <f t="shared" ca="1" si="18"/>
        <v>6</v>
      </c>
      <c r="I638" s="13" t="str">
        <f>IF(ISBLANK(input!A638),"x","")</f>
        <v/>
      </c>
      <c r="J638" s="13" t="str">
        <f>IFERROR(IF(I638="x",MATCH("x",I639:I959,0),N/A),"")</f>
        <v/>
      </c>
      <c r="K638" s="14">
        <f t="shared" ca="1" si="19"/>
        <v>6</v>
      </c>
    </row>
    <row r="639" spans="1:11" s="1" customFormat="1" x14ac:dyDescent="0.35">
      <c r="A639" s="14" t="b">
        <f>IFERROR(IF(ISNUMBER(SEARCH($A$1,input!$A639)),AND(1920&lt;=VALUE(TRIM(MID(input!$A639,SEARCH($A$1,input!$A639)+4,5))),VALUE(TRIM(MID(input!$A639,SEARCH($A$1,input!$A639)+4,5)))&lt;=2002),"X"),"")</f>
        <v>1</v>
      </c>
      <c r="B639" s="14" t="b">
        <f>IFERROR(IF(ISNUMBER(SEARCH($B$1,input!$A639)),AND(2010&lt;=VALUE(TRIM(MID(input!$A639,SEARCH($B$1,input!$A639)+4,5))),VALUE(TRIM(MID(input!$A639,SEARCH($B$1,input!$A639)+4,5)))&lt;=2020),"X"),"")</f>
        <v>1</v>
      </c>
      <c r="C639" s="14" t="str">
        <f>IFERROR(IF(ISNUMBER(SEARCH($C$1,input!$A639)),AND(2020&lt;=VALUE(TRIM(MID(input!$A639,SEARCH($C$1,input!$A639)+4,5))),VALUE(TRIM(MID(input!$A639,SEARCH($C$1,input!$A639)+4,5)))&lt;=2030),"X"),"")</f>
        <v>X</v>
      </c>
      <c r="D639" s="14" t="b">
        <f>IFERROR(IF(ISNUMBER(SEARCH($D$1,input!$A639)),IF(MID(input!$A639,SEARCH($D$1,input!$A639)+7,2)="cm",AND(150&lt;=VALUE(MID(input!$A639,SEARCH($D$1,input!$A639)+4,3)),VALUE(MID(input!$A639,SEARCH($D$1,input!$A639)+4,3))&lt;=193),IF(MID(input!$A639,SEARCH($D$1,input!$A639)+6,2)="in",AND(59&lt;=VALUE(MID(input!$A639,SEARCH($D$1,input!$A639)+4,2)),VALUE(MID(input!$A639,SEARCH($D$1,input!$A639)+4,2))&lt;=76),"")),"X"),"")</f>
        <v>1</v>
      </c>
      <c r="E639" s="14" t="b">
        <f>IFERROR(IF(ISNUMBER(SEARCH($E$1,input!$A639)),IF(AND(MID(input!$A639,SEARCH($E$1,input!$A639)+4,1)="#",
VLOOKUP(MID(input!$A639,SEARCH($E$1,input!$A639)+5,1),'TRUE LIST'!$C$2:$D$17,2,0),
VLOOKUP(MID(input!$A639,SEARCH($E$1,input!$A639)+6,1),'TRUE LIST'!$C$2:$D$17,2,0),
VLOOKUP(MID(input!$A639,SEARCH($E$1,input!$A639)+7,1),'TRUE LIST'!$C$2:$D$17,2,0),
VLOOKUP(MID(input!$A639,SEARCH($E$1,input!$A639)+8,1),'TRUE LIST'!$C$2:$D$17,2,0),
VLOOKUP(MID(input!$A639,SEARCH($E$1,input!$A639)+9,1),'TRUE LIST'!$C$2:$D$17,2,0),
VLOOKUP(MID(input!$A639,SEARCH($E$1,input!$A639)+10,1),'TRUE LIST'!$C$2:$D$17,2,0),
TRIM(MID(input!$A639,SEARCH($E$1,input!$A639)+11,1))=""),TRUE,""),"X"),"")</f>
        <v>1</v>
      </c>
      <c r="F639" s="14" t="str">
        <f>IFERROR(IF(ISNUMBER(SEARCH($F$1,input!$A639)),VLOOKUP(TRIM(MID(input!$A639,SEARCH($F$1,input!$A639)+4,4)),'TRUE LIST'!$A$2:$B$8,2,0),"X"),"")</f>
        <v>X</v>
      </c>
      <c r="G639" s="14" t="str">
        <f>IFERROR(IF(ISNUMBER(SEARCH($G$1,input!$A639)),IF(LEN(TRIM(MID(input!$A639,SEARCH($G$1,input!$A639)+4,10)))=9,TRUE,""),"X"),"")</f>
        <v>X</v>
      </c>
      <c r="H639" s="14" t="str">
        <f t="shared" ca="1" si="18"/>
        <v/>
      </c>
      <c r="I639" s="13" t="str">
        <f>IF(ISBLANK(input!A639),"x","")</f>
        <v/>
      </c>
      <c r="J639" s="13" t="str">
        <f>IFERROR(IF(I639="x",MATCH("x",I640:I959,0),N/A),"")</f>
        <v/>
      </c>
      <c r="K639" s="14" t="str">
        <f t="shared" ca="1" si="19"/>
        <v/>
      </c>
    </row>
    <row r="640" spans="1:11" s="1" customFormat="1" x14ac:dyDescent="0.35">
      <c r="A640" s="14" t="str">
        <f>IFERROR(IF(ISNUMBER(SEARCH($A$1,input!$A640)),AND(1920&lt;=VALUE(TRIM(MID(input!$A640,SEARCH($A$1,input!$A640)+4,5))),VALUE(TRIM(MID(input!$A640,SEARCH($A$1,input!$A640)+4,5)))&lt;=2002),"X"),"")</f>
        <v>X</v>
      </c>
      <c r="B640" s="14" t="str">
        <f>IFERROR(IF(ISNUMBER(SEARCH($B$1,input!$A640)),AND(2010&lt;=VALUE(TRIM(MID(input!$A640,SEARCH($B$1,input!$A640)+4,5))),VALUE(TRIM(MID(input!$A640,SEARCH($B$1,input!$A640)+4,5)))&lt;=2020),"X"),"")</f>
        <v>X</v>
      </c>
      <c r="C640" s="14" t="str">
        <f>IFERROR(IF(ISNUMBER(SEARCH($C$1,input!$A640)),AND(2020&lt;=VALUE(TRIM(MID(input!$A640,SEARCH($C$1,input!$A640)+4,5))),VALUE(TRIM(MID(input!$A640,SEARCH($C$1,input!$A640)+4,5)))&lt;=2030),"X"),"")</f>
        <v>X</v>
      </c>
      <c r="D640" s="14" t="str">
        <f>IFERROR(IF(ISNUMBER(SEARCH($D$1,input!$A640)),IF(MID(input!$A640,SEARCH($D$1,input!$A640)+7,2)="cm",AND(150&lt;=VALUE(MID(input!$A640,SEARCH($D$1,input!$A640)+4,3)),VALUE(MID(input!$A640,SEARCH($D$1,input!$A640)+4,3))&lt;=193),IF(MID(input!$A640,SEARCH($D$1,input!$A640)+6,2)="in",AND(59&lt;=VALUE(MID(input!$A640,SEARCH($D$1,input!$A640)+4,2)),VALUE(MID(input!$A640,SEARCH($D$1,input!$A640)+4,2))&lt;=76),"")),"X"),"")</f>
        <v>X</v>
      </c>
      <c r="E640" s="14" t="str">
        <f>IFERROR(IF(ISNUMBER(SEARCH($E$1,input!$A640)),IF(AND(MID(input!$A640,SEARCH($E$1,input!$A640)+4,1)="#",
VLOOKUP(MID(input!$A640,SEARCH($E$1,input!$A640)+5,1),'TRUE LIST'!$C$2:$D$17,2,0),
VLOOKUP(MID(input!$A640,SEARCH($E$1,input!$A640)+6,1),'TRUE LIST'!$C$2:$D$17,2,0),
VLOOKUP(MID(input!$A640,SEARCH($E$1,input!$A640)+7,1),'TRUE LIST'!$C$2:$D$17,2,0),
VLOOKUP(MID(input!$A640,SEARCH($E$1,input!$A640)+8,1),'TRUE LIST'!$C$2:$D$17,2,0),
VLOOKUP(MID(input!$A640,SEARCH($E$1,input!$A640)+9,1),'TRUE LIST'!$C$2:$D$17,2,0),
VLOOKUP(MID(input!$A640,SEARCH($E$1,input!$A640)+10,1),'TRUE LIST'!$C$2:$D$17,2,0),
TRIM(MID(input!$A640,SEARCH($E$1,input!$A640)+11,1))=""),TRUE,""),"X"),"")</f>
        <v>X</v>
      </c>
      <c r="F640" s="14" t="str">
        <f>IFERROR(IF(ISNUMBER(SEARCH($F$1,input!$A640)),VLOOKUP(TRIM(MID(input!$A640,SEARCH($F$1,input!$A640)+4,4)),'TRUE LIST'!$A$2:$B$8,2,0),"X"),"")</f>
        <v>X</v>
      </c>
      <c r="G640" s="14" t="str">
        <f>IFERROR(IF(ISNUMBER(SEARCH($G$1,input!$A640)),IF(LEN(TRIM(MID(input!$A640,SEARCH($G$1,input!$A640)+4,10)))=9,TRUE,""),"X"),"")</f>
        <v>X</v>
      </c>
      <c r="H640" s="14" t="str">
        <f t="shared" ca="1" si="18"/>
        <v/>
      </c>
      <c r="I640" s="13" t="str">
        <f>IF(ISBLANK(input!A640),"x","")</f>
        <v>x</v>
      </c>
      <c r="J640" s="13">
        <f>IFERROR(IF(I640="x",MATCH("x",I641:I959,0),N/A),"")</f>
        <v>5</v>
      </c>
      <c r="K640" s="14" t="str">
        <f t="shared" ca="1" si="19"/>
        <v/>
      </c>
    </row>
    <row r="641" spans="1:11" s="1" customFormat="1" x14ac:dyDescent="0.35">
      <c r="A641" s="14" t="str">
        <f>IFERROR(IF(ISNUMBER(SEARCH($A$1,input!$A641)),AND(1920&lt;=VALUE(TRIM(MID(input!$A641,SEARCH($A$1,input!$A641)+4,5))),VALUE(TRIM(MID(input!$A641,SEARCH($A$1,input!$A641)+4,5)))&lt;=2002),"X"),"")</f>
        <v>X</v>
      </c>
      <c r="B641" s="14" t="str">
        <f>IFERROR(IF(ISNUMBER(SEARCH($B$1,input!$A641)),AND(2010&lt;=VALUE(TRIM(MID(input!$A641,SEARCH($B$1,input!$A641)+4,5))),VALUE(TRIM(MID(input!$A641,SEARCH($B$1,input!$A641)+4,5)))&lt;=2020),"X"),"")</f>
        <v>X</v>
      </c>
      <c r="C641" s="14" t="b">
        <f>IFERROR(IF(ISNUMBER(SEARCH($C$1,input!$A641)),AND(2020&lt;=VALUE(TRIM(MID(input!$A641,SEARCH($C$1,input!$A641)+4,5))),VALUE(TRIM(MID(input!$A641,SEARCH($C$1,input!$A641)+4,5)))&lt;=2030),"X"),"")</f>
        <v>1</v>
      </c>
      <c r="D641" s="14" t="str">
        <f>IFERROR(IF(ISNUMBER(SEARCH($D$1,input!$A641)),IF(MID(input!$A641,SEARCH($D$1,input!$A641)+7,2)="cm",AND(150&lt;=VALUE(MID(input!$A641,SEARCH($D$1,input!$A641)+4,3)),VALUE(MID(input!$A641,SEARCH($D$1,input!$A641)+4,3))&lt;=193),IF(MID(input!$A641,SEARCH($D$1,input!$A641)+6,2)="in",AND(59&lt;=VALUE(MID(input!$A641,SEARCH($D$1,input!$A641)+4,2)),VALUE(MID(input!$A641,SEARCH($D$1,input!$A641)+4,2))&lt;=76),"")),"X"),"")</f>
        <v>X</v>
      </c>
      <c r="E641" s="14" t="str">
        <f>IFERROR(IF(ISNUMBER(SEARCH($E$1,input!$A641)),IF(AND(MID(input!$A641,SEARCH($E$1,input!$A641)+4,1)="#",
VLOOKUP(MID(input!$A641,SEARCH($E$1,input!$A641)+5,1),'TRUE LIST'!$C$2:$D$17,2,0),
VLOOKUP(MID(input!$A641,SEARCH($E$1,input!$A641)+6,1),'TRUE LIST'!$C$2:$D$17,2,0),
VLOOKUP(MID(input!$A641,SEARCH($E$1,input!$A641)+7,1),'TRUE LIST'!$C$2:$D$17,2,0),
VLOOKUP(MID(input!$A641,SEARCH($E$1,input!$A641)+8,1),'TRUE LIST'!$C$2:$D$17,2,0),
VLOOKUP(MID(input!$A641,SEARCH($E$1,input!$A641)+9,1),'TRUE LIST'!$C$2:$D$17,2,0),
VLOOKUP(MID(input!$A641,SEARCH($E$1,input!$A641)+10,1),'TRUE LIST'!$C$2:$D$17,2,0),
TRIM(MID(input!$A641,SEARCH($E$1,input!$A641)+11,1))=""),TRUE,""),"X"),"")</f>
        <v>X</v>
      </c>
      <c r="F641" s="14" t="str">
        <f>IFERROR(IF(ISNUMBER(SEARCH($F$1,input!$A641)),VLOOKUP(TRIM(MID(input!$A641,SEARCH($F$1,input!$A641)+4,4)),'TRUE LIST'!$A$2:$B$8,2,0),"X"),"")</f>
        <v>X</v>
      </c>
      <c r="G641" s="14" t="str">
        <f>IFERROR(IF(ISNUMBER(SEARCH($G$1,input!$A641)),IF(LEN(TRIM(MID(input!$A641,SEARCH($G$1,input!$A641)+4,10)))=9,TRUE,""),"X"),"")</f>
        <v>X</v>
      </c>
      <c r="H641" s="14">
        <f t="shared" ca="1" si="18"/>
        <v>6</v>
      </c>
      <c r="I641" s="13" t="str">
        <f>IF(ISBLANK(input!A641),"x","")</f>
        <v/>
      </c>
      <c r="J641" s="13" t="str">
        <f>IFERROR(IF(I641="x",MATCH("x",I642:I959,0),N/A),"")</f>
        <v/>
      </c>
      <c r="K641" s="14">
        <f t="shared" ca="1" si="19"/>
        <v>6</v>
      </c>
    </row>
    <row r="642" spans="1:11" s="1" customFormat="1" x14ac:dyDescent="0.35">
      <c r="A642" s="14" t="b">
        <f>IFERROR(IF(ISNUMBER(SEARCH($A$1,input!$A642)),AND(1920&lt;=VALUE(TRIM(MID(input!$A642,SEARCH($A$1,input!$A642)+4,5))),VALUE(TRIM(MID(input!$A642,SEARCH($A$1,input!$A642)+4,5)))&lt;=2002),"X"),"")</f>
        <v>1</v>
      </c>
      <c r="B642" s="14" t="str">
        <f>IFERROR(IF(ISNUMBER(SEARCH($B$1,input!$A642)),AND(2010&lt;=VALUE(TRIM(MID(input!$A642,SEARCH($B$1,input!$A642)+4,5))),VALUE(TRIM(MID(input!$A642,SEARCH($B$1,input!$A642)+4,5)))&lt;=2020),"X"),"")</f>
        <v>X</v>
      </c>
      <c r="C642" s="14" t="str">
        <f>IFERROR(IF(ISNUMBER(SEARCH($C$1,input!$A642)),AND(2020&lt;=VALUE(TRIM(MID(input!$A642,SEARCH($C$1,input!$A642)+4,5))),VALUE(TRIM(MID(input!$A642,SEARCH($C$1,input!$A642)+4,5)))&lt;=2030),"X"),"")</f>
        <v>X</v>
      </c>
      <c r="D642" s="14" t="str">
        <f>IFERROR(IF(ISNUMBER(SEARCH($D$1,input!$A642)),IF(MID(input!$A642,SEARCH($D$1,input!$A642)+7,2)="cm",AND(150&lt;=VALUE(MID(input!$A642,SEARCH($D$1,input!$A642)+4,3)),VALUE(MID(input!$A642,SEARCH($D$1,input!$A642)+4,3))&lt;=193),IF(MID(input!$A642,SEARCH($D$1,input!$A642)+6,2)="in",AND(59&lt;=VALUE(MID(input!$A642,SEARCH($D$1,input!$A642)+4,2)),VALUE(MID(input!$A642,SEARCH($D$1,input!$A642)+4,2))&lt;=76),"")),"X"),"")</f>
        <v>X</v>
      </c>
      <c r="E642" s="14" t="str">
        <f>IFERROR(IF(ISNUMBER(SEARCH($E$1,input!$A642)),IF(AND(MID(input!$A642,SEARCH($E$1,input!$A642)+4,1)="#",
VLOOKUP(MID(input!$A642,SEARCH($E$1,input!$A642)+5,1),'TRUE LIST'!$C$2:$D$17,2,0),
VLOOKUP(MID(input!$A642,SEARCH($E$1,input!$A642)+6,1),'TRUE LIST'!$C$2:$D$17,2,0),
VLOOKUP(MID(input!$A642,SEARCH($E$1,input!$A642)+7,1),'TRUE LIST'!$C$2:$D$17,2,0),
VLOOKUP(MID(input!$A642,SEARCH($E$1,input!$A642)+8,1),'TRUE LIST'!$C$2:$D$17,2,0),
VLOOKUP(MID(input!$A642,SEARCH($E$1,input!$A642)+9,1),'TRUE LIST'!$C$2:$D$17,2,0),
VLOOKUP(MID(input!$A642,SEARCH($E$1,input!$A642)+10,1),'TRUE LIST'!$C$2:$D$17,2,0),
TRIM(MID(input!$A642,SEARCH($E$1,input!$A642)+11,1))=""),TRUE,""),"X"),"")</f>
        <v>X</v>
      </c>
      <c r="F642" s="14" t="str">
        <f>IFERROR(IF(ISNUMBER(SEARCH($F$1,input!$A642)),VLOOKUP(TRIM(MID(input!$A642,SEARCH($F$1,input!$A642)+4,4)),'TRUE LIST'!$A$2:$B$8,2,0),"X"),"")</f>
        <v>X</v>
      </c>
      <c r="G642" s="14" t="str">
        <f>IFERROR(IF(ISNUMBER(SEARCH($G$1,input!$A642)),IF(LEN(TRIM(MID(input!$A642,SEARCH($G$1,input!$A642)+4,10)))=9,TRUE,""),"X"),"")</f>
        <v>X</v>
      </c>
      <c r="H642" s="14" t="str">
        <f t="shared" ca="1" si="18"/>
        <v/>
      </c>
      <c r="I642" s="13" t="str">
        <f>IF(ISBLANK(input!A642),"x","")</f>
        <v/>
      </c>
      <c r="J642" s="13" t="str">
        <f>IFERROR(IF(I642="x",MATCH("x",I643:I959,0),N/A),"")</f>
        <v/>
      </c>
      <c r="K642" s="14" t="str">
        <f t="shared" ca="1" si="19"/>
        <v/>
      </c>
    </row>
    <row r="643" spans="1:11" s="1" customFormat="1" x14ac:dyDescent="0.35">
      <c r="A643" s="14" t="str">
        <f>IFERROR(IF(ISNUMBER(SEARCH($A$1,input!$A643)),AND(1920&lt;=VALUE(TRIM(MID(input!$A643,SEARCH($A$1,input!$A643)+4,5))),VALUE(TRIM(MID(input!$A643,SEARCH($A$1,input!$A643)+4,5)))&lt;=2002),"X"),"")</f>
        <v>X</v>
      </c>
      <c r="B643" s="14" t="b">
        <f>IFERROR(IF(ISNUMBER(SEARCH($B$1,input!$A643)),AND(2010&lt;=VALUE(TRIM(MID(input!$A643,SEARCH($B$1,input!$A643)+4,5))),VALUE(TRIM(MID(input!$A643,SEARCH($B$1,input!$A643)+4,5)))&lt;=2020),"X"),"")</f>
        <v>1</v>
      </c>
      <c r="C643" s="14" t="str">
        <f>IFERROR(IF(ISNUMBER(SEARCH($C$1,input!$A643)),AND(2020&lt;=VALUE(TRIM(MID(input!$A643,SEARCH($C$1,input!$A643)+4,5))),VALUE(TRIM(MID(input!$A643,SEARCH($C$1,input!$A643)+4,5)))&lt;=2030),"X"),"")</f>
        <v>X</v>
      </c>
      <c r="D643" s="14" t="str">
        <f>IFERROR(IF(ISNUMBER(SEARCH($D$1,input!$A643)),IF(MID(input!$A643,SEARCH($D$1,input!$A643)+7,2)="cm",AND(150&lt;=VALUE(MID(input!$A643,SEARCH($D$1,input!$A643)+4,3)),VALUE(MID(input!$A643,SEARCH($D$1,input!$A643)+4,3))&lt;=193),IF(MID(input!$A643,SEARCH($D$1,input!$A643)+6,2)="in",AND(59&lt;=VALUE(MID(input!$A643,SEARCH($D$1,input!$A643)+4,2)),VALUE(MID(input!$A643,SEARCH($D$1,input!$A643)+4,2))&lt;=76),"")),"X"),"")</f>
        <v>X</v>
      </c>
      <c r="E643" s="14" t="b">
        <f>IFERROR(IF(ISNUMBER(SEARCH($E$1,input!$A643)),IF(AND(MID(input!$A643,SEARCH($E$1,input!$A643)+4,1)="#",
VLOOKUP(MID(input!$A643,SEARCH($E$1,input!$A643)+5,1),'TRUE LIST'!$C$2:$D$17,2,0),
VLOOKUP(MID(input!$A643,SEARCH($E$1,input!$A643)+6,1),'TRUE LIST'!$C$2:$D$17,2,0),
VLOOKUP(MID(input!$A643,SEARCH($E$1,input!$A643)+7,1),'TRUE LIST'!$C$2:$D$17,2,0),
VLOOKUP(MID(input!$A643,SEARCH($E$1,input!$A643)+8,1),'TRUE LIST'!$C$2:$D$17,2,0),
VLOOKUP(MID(input!$A643,SEARCH($E$1,input!$A643)+9,1),'TRUE LIST'!$C$2:$D$17,2,0),
VLOOKUP(MID(input!$A643,SEARCH($E$1,input!$A643)+10,1),'TRUE LIST'!$C$2:$D$17,2,0),
TRIM(MID(input!$A643,SEARCH($E$1,input!$A643)+11,1))=""),TRUE,""),"X"),"")</f>
        <v>1</v>
      </c>
      <c r="F643" s="14" t="b">
        <f>IFERROR(IF(ISNUMBER(SEARCH($F$1,input!$A643)),VLOOKUP(TRIM(MID(input!$A643,SEARCH($F$1,input!$A643)+4,4)),'TRUE LIST'!$A$2:$B$8,2,0),"X"),"")</f>
        <v>1</v>
      </c>
      <c r="G643" s="14" t="b">
        <f>IFERROR(IF(ISNUMBER(SEARCH($G$1,input!$A643)),IF(LEN(TRIM(MID(input!$A643,SEARCH($G$1,input!$A643)+4,10)))=9,TRUE,""),"X"),"")</f>
        <v>1</v>
      </c>
      <c r="H643" s="14" t="str">
        <f t="shared" ref="H643:H706" ca="1" si="20">IFERROR(COUNTIF(INDIRECT("RC2:R["&amp;J642-1&amp;"]C8",FALSE),"TRUE"),"")</f>
        <v/>
      </c>
      <c r="I643" s="13" t="str">
        <f>IF(ISBLANK(input!A643),"x","")</f>
        <v/>
      </c>
      <c r="J643" s="13" t="str">
        <f>IFERROR(IF(I643="x",MATCH("x",I644:I959,0),N/A),"")</f>
        <v/>
      </c>
      <c r="K643" s="14" t="str">
        <f t="shared" ref="K643:K706" ca="1" si="21">IFERROR((J642-1)*7-COUNTIF(INDIRECT("RC2:R["&amp;J642-2&amp;"]C8",FALSE),"*X*"),"")</f>
        <v/>
      </c>
    </row>
    <row r="644" spans="1:11" s="1" customFormat="1" x14ac:dyDescent="0.35">
      <c r="A644" s="14" t="str">
        <f>IFERROR(IF(ISNUMBER(SEARCH($A$1,input!$A644)),AND(1920&lt;=VALUE(TRIM(MID(input!$A644,SEARCH($A$1,input!$A644)+4,5))),VALUE(TRIM(MID(input!$A644,SEARCH($A$1,input!$A644)+4,5)))&lt;=2002),"X"),"")</f>
        <v>X</v>
      </c>
      <c r="B644" s="14" t="str">
        <f>IFERROR(IF(ISNUMBER(SEARCH($B$1,input!$A644)),AND(2010&lt;=VALUE(TRIM(MID(input!$A644,SEARCH($B$1,input!$A644)+4,5))),VALUE(TRIM(MID(input!$A644,SEARCH($B$1,input!$A644)+4,5)))&lt;=2020),"X"),"")</f>
        <v>X</v>
      </c>
      <c r="C644" s="14" t="str">
        <f>IFERROR(IF(ISNUMBER(SEARCH($C$1,input!$A644)),AND(2020&lt;=VALUE(TRIM(MID(input!$A644,SEARCH($C$1,input!$A644)+4,5))),VALUE(TRIM(MID(input!$A644,SEARCH($C$1,input!$A644)+4,5)))&lt;=2030),"X"),"")</f>
        <v>X</v>
      </c>
      <c r="D644" s="14" t="b">
        <f>IFERROR(IF(ISNUMBER(SEARCH($D$1,input!$A644)),IF(MID(input!$A644,SEARCH($D$1,input!$A644)+7,2)="cm",AND(150&lt;=VALUE(MID(input!$A644,SEARCH($D$1,input!$A644)+4,3)),VALUE(MID(input!$A644,SEARCH($D$1,input!$A644)+4,3))&lt;=193),IF(MID(input!$A644,SEARCH($D$1,input!$A644)+6,2)="in",AND(59&lt;=VALUE(MID(input!$A644,SEARCH($D$1,input!$A644)+4,2)),VALUE(MID(input!$A644,SEARCH($D$1,input!$A644)+4,2))&lt;=76),"")),"X"),"")</f>
        <v>1</v>
      </c>
      <c r="E644" s="14" t="str">
        <f>IFERROR(IF(ISNUMBER(SEARCH($E$1,input!$A644)),IF(AND(MID(input!$A644,SEARCH($E$1,input!$A644)+4,1)="#",
VLOOKUP(MID(input!$A644,SEARCH($E$1,input!$A644)+5,1),'TRUE LIST'!$C$2:$D$17,2,0),
VLOOKUP(MID(input!$A644,SEARCH($E$1,input!$A644)+6,1),'TRUE LIST'!$C$2:$D$17,2,0),
VLOOKUP(MID(input!$A644,SEARCH($E$1,input!$A644)+7,1),'TRUE LIST'!$C$2:$D$17,2,0),
VLOOKUP(MID(input!$A644,SEARCH($E$1,input!$A644)+8,1),'TRUE LIST'!$C$2:$D$17,2,0),
VLOOKUP(MID(input!$A644,SEARCH($E$1,input!$A644)+9,1),'TRUE LIST'!$C$2:$D$17,2,0),
VLOOKUP(MID(input!$A644,SEARCH($E$1,input!$A644)+10,1),'TRUE LIST'!$C$2:$D$17,2,0),
TRIM(MID(input!$A644,SEARCH($E$1,input!$A644)+11,1))=""),TRUE,""),"X"),"")</f>
        <v>X</v>
      </c>
      <c r="F644" s="14" t="str">
        <f>IFERROR(IF(ISNUMBER(SEARCH($F$1,input!$A644)),VLOOKUP(TRIM(MID(input!$A644,SEARCH($F$1,input!$A644)+4,4)),'TRUE LIST'!$A$2:$B$8,2,0),"X"),"")</f>
        <v>X</v>
      </c>
      <c r="G644" s="14" t="str">
        <f>IFERROR(IF(ISNUMBER(SEARCH($G$1,input!$A644)),IF(LEN(TRIM(MID(input!$A644,SEARCH($G$1,input!$A644)+4,10)))=9,TRUE,""),"X"),"")</f>
        <v>X</v>
      </c>
      <c r="H644" s="14" t="str">
        <f t="shared" ca="1" si="20"/>
        <v/>
      </c>
      <c r="I644" s="13" t="str">
        <f>IF(ISBLANK(input!A644),"x","")</f>
        <v/>
      </c>
      <c r="J644" s="13" t="str">
        <f>IFERROR(IF(I644="x",MATCH("x",I645:I959,0),N/A),"")</f>
        <v/>
      </c>
      <c r="K644" s="14" t="str">
        <f t="shared" ca="1" si="21"/>
        <v/>
      </c>
    </row>
    <row r="645" spans="1:11" s="1" customFormat="1" x14ac:dyDescent="0.35">
      <c r="A645" s="14" t="str">
        <f>IFERROR(IF(ISNUMBER(SEARCH($A$1,input!$A645)),AND(1920&lt;=VALUE(TRIM(MID(input!$A645,SEARCH($A$1,input!$A645)+4,5))),VALUE(TRIM(MID(input!$A645,SEARCH($A$1,input!$A645)+4,5)))&lt;=2002),"X"),"")</f>
        <v>X</v>
      </c>
      <c r="B645" s="14" t="str">
        <f>IFERROR(IF(ISNUMBER(SEARCH($B$1,input!$A645)),AND(2010&lt;=VALUE(TRIM(MID(input!$A645,SEARCH($B$1,input!$A645)+4,5))),VALUE(TRIM(MID(input!$A645,SEARCH($B$1,input!$A645)+4,5)))&lt;=2020),"X"),"")</f>
        <v>X</v>
      </c>
      <c r="C645" s="14" t="str">
        <f>IFERROR(IF(ISNUMBER(SEARCH($C$1,input!$A645)),AND(2020&lt;=VALUE(TRIM(MID(input!$A645,SEARCH($C$1,input!$A645)+4,5))),VALUE(TRIM(MID(input!$A645,SEARCH($C$1,input!$A645)+4,5)))&lt;=2030),"X"),"")</f>
        <v>X</v>
      </c>
      <c r="D645" s="14" t="str">
        <f>IFERROR(IF(ISNUMBER(SEARCH($D$1,input!$A645)),IF(MID(input!$A645,SEARCH($D$1,input!$A645)+7,2)="cm",AND(150&lt;=VALUE(MID(input!$A645,SEARCH($D$1,input!$A645)+4,3)),VALUE(MID(input!$A645,SEARCH($D$1,input!$A645)+4,3))&lt;=193),IF(MID(input!$A645,SEARCH($D$1,input!$A645)+6,2)="in",AND(59&lt;=VALUE(MID(input!$A645,SEARCH($D$1,input!$A645)+4,2)),VALUE(MID(input!$A645,SEARCH($D$1,input!$A645)+4,2))&lt;=76),"")),"X"),"")</f>
        <v>X</v>
      </c>
      <c r="E645" s="14" t="str">
        <f>IFERROR(IF(ISNUMBER(SEARCH($E$1,input!$A645)),IF(AND(MID(input!$A645,SEARCH($E$1,input!$A645)+4,1)="#",
VLOOKUP(MID(input!$A645,SEARCH($E$1,input!$A645)+5,1),'TRUE LIST'!$C$2:$D$17,2,0),
VLOOKUP(MID(input!$A645,SEARCH($E$1,input!$A645)+6,1),'TRUE LIST'!$C$2:$D$17,2,0),
VLOOKUP(MID(input!$A645,SEARCH($E$1,input!$A645)+7,1),'TRUE LIST'!$C$2:$D$17,2,0),
VLOOKUP(MID(input!$A645,SEARCH($E$1,input!$A645)+8,1),'TRUE LIST'!$C$2:$D$17,2,0),
VLOOKUP(MID(input!$A645,SEARCH($E$1,input!$A645)+9,1),'TRUE LIST'!$C$2:$D$17,2,0),
VLOOKUP(MID(input!$A645,SEARCH($E$1,input!$A645)+10,1),'TRUE LIST'!$C$2:$D$17,2,0),
TRIM(MID(input!$A645,SEARCH($E$1,input!$A645)+11,1))=""),TRUE,""),"X"),"")</f>
        <v>X</v>
      </c>
      <c r="F645" s="14" t="str">
        <f>IFERROR(IF(ISNUMBER(SEARCH($F$1,input!$A645)),VLOOKUP(TRIM(MID(input!$A645,SEARCH($F$1,input!$A645)+4,4)),'TRUE LIST'!$A$2:$B$8,2,0),"X"),"")</f>
        <v>X</v>
      </c>
      <c r="G645" s="14" t="str">
        <f>IFERROR(IF(ISNUMBER(SEARCH($G$1,input!$A645)),IF(LEN(TRIM(MID(input!$A645,SEARCH($G$1,input!$A645)+4,10)))=9,TRUE,""),"X"),"")</f>
        <v>X</v>
      </c>
      <c r="H645" s="14" t="str">
        <f t="shared" ca="1" si="20"/>
        <v/>
      </c>
      <c r="I645" s="13" t="str">
        <f>IF(ISBLANK(input!A645),"x","")</f>
        <v>x</v>
      </c>
      <c r="J645" s="13">
        <f>IFERROR(IF(I645="x",MATCH("x",I646:I959,0),N/A),"")</f>
        <v>3</v>
      </c>
      <c r="K645" s="14" t="str">
        <f t="shared" ca="1" si="21"/>
        <v/>
      </c>
    </row>
    <row r="646" spans="1:11" s="1" customFormat="1" x14ac:dyDescent="0.35">
      <c r="A646" s="14" t="b">
        <f>IFERROR(IF(ISNUMBER(SEARCH($A$1,input!$A646)),AND(1920&lt;=VALUE(TRIM(MID(input!$A646,SEARCH($A$1,input!$A646)+4,5))),VALUE(TRIM(MID(input!$A646,SEARCH($A$1,input!$A646)+4,5)))&lt;=2002),"X"),"")</f>
        <v>1</v>
      </c>
      <c r="B646" s="14" t="b">
        <f>IFERROR(IF(ISNUMBER(SEARCH($B$1,input!$A646)),AND(2010&lt;=VALUE(TRIM(MID(input!$A646,SEARCH($B$1,input!$A646)+4,5))),VALUE(TRIM(MID(input!$A646,SEARCH($B$1,input!$A646)+4,5)))&lt;=2020),"X"),"")</f>
        <v>1</v>
      </c>
      <c r="C646" s="14" t="b">
        <f>IFERROR(IF(ISNUMBER(SEARCH($C$1,input!$A646)),AND(2020&lt;=VALUE(TRIM(MID(input!$A646,SEARCH($C$1,input!$A646)+4,5))),VALUE(TRIM(MID(input!$A646,SEARCH($C$1,input!$A646)+4,5)))&lt;=2030),"X"),"")</f>
        <v>1</v>
      </c>
      <c r="D646" s="14" t="b">
        <f>IFERROR(IF(ISNUMBER(SEARCH($D$1,input!$A646)),IF(MID(input!$A646,SEARCH($D$1,input!$A646)+7,2)="cm",AND(150&lt;=VALUE(MID(input!$A646,SEARCH($D$1,input!$A646)+4,3)),VALUE(MID(input!$A646,SEARCH($D$1,input!$A646)+4,3))&lt;=193),IF(MID(input!$A646,SEARCH($D$1,input!$A646)+6,2)="in",AND(59&lt;=VALUE(MID(input!$A646,SEARCH($D$1,input!$A646)+4,2)),VALUE(MID(input!$A646,SEARCH($D$1,input!$A646)+4,2))&lt;=76),"")),"X"),"")</f>
        <v>1</v>
      </c>
      <c r="E646" s="14" t="str">
        <f>IFERROR(IF(ISNUMBER(SEARCH($E$1,input!$A646)),IF(AND(MID(input!$A646,SEARCH($E$1,input!$A646)+4,1)="#",
VLOOKUP(MID(input!$A646,SEARCH($E$1,input!$A646)+5,1),'TRUE LIST'!$C$2:$D$17,2,0),
VLOOKUP(MID(input!$A646,SEARCH($E$1,input!$A646)+6,1),'TRUE LIST'!$C$2:$D$17,2,0),
VLOOKUP(MID(input!$A646,SEARCH($E$1,input!$A646)+7,1),'TRUE LIST'!$C$2:$D$17,2,0),
VLOOKUP(MID(input!$A646,SEARCH($E$1,input!$A646)+8,1),'TRUE LIST'!$C$2:$D$17,2,0),
VLOOKUP(MID(input!$A646,SEARCH($E$1,input!$A646)+9,1),'TRUE LIST'!$C$2:$D$17,2,0),
VLOOKUP(MID(input!$A646,SEARCH($E$1,input!$A646)+10,1),'TRUE LIST'!$C$2:$D$17,2,0),
TRIM(MID(input!$A646,SEARCH($E$1,input!$A646)+11,1))=""),TRUE,""),"X"),"")</f>
        <v>X</v>
      </c>
      <c r="F646" s="14" t="b">
        <f>IFERROR(IF(ISNUMBER(SEARCH($F$1,input!$A646)),VLOOKUP(TRIM(MID(input!$A646,SEARCH($F$1,input!$A646)+4,4)),'TRUE LIST'!$A$2:$B$8,2,0),"X"),"")</f>
        <v>1</v>
      </c>
      <c r="G646" s="14" t="str">
        <f>IFERROR(IF(ISNUMBER(SEARCH($G$1,input!$A646)),IF(LEN(TRIM(MID(input!$A646,SEARCH($G$1,input!$A646)+4,10)))=9,TRUE,""),"X"),"")</f>
        <v>X</v>
      </c>
      <c r="H646" s="14">
        <f t="shared" ca="1" si="20"/>
        <v>6</v>
      </c>
      <c r="I646" s="13" t="str">
        <f>IF(ISBLANK(input!A646),"x","")</f>
        <v/>
      </c>
      <c r="J646" s="13" t="str">
        <f>IFERROR(IF(I646="x",MATCH("x",I647:I959,0),N/A),"")</f>
        <v/>
      </c>
      <c r="K646" s="14">
        <f t="shared" ca="1" si="21"/>
        <v>6</v>
      </c>
    </row>
    <row r="647" spans="1:11" s="1" customFormat="1" x14ac:dyDescent="0.35">
      <c r="A647" s="14" t="str">
        <f>IFERROR(IF(ISNUMBER(SEARCH($A$1,input!$A647)),AND(1920&lt;=VALUE(TRIM(MID(input!$A647,SEARCH($A$1,input!$A647)+4,5))),VALUE(TRIM(MID(input!$A647,SEARCH($A$1,input!$A647)+4,5)))&lt;=2002),"X"),"")</f>
        <v>X</v>
      </c>
      <c r="B647" s="14" t="str">
        <f>IFERROR(IF(ISNUMBER(SEARCH($B$1,input!$A647)),AND(2010&lt;=VALUE(TRIM(MID(input!$A647,SEARCH($B$1,input!$A647)+4,5))),VALUE(TRIM(MID(input!$A647,SEARCH($B$1,input!$A647)+4,5)))&lt;=2020),"X"),"")</f>
        <v>X</v>
      </c>
      <c r="C647" s="14" t="str">
        <f>IFERROR(IF(ISNUMBER(SEARCH($C$1,input!$A647)),AND(2020&lt;=VALUE(TRIM(MID(input!$A647,SEARCH($C$1,input!$A647)+4,5))),VALUE(TRIM(MID(input!$A647,SEARCH($C$1,input!$A647)+4,5)))&lt;=2030),"X"),"")</f>
        <v>X</v>
      </c>
      <c r="D647" s="14" t="str">
        <f>IFERROR(IF(ISNUMBER(SEARCH($D$1,input!$A647)),IF(MID(input!$A647,SEARCH($D$1,input!$A647)+7,2)="cm",AND(150&lt;=VALUE(MID(input!$A647,SEARCH($D$1,input!$A647)+4,3)),VALUE(MID(input!$A647,SEARCH($D$1,input!$A647)+4,3))&lt;=193),IF(MID(input!$A647,SEARCH($D$1,input!$A647)+6,2)="in",AND(59&lt;=VALUE(MID(input!$A647,SEARCH($D$1,input!$A647)+4,2)),VALUE(MID(input!$A647,SEARCH($D$1,input!$A647)+4,2))&lt;=76),"")),"X"),"")</f>
        <v>X</v>
      </c>
      <c r="E647" s="14" t="str">
        <f>IFERROR(IF(ISNUMBER(SEARCH($E$1,input!$A647)),IF(AND(MID(input!$A647,SEARCH($E$1,input!$A647)+4,1)="#",
VLOOKUP(MID(input!$A647,SEARCH($E$1,input!$A647)+5,1),'TRUE LIST'!$C$2:$D$17,2,0),
VLOOKUP(MID(input!$A647,SEARCH($E$1,input!$A647)+6,1),'TRUE LIST'!$C$2:$D$17,2,0),
VLOOKUP(MID(input!$A647,SEARCH($E$1,input!$A647)+7,1),'TRUE LIST'!$C$2:$D$17,2,0),
VLOOKUP(MID(input!$A647,SEARCH($E$1,input!$A647)+8,1),'TRUE LIST'!$C$2:$D$17,2,0),
VLOOKUP(MID(input!$A647,SEARCH($E$1,input!$A647)+9,1),'TRUE LIST'!$C$2:$D$17,2,0),
VLOOKUP(MID(input!$A647,SEARCH($E$1,input!$A647)+10,1),'TRUE LIST'!$C$2:$D$17,2,0),
TRIM(MID(input!$A647,SEARCH($E$1,input!$A647)+11,1))=""),TRUE,""),"X"),"")</f>
        <v>X</v>
      </c>
      <c r="F647" s="14" t="str">
        <f>IFERROR(IF(ISNUMBER(SEARCH($F$1,input!$A647)),VLOOKUP(TRIM(MID(input!$A647,SEARCH($F$1,input!$A647)+4,4)),'TRUE LIST'!$A$2:$B$8,2,0),"X"),"")</f>
        <v>X</v>
      </c>
      <c r="G647" s="14" t="b">
        <f>IFERROR(IF(ISNUMBER(SEARCH($G$1,input!$A647)),IF(LEN(TRIM(MID(input!$A647,SEARCH($G$1,input!$A647)+4,10)))=9,TRUE,""),"X"),"")</f>
        <v>1</v>
      </c>
      <c r="H647" s="14" t="str">
        <f t="shared" ca="1" si="20"/>
        <v/>
      </c>
      <c r="I647" s="13" t="str">
        <f>IF(ISBLANK(input!A647),"x","")</f>
        <v/>
      </c>
      <c r="J647" s="13" t="str">
        <f>IFERROR(IF(I647="x",MATCH("x",I648:I959,0),N/A),"")</f>
        <v/>
      </c>
      <c r="K647" s="14" t="str">
        <f t="shared" ca="1" si="21"/>
        <v/>
      </c>
    </row>
    <row r="648" spans="1:11" s="1" customFormat="1" x14ac:dyDescent="0.35">
      <c r="A648" s="14" t="str">
        <f>IFERROR(IF(ISNUMBER(SEARCH($A$1,input!$A648)),AND(1920&lt;=VALUE(TRIM(MID(input!$A648,SEARCH($A$1,input!$A648)+4,5))),VALUE(TRIM(MID(input!$A648,SEARCH($A$1,input!$A648)+4,5)))&lt;=2002),"X"),"")</f>
        <v>X</v>
      </c>
      <c r="B648" s="14" t="str">
        <f>IFERROR(IF(ISNUMBER(SEARCH($B$1,input!$A648)),AND(2010&lt;=VALUE(TRIM(MID(input!$A648,SEARCH($B$1,input!$A648)+4,5))),VALUE(TRIM(MID(input!$A648,SEARCH($B$1,input!$A648)+4,5)))&lt;=2020),"X"),"")</f>
        <v>X</v>
      </c>
      <c r="C648" s="14" t="str">
        <f>IFERROR(IF(ISNUMBER(SEARCH($C$1,input!$A648)),AND(2020&lt;=VALUE(TRIM(MID(input!$A648,SEARCH($C$1,input!$A648)+4,5))),VALUE(TRIM(MID(input!$A648,SEARCH($C$1,input!$A648)+4,5)))&lt;=2030),"X"),"")</f>
        <v>X</v>
      </c>
      <c r="D648" s="14" t="str">
        <f>IFERROR(IF(ISNUMBER(SEARCH($D$1,input!$A648)),IF(MID(input!$A648,SEARCH($D$1,input!$A648)+7,2)="cm",AND(150&lt;=VALUE(MID(input!$A648,SEARCH($D$1,input!$A648)+4,3)),VALUE(MID(input!$A648,SEARCH($D$1,input!$A648)+4,3))&lt;=193),IF(MID(input!$A648,SEARCH($D$1,input!$A648)+6,2)="in",AND(59&lt;=VALUE(MID(input!$A648,SEARCH($D$1,input!$A648)+4,2)),VALUE(MID(input!$A648,SEARCH($D$1,input!$A648)+4,2))&lt;=76),"")),"X"),"")</f>
        <v>X</v>
      </c>
      <c r="E648" s="14" t="str">
        <f>IFERROR(IF(ISNUMBER(SEARCH($E$1,input!$A648)),IF(AND(MID(input!$A648,SEARCH($E$1,input!$A648)+4,1)="#",
VLOOKUP(MID(input!$A648,SEARCH($E$1,input!$A648)+5,1),'TRUE LIST'!$C$2:$D$17,2,0),
VLOOKUP(MID(input!$A648,SEARCH($E$1,input!$A648)+6,1),'TRUE LIST'!$C$2:$D$17,2,0),
VLOOKUP(MID(input!$A648,SEARCH($E$1,input!$A648)+7,1),'TRUE LIST'!$C$2:$D$17,2,0),
VLOOKUP(MID(input!$A648,SEARCH($E$1,input!$A648)+8,1),'TRUE LIST'!$C$2:$D$17,2,0),
VLOOKUP(MID(input!$A648,SEARCH($E$1,input!$A648)+9,1),'TRUE LIST'!$C$2:$D$17,2,0),
VLOOKUP(MID(input!$A648,SEARCH($E$1,input!$A648)+10,1),'TRUE LIST'!$C$2:$D$17,2,0),
TRIM(MID(input!$A648,SEARCH($E$1,input!$A648)+11,1))=""),TRUE,""),"X"),"")</f>
        <v>X</v>
      </c>
      <c r="F648" s="14" t="str">
        <f>IFERROR(IF(ISNUMBER(SEARCH($F$1,input!$A648)),VLOOKUP(TRIM(MID(input!$A648,SEARCH($F$1,input!$A648)+4,4)),'TRUE LIST'!$A$2:$B$8,2,0),"X"),"")</f>
        <v>X</v>
      </c>
      <c r="G648" s="14" t="str">
        <f>IFERROR(IF(ISNUMBER(SEARCH($G$1,input!$A648)),IF(LEN(TRIM(MID(input!$A648,SEARCH($G$1,input!$A648)+4,10)))=9,TRUE,""),"X"),"")</f>
        <v>X</v>
      </c>
      <c r="H648" s="14" t="str">
        <f t="shared" ca="1" si="20"/>
        <v/>
      </c>
      <c r="I648" s="13" t="str">
        <f>IF(ISBLANK(input!A648),"x","")</f>
        <v>x</v>
      </c>
      <c r="J648" s="13">
        <f>IFERROR(IF(I648="x",MATCH("x",I649:I959,0),N/A),"")</f>
        <v>2</v>
      </c>
      <c r="K648" s="14" t="str">
        <f t="shared" ca="1" si="21"/>
        <v/>
      </c>
    </row>
    <row r="649" spans="1:11" s="1" customFormat="1" x14ac:dyDescent="0.35">
      <c r="A649" s="14" t="b">
        <f>IFERROR(IF(ISNUMBER(SEARCH($A$1,input!$A649)),AND(1920&lt;=VALUE(TRIM(MID(input!$A649,SEARCH($A$1,input!$A649)+4,5))),VALUE(TRIM(MID(input!$A649,SEARCH($A$1,input!$A649)+4,5)))&lt;=2002),"X"),"")</f>
        <v>1</v>
      </c>
      <c r="B649" s="14" t="b">
        <f>IFERROR(IF(ISNUMBER(SEARCH($B$1,input!$A649)),AND(2010&lt;=VALUE(TRIM(MID(input!$A649,SEARCH($B$1,input!$A649)+4,5))),VALUE(TRIM(MID(input!$A649,SEARCH($B$1,input!$A649)+4,5)))&lt;=2020),"X"),"")</f>
        <v>1</v>
      </c>
      <c r="C649" s="14" t="b">
        <f>IFERROR(IF(ISNUMBER(SEARCH($C$1,input!$A649)),AND(2020&lt;=VALUE(TRIM(MID(input!$A649,SEARCH($C$1,input!$A649)+4,5))),VALUE(TRIM(MID(input!$A649,SEARCH($C$1,input!$A649)+4,5)))&lt;=2030),"X"),"")</f>
        <v>1</v>
      </c>
      <c r="D649" s="14" t="b">
        <f>IFERROR(IF(ISNUMBER(SEARCH($D$1,input!$A649)),IF(MID(input!$A649,SEARCH($D$1,input!$A649)+7,2)="cm",AND(150&lt;=VALUE(MID(input!$A649,SEARCH($D$1,input!$A649)+4,3)),VALUE(MID(input!$A649,SEARCH($D$1,input!$A649)+4,3))&lt;=193),IF(MID(input!$A649,SEARCH($D$1,input!$A649)+6,2)="in",AND(59&lt;=VALUE(MID(input!$A649,SEARCH($D$1,input!$A649)+4,2)),VALUE(MID(input!$A649,SEARCH($D$1,input!$A649)+4,2))&lt;=76),"")),"X"),"")</f>
        <v>1</v>
      </c>
      <c r="E649" s="14" t="b">
        <f>IFERROR(IF(ISNUMBER(SEARCH($E$1,input!$A649)),IF(AND(MID(input!$A649,SEARCH($E$1,input!$A649)+4,1)="#",
VLOOKUP(MID(input!$A649,SEARCH($E$1,input!$A649)+5,1),'TRUE LIST'!$C$2:$D$17,2,0),
VLOOKUP(MID(input!$A649,SEARCH($E$1,input!$A649)+6,1),'TRUE LIST'!$C$2:$D$17,2,0),
VLOOKUP(MID(input!$A649,SEARCH($E$1,input!$A649)+7,1),'TRUE LIST'!$C$2:$D$17,2,0),
VLOOKUP(MID(input!$A649,SEARCH($E$1,input!$A649)+8,1),'TRUE LIST'!$C$2:$D$17,2,0),
VLOOKUP(MID(input!$A649,SEARCH($E$1,input!$A649)+9,1),'TRUE LIST'!$C$2:$D$17,2,0),
VLOOKUP(MID(input!$A649,SEARCH($E$1,input!$A649)+10,1),'TRUE LIST'!$C$2:$D$17,2,0),
TRIM(MID(input!$A649,SEARCH($E$1,input!$A649)+11,1))=""),TRUE,""),"X"),"")</f>
        <v>1</v>
      </c>
      <c r="F649" s="14" t="b">
        <f>IFERROR(IF(ISNUMBER(SEARCH($F$1,input!$A649)),VLOOKUP(TRIM(MID(input!$A649,SEARCH($F$1,input!$A649)+4,4)),'TRUE LIST'!$A$2:$B$8,2,0),"X"),"")</f>
        <v>1</v>
      </c>
      <c r="G649" s="14" t="b">
        <f>IFERROR(IF(ISNUMBER(SEARCH($G$1,input!$A649)),IF(LEN(TRIM(MID(input!$A649,SEARCH($G$1,input!$A649)+4,10)))=9,TRUE,""),"X"),"")</f>
        <v>1</v>
      </c>
      <c r="H649" s="14">
        <f t="shared" ca="1" si="20"/>
        <v>6</v>
      </c>
      <c r="I649" s="13" t="str">
        <f>IF(ISBLANK(input!A649),"x","")</f>
        <v/>
      </c>
      <c r="J649" s="13" t="str">
        <f>IFERROR(IF(I649="x",MATCH("x",I650:I959,0),N/A),"")</f>
        <v/>
      </c>
      <c r="K649" s="14">
        <f t="shared" ca="1" si="21"/>
        <v>6</v>
      </c>
    </row>
    <row r="650" spans="1:11" s="1" customFormat="1" x14ac:dyDescent="0.35">
      <c r="A650" s="14" t="str">
        <f>IFERROR(IF(ISNUMBER(SEARCH($A$1,input!$A650)),AND(1920&lt;=VALUE(TRIM(MID(input!$A650,SEARCH($A$1,input!$A650)+4,5))),VALUE(TRIM(MID(input!$A650,SEARCH($A$1,input!$A650)+4,5)))&lt;=2002),"X"),"")</f>
        <v>X</v>
      </c>
      <c r="B650" s="14" t="str">
        <f>IFERROR(IF(ISNUMBER(SEARCH($B$1,input!$A650)),AND(2010&lt;=VALUE(TRIM(MID(input!$A650,SEARCH($B$1,input!$A650)+4,5))),VALUE(TRIM(MID(input!$A650,SEARCH($B$1,input!$A650)+4,5)))&lt;=2020),"X"),"")</f>
        <v>X</v>
      </c>
      <c r="C650" s="14" t="str">
        <f>IFERROR(IF(ISNUMBER(SEARCH($C$1,input!$A650)),AND(2020&lt;=VALUE(TRIM(MID(input!$A650,SEARCH($C$1,input!$A650)+4,5))),VALUE(TRIM(MID(input!$A650,SEARCH($C$1,input!$A650)+4,5)))&lt;=2030),"X"),"")</f>
        <v>X</v>
      </c>
      <c r="D650" s="14" t="str">
        <f>IFERROR(IF(ISNUMBER(SEARCH($D$1,input!$A650)),IF(MID(input!$A650,SEARCH($D$1,input!$A650)+7,2)="cm",AND(150&lt;=VALUE(MID(input!$A650,SEARCH($D$1,input!$A650)+4,3)),VALUE(MID(input!$A650,SEARCH($D$1,input!$A650)+4,3))&lt;=193),IF(MID(input!$A650,SEARCH($D$1,input!$A650)+6,2)="in",AND(59&lt;=VALUE(MID(input!$A650,SEARCH($D$1,input!$A650)+4,2)),VALUE(MID(input!$A650,SEARCH($D$1,input!$A650)+4,2))&lt;=76),"")),"X"),"")</f>
        <v>X</v>
      </c>
      <c r="E650" s="14" t="str">
        <f>IFERROR(IF(ISNUMBER(SEARCH($E$1,input!$A650)),IF(AND(MID(input!$A650,SEARCH($E$1,input!$A650)+4,1)="#",
VLOOKUP(MID(input!$A650,SEARCH($E$1,input!$A650)+5,1),'TRUE LIST'!$C$2:$D$17,2,0),
VLOOKUP(MID(input!$A650,SEARCH($E$1,input!$A650)+6,1),'TRUE LIST'!$C$2:$D$17,2,0),
VLOOKUP(MID(input!$A650,SEARCH($E$1,input!$A650)+7,1),'TRUE LIST'!$C$2:$D$17,2,0),
VLOOKUP(MID(input!$A650,SEARCH($E$1,input!$A650)+8,1),'TRUE LIST'!$C$2:$D$17,2,0),
VLOOKUP(MID(input!$A650,SEARCH($E$1,input!$A650)+9,1),'TRUE LIST'!$C$2:$D$17,2,0),
VLOOKUP(MID(input!$A650,SEARCH($E$1,input!$A650)+10,1),'TRUE LIST'!$C$2:$D$17,2,0),
TRIM(MID(input!$A650,SEARCH($E$1,input!$A650)+11,1))=""),TRUE,""),"X"),"")</f>
        <v>X</v>
      </c>
      <c r="F650" s="14" t="str">
        <f>IFERROR(IF(ISNUMBER(SEARCH($F$1,input!$A650)),VLOOKUP(TRIM(MID(input!$A650,SEARCH($F$1,input!$A650)+4,4)),'TRUE LIST'!$A$2:$B$8,2,0),"X"),"")</f>
        <v>X</v>
      </c>
      <c r="G650" s="14" t="str">
        <f>IFERROR(IF(ISNUMBER(SEARCH($G$1,input!$A650)),IF(LEN(TRIM(MID(input!$A650,SEARCH($G$1,input!$A650)+4,10)))=9,TRUE,""),"X"),"")</f>
        <v>X</v>
      </c>
      <c r="H650" s="14" t="str">
        <f t="shared" ca="1" si="20"/>
        <v/>
      </c>
      <c r="I650" s="13" t="str">
        <f>IF(ISBLANK(input!A650),"x","")</f>
        <v>x</v>
      </c>
      <c r="J650" s="13">
        <f>IFERROR(IF(I650="x",MATCH("x",I651:I959,0),N/A),"")</f>
        <v>4</v>
      </c>
      <c r="K650" s="14" t="str">
        <f t="shared" ca="1" si="21"/>
        <v/>
      </c>
    </row>
    <row r="651" spans="1:11" s="1" customFormat="1" x14ac:dyDescent="0.35">
      <c r="A651" s="14" t="str">
        <f>IFERROR(IF(ISNUMBER(SEARCH($A$1,input!$A651)),AND(1920&lt;=VALUE(TRIM(MID(input!$A651,SEARCH($A$1,input!$A651)+4,5))),VALUE(TRIM(MID(input!$A651,SEARCH($A$1,input!$A651)+4,5)))&lt;=2002),"X"),"")</f>
        <v>X</v>
      </c>
      <c r="B651" s="14" t="b">
        <f>IFERROR(IF(ISNUMBER(SEARCH($B$1,input!$A651)),AND(2010&lt;=VALUE(TRIM(MID(input!$A651,SEARCH($B$1,input!$A651)+4,5))),VALUE(TRIM(MID(input!$A651,SEARCH($B$1,input!$A651)+4,5)))&lt;=2020),"X"),"")</f>
        <v>0</v>
      </c>
      <c r="C651" s="14" t="str">
        <f>IFERROR(IF(ISNUMBER(SEARCH($C$1,input!$A651)),AND(2020&lt;=VALUE(TRIM(MID(input!$A651,SEARCH($C$1,input!$A651)+4,5))),VALUE(TRIM(MID(input!$A651,SEARCH($C$1,input!$A651)+4,5)))&lt;=2030),"X"),"")</f>
        <v>X</v>
      </c>
      <c r="D651" s="14" t="str">
        <f>IFERROR(IF(ISNUMBER(SEARCH($D$1,input!$A651)),IF(MID(input!$A651,SEARCH($D$1,input!$A651)+7,2)="cm",AND(150&lt;=VALUE(MID(input!$A651,SEARCH($D$1,input!$A651)+4,3)),VALUE(MID(input!$A651,SEARCH($D$1,input!$A651)+4,3))&lt;=193),IF(MID(input!$A651,SEARCH($D$1,input!$A651)+6,2)="in",AND(59&lt;=VALUE(MID(input!$A651,SEARCH($D$1,input!$A651)+4,2)),VALUE(MID(input!$A651,SEARCH($D$1,input!$A651)+4,2))&lt;=76),"")),"X"),"")</f>
        <v>X</v>
      </c>
      <c r="E651" s="14" t="str">
        <f>IFERROR(IF(ISNUMBER(SEARCH($E$1,input!$A651)),IF(AND(MID(input!$A651,SEARCH($E$1,input!$A651)+4,1)="#",
VLOOKUP(MID(input!$A651,SEARCH($E$1,input!$A651)+5,1),'TRUE LIST'!$C$2:$D$17,2,0),
VLOOKUP(MID(input!$A651,SEARCH($E$1,input!$A651)+6,1),'TRUE LIST'!$C$2:$D$17,2,0),
VLOOKUP(MID(input!$A651,SEARCH($E$1,input!$A651)+7,1),'TRUE LIST'!$C$2:$D$17,2,0),
VLOOKUP(MID(input!$A651,SEARCH($E$1,input!$A651)+8,1),'TRUE LIST'!$C$2:$D$17,2,0),
VLOOKUP(MID(input!$A651,SEARCH($E$1,input!$A651)+9,1),'TRUE LIST'!$C$2:$D$17,2,0),
VLOOKUP(MID(input!$A651,SEARCH($E$1,input!$A651)+10,1),'TRUE LIST'!$C$2:$D$17,2,0),
TRIM(MID(input!$A651,SEARCH($E$1,input!$A651)+11,1))=""),TRUE,""),"X"),"")</f>
        <v>X</v>
      </c>
      <c r="F651" s="14" t="str">
        <f>IFERROR(IF(ISNUMBER(SEARCH($F$1,input!$A651)),VLOOKUP(TRIM(MID(input!$A651,SEARCH($F$1,input!$A651)+4,4)),'TRUE LIST'!$A$2:$B$8,2,0),"X"),"")</f>
        <v>X</v>
      </c>
      <c r="G651" s="14" t="str">
        <f>IFERROR(IF(ISNUMBER(SEARCH($G$1,input!$A651)),IF(LEN(TRIM(MID(input!$A651,SEARCH($G$1,input!$A651)+4,10)))=9,TRUE,""),"X"),"")</f>
        <v>X</v>
      </c>
      <c r="H651" s="14">
        <f t="shared" ca="1" si="20"/>
        <v>6</v>
      </c>
      <c r="I651" s="13" t="str">
        <f>IF(ISBLANK(input!A651),"x","")</f>
        <v/>
      </c>
      <c r="J651" s="13" t="str">
        <f>IFERROR(IF(I651="x",MATCH("x",I652:I959,0),N/A),"")</f>
        <v/>
      </c>
      <c r="K651" s="14">
        <f t="shared" ca="1" si="21"/>
        <v>6</v>
      </c>
    </row>
    <row r="652" spans="1:11" s="1" customFormat="1" x14ac:dyDescent="0.35">
      <c r="A652" s="14" t="b">
        <f>IFERROR(IF(ISNUMBER(SEARCH($A$1,input!$A652)),AND(1920&lt;=VALUE(TRIM(MID(input!$A652,SEARCH($A$1,input!$A652)+4,5))),VALUE(TRIM(MID(input!$A652,SEARCH($A$1,input!$A652)+4,5)))&lt;=2002),"X"),"")</f>
        <v>0</v>
      </c>
      <c r="B652" s="14" t="str">
        <f>IFERROR(IF(ISNUMBER(SEARCH($B$1,input!$A652)),AND(2010&lt;=VALUE(TRIM(MID(input!$A652,SEARCH($B$1,input!$A652)+4,5))),VALUE(TRIM(MID(input!$A652,SEARCH($B$1,input!$A652)+4,5)))&lt;=2020),"X"),"")</f>
        <v>X</v>
      </c>
      <c r="C652" s="14" t="str">
        <f>IFERROR(IF(ISNUMBER(SEARCH($C$1,input!$A652)),AND(2020&lt;=VALUE(TRIM(MID(input!$A652,SEARCH($C$1,input!$A652)+4,5))),VALUE(TRIM(MID(input!$A652,SEARCH($C$1,input!$A652)+4,5)))&lt;=2030),"X"),"")</f>
        <v>X</v>
      </c>
      <c r="D652" s="14" t="str">
        <f>IFERROR(IF(ISNUMBER(SEARCH($D$1,input!$A652)),IF(MID(input!$A652,SEARCH($D$1,input!$A652)+7,2)="cm",AND(150&lt;=VALUE(MID(input!$A652,SEARCH($D$1,input!$A652)+4,3)),VALUE(MID(input!$A652,SEARCH($D$1,input!$A652)+4,3))&lt;=193),IF(MID(input!$A652,SEARCH($D$1,input!$A652)+6,2)="in",AND(59&lt;=VALUE(MID(input!$A652,SEARCH($D$1,input!$A652)+4,2)),VALUE(MID(input!$A652,SEARCH($D$1,input!$A652)+4,2))&lt;=76),"")),"X"),"")</f>
        <v>X</v>
      </c>
      <c r="E652" s="14" t="str">
        <f>IFERROR(IF(ISNUMBER(SEARCH($E$1,input!$A652)),IF(AND(MID(input!$A652,SEARCH($E$1,input!$A652)+4,1)="#",
VLOOKUP(MID(input!$A652,SEARCH($E$1,input!$A652)+5,1),'TRUE LIST'!$C$2:$D$17,2,0),
VLOOKUP(MID(input!$A652,SEARCH($E$1,input!$A652)+6,1),'TRUE LIST'!$C$2:$D$17,2,0),
VLOOKUP(MID(input!$A652,SEARCH($E$1,input!$A652)+7,1),'TRUE LIST'!$C$2:$D$17,2,0),
VLOOKUP(MID(input!$A652,SEARCH($E$1,input!$A652)+8,1),'TRUE LIST'!$C$2:$D$17,2,0),
VLOOKUP(MID(input!$A652,SEARCH($E$1,input!$A652)+9,1),'TRUE LIST'!$C$2:$D$17,2,0),
VLOOKUP(MID(input!$A652,SEARCH($E$1,input!$A652)+10,1),'TRUE LIST'!$C$2:$D$17,2,0),
TRIM(MID(input!$A652,SEARCH($E$1,input!$A652)+11,1))=""),TRUE,""),"X"),"")</f>
        <v>X</v>
      </c>
      <c r="F652" s="14" t="str">
        <f>IFERROR(IF(ISNUMBER(SEARCH($F$1,input!$A652)),VLOOKUP(TRIM(MID(input!$A652,SEARCH($F$1,input!$A652)+4,4)),'TRUE LIST'!$A$2:$B$8,2,0),"X"),"")</f>
        <v>X</v>
      </c>
      <c r="G652" s="14" t="str">
        <f>IFERROR(IF(ISNUMBER(SEARCH($G$1,input!$A652)),IF(LEN(TRIM(MID(input!$A652,SEARCH($G$1,input!$A652)+4,10)))=9,TRUE,""),"X"),"")</f>
        <v>X</v>
      </c>
      <c r="H652" s="14" t="str">
        <f t="shared" ca="1" si="20"/>
        <v/>
      </c>
      <c r="I652" s="13" t="str">
        <f>IF(ISBLANK(input!A652),"x","")</f>
        <v/>
      </c>
      <c r="J652" s="13" t="str">
        <f>IFERROR(IF(I652="x",MATCH("x",I653:I959,0),N/A),"")</f>
        <v/>
      </c>
      <c r="K652" s="14" t="str">
        <f t="shared" ca="1" si="21"/>
        <v/>
      </c>
    </row>
    <row r="653" spans="1:11" s="1" customFormat="1" x14ac:dyDescent="0.35">
      <c r="A653" s="14" t="str">
        <f>IFERROR(IF(ISNUMBER(SEARCH($A$1,input!$A653)),AND(1920&lt;=VALUE(TRIM(MID(input!$A653,SEARCH($A$1,input!$A653)+4,5))),VALUE(TRIM(MID(input!$A653,SEARCH($A$1,input!$A653)+4,5)))&lt;=2002),"X"),"")</f>
        <v>X</v>
      </c>
      <c r="B653" s="14" t="str">
        <f>IFERROR(IF(ISNUMBER(SEARCH($B$1,input!$A653)),AND(2010&lt;=VALUE(TRIM(MID(input!$A653,SEARCH($B$1,input!$A653)+4,5))),VALUE(TRIM(MID(input!$A653,SEARCH($B$1,input!$A653)+4,5)))&lt;=2020),"X"),"")</f>
        <v>X</v>
      </c>
      <c r="C653" s="14" t="b">
        <f>IFERROR(IF(ISNUMBER(SEARCH($C$1,input!$A653)),AND(2020&lt;=VALUE(TRIM(MID(input!$A653,SEARCH($C$1,input!$A653)+4,5))),VALUE(TRIM(MID(input!$A653,SEARCH($C$1,input!$A653)+4,5)))&lt;=2030),"X"),"")</f>
        <v>0</v>
      </c>
      <c r="D653" s="14" t="str">
        <f>IFERROR(IF(ISNUMBER(SEARCH($D$1,input!$A653)),IF(MID(input!$A653,SEARCH($D$1,input!$A653)+7,2)="cm",AND(150&lt;=VALUE(MID(input!$A653,SEARCH($D$1,input!$A653)+4,3)),VALUE(MID(input!$A653,SEARCH($D$1,input!$A653)+4,3))&lt;=193),IF(MID(input!$A653,SEARCH($D$1,input!$A653)+6,2)="in",AND(59&lt;=VALUE(MID(input!$A653,SEARCH($D$1,input!$A653)+4,2)),VALUE(MID(input!$A653,SEARCH($D$1,input!$A653)+4,2))&lt;=76),"")),"X"),"")</f>
        <v>X</v>
      </c>
      <c r="E653" s="14" t="str">
        <f>IFERROR(IF(ISNUMBER(SEARCH($E$1,input!$A653)),IF(AND(MID(input!$A653,SEARCH($E$1,input!$A653)+4,1)="#",
VLOOKUP(MID(input!$A653,SEARCH($E$1,input!$A653)+5,1),'TRUE LIST'!$C$2:$D$17,2,0),
VLOOKUP(MID(input!$A653,SEARCH($E$1,input!$A653)+6,1),'TRUE LIST'!$C$2:$D$17,2,0),
VLOOKUP(MID(input!$A653,SEARCH($E$1,input!$A653)+7,1),'TRUE LIST'!$C$2:$D$17,2,0),
VLOOKUP(MID(input!$A653,SEARCH($E$1,input!$A653)+8,1),'TRUE LIST'!$C$2:$D$17,2,0),
VLOOKUP(MID(input!$A653,SEARCH($E$1,input!$A653)+9,1),'TRUE LIST'!$C$2:$D$17,2,0),
VLOOKUP(MID(input!$A653,SEARCH($E$1,input!$A653)+10,1),'TRUE LIST'!$C$2:$D$17,2,0),
TRIM(MID(input!$A653,SEARCH($E$1,input!$A653)+11,1))=""),TRUE,""),"X"),"")</f>
        <v/>
      </c>
      <c r="F653" s="14" t="str">
        <f>IFERROR(IF(ISNUMBER(SEARCH($F$1,input!$A653)),VLOOKUP(TRIM(MID(input!$A653,SEARCH($F$1,input!$A653)+4,4)),'TRUE LIST'!$A$2:$B$8,2,0),"X"),"")</f>
        <v>X</v>
      </c>
      <c r="G653" s="14" t="str">
        <f>IFERROR(IF(ISNUMBER(SEARCH($G$1,input!$A653)),IF(LEN(TRIM(MID(input!$A653,SEARCH($G$1,input!$A653)+4,10)))=9,TRUE,""),"X"),"")</f>
        <v/>
      </c>
      <c r="H653" s="14" t="str">
        <f t="shared" ca="1" si="20"/>
        <v/>
      </c>
      <c r="I653" s="13" t="str">
        <f>IF(ISBLANK(input!A653),"x","")</f>
        <v/>
      </c>
      <c r="J653" s="13" t="str">
        <f>IFERROR(IF(I653="x",MATCH("x",I654:I959,0),N/A),"")</f>
        <v/>
      </c>
      <c r="K653" s="14" t="str">
        <f t="shared" ca="1" si="21"/>
        <v/>
      </c>
    </row>
    <row r="654" spans="1:11" s="1" customFormat="1" x14ac:dyDescent="0.35">
      <c r="A654" s="14" t="str">
        <f>IFERROR(IF(ISNUMBER(SEARCH($A$1,input!$A654)),AND(1920&lt;=VALUE(TRIM(MID(input!$A654,SEARCH($A$1,input!$A654)+4,5))),VALUE(TRIM(MID(input!$A654,SEARCH($A$1,input!$A654)+4,5)))&lt;=2002),"X"),"")</f>
        <v>X</v>
      </c>
      <c r="B654" s="14" t="str">
        <f>IFERROR(IF(ISNUMBER(SEARCH($B$1,input!$A654)),AND(2010&lt;=VALUE(TRIM(MID(input!$A654,SEARCH($B$1,input!$A654)+4,5))),VALUE(TRIM(MID(input!$A654,SEARCH($B$1,input!$A654)+4,5)))&lt;=2020),"X"),"")</f>
        <v>X</v>
      </c>
      <c r="C654" s="14" t="str">
        <f>IFERROR(IF(ISNUMBER(SEARCH($C$1,input!$A654)),AND(2020&lt;=VALUE(TRIM(MID(input!$A654,SEARCH($C$1,input!$A654)+4,5))),VALUE(TRIM(MID(input!$A654,SEARCH($C$1,input!$A654)+4,5)))&lt;=2030),"X"),"")</f>
        <v>X</v>
      </c>
      <c r="D654" s="14" t="str">
        <f>IFERROR(IF(ISNUMBER(SEARCH($D$1,input!$A654)),IF(MID(input!$A654,SEARCH($D$1,input!$A654)+7,2)="cm",AND(150&lt;=VALUE(MID(input!$A654,SEARCH($D$1,input!$A654)+4,3)),VALUE(MID(input!$A654,SEARCH($D$1,input!$A654)+4,3))&lt;=193),IF(MID(input!$A654,SEARCH($D$1,input!$A654)+6,2)="in",AND(59&lt;=VALUE(MID(input!$A654,SEARCH($D$1,input!$A654)+4,2)),VALUE(MID(input!$A654,SEARCH($D$1,input!$A654)+4,2))&lt;=76),"")),"X"),"")</f>
        <v>X</v>
      </c>
      <c r="E654" s="14" t="str">
        <f>IFERROR(IF(ISNUMBER(SEARCH($E$1,input!$A654)),IF(AND(MID(input!$A654,SEARCH($E$1,input!$A654)+4,1)="#",
VLOOKUP(MID(input!$A654,SEARCH($E$1,input!$A654)+5,1),'TRUE LIST'!$C$2:$D$17,2,0),
VLOOKUP(MID(input!$A654,SEARCH($E$1,input!$A654)+6,1),'TRUE LIST'!$C$2:$D$17,2,0),
VLOOKUP(MID(input!$A654,SEARCH($E$1,input!$A654)+7,1),'TRUE LIST'!$C$2:$D$17,2,0),
VLOOKUP(MID(input!$A654,SEARCH($E$1,input!$A654)+8,1),'TRUE LIST'!$C$2:$D$17,2,0),
VLOOKUP(MID(input!$A654,SEARCH($E$1,input!$A654)+9,1),'TRUE LIST'!$C$2:$D$17,2,0),
VLOOKUP(MID(input!$A654,SEARCH($E$1,input!$A654)+10,1),'TRUE LIST'!$C$2:$D$17,2,0),
TRIM(MID(input!$A654,SEARCH($E$1,input!$A654)+11,1))=""),TRUE,""),"X"),"")</f>
        <v>X</v>
      </c>
      <c r="F654" s="14" t="str">
        <f>IFERROR(IF(ISNUMBER(SEARCH($F$1,input!$A654)),VLOOKUP(TRIM(MID(input!$A654,SEARCH($F$1,input!$A654)+4,4)),'TRUE LIST'!$A$2:$B$8,2,0),"X"),"")</f>
        <v>X</v>
      </c>
      <c r="G654" s="14" t="str">
        <f>IFERROR(IF(ISNUMBER(SEARCH($G$1,input!$A654)),IF(LEN(TRIM(MID(input!$A654,SEARCH($G$1,input!$A654)+4,10)))=9,TRUE,""),"X"),"")</f>
        <v>X</v>
      </c>
      <c r="H654" s="14" t="str">
        <f t="shared" ca="1" si="20"/>
        <v/>
      </c>
      <c r="I654" s="13" t="str">
        <f>IF(ISBLANK(input!A654),"x","")</f>
        <v>x</v>
      </c>
      <c r="J654" s="13">
        <f>IFERROR(IF(I654="x",MATCH("x",I655:I959,0),N/A),"")</f>
        <v>3</v>
      </c>
      <c r="K654" s="14" t="str">
        <f t="shared" ca="1" si="21"/>
        <v/>
      </c>
    </row>
    <row r="655" spans="1:11" s="1" customFormat="1" x14ac:dyDescent="0.35">
      <c r="A655" s="14" t="b">
        <f>IFERROR(IF(ISNUMBER(SEARCH($A$1,input!$A655)),AND(1920&lt;=VALUE(TRIM(MID(input!$A655,SEARCH($A$1,input!$A655)+4,5))),VALUE(TRIM(MID(input!$A655,SEARCH($A$1,input!$A655)+4,5)))&lt;=2002),"X"),"")</f>
        <v>1</v>
      </c>
      <c r="B655" s="14" t="b">
        <f>IFERROR(IF(ISNUMBER(SEARCH($B$1,input!$A655)),AND(2010&lt;=VALUE(TRIM(MID(input!$A655,SEARCH($B$1,input!$A655)+4,5))),VALUE(TRIM(MID(input!$A655,SEARCH($B$1,input!$A655)+4,5)))&lt;=2020),"X"),"")</f>
        <v>1</v>
      </c>
      <c r="C655" s="14" t="b">
        <f>IFERROR(IF(ISNUMBER(SEARCH($C$1,input!$A655)),AND(2020&lt;=VALUE(TRIM(MID(input!$A655,SEARCH($C$1,input!$A655)+4,5))),VALUE(TRIM(MID(input!$A655,SEARCH($C$1,input!$A655)+4,5)))&lt;=2030),"X"),"")</f>
        <v>1</v>
      </c>
      <c r="D655" s="14" t="str">
        <f>IFERROR(IF(ISNUMBER(SEARCH($D$1,input!$A655)),IF(MID(input!$A655,SEARCH($D$1,input!$A655)+7,2)="cm",AND(150&lt;=VALUE(MID(input!$A655,SEARCH($D$1,input!$A655)+4,3)),VALUE(MID(input!$A655,SEARCH($D$1,input!$A655)+4,3))&lt;=193),IF(MID(input!$A655,SEARCH($D$1,input!$A655)+6,2)="in",AND(59&lt;=VALUE(MID(input!$A655,SEARCH($D$1,input!$A655)+4,2)),VALUE(MID(input!$A655,SEARCH($D$1,input!$A655)+4,2))&lt;=76),"")),"X"),"")</f>
        <v>X</v>
      </c>
      <c r="E655" s="14" t="str">
        <f>IFERROR(IF(ISNUMBER(SEARCH($E$1,input!$A655)),IF(AND(MID(input!$A655,SEARCH($E$1,input!$A655)+4,1)="#",
VLOOKUP(MID(input!$A655,SEARCH($E$1,input!$A655)+5,1),'TRUE LIST'!$C$2:$D$17,2,0),
VLOOKUP(MID(input!$A655,SEARCH($E$1,input!$A655)+6,1),'TRUE LIST'!$C$2:$D$17,2,0),
VLOOKUP(MID(input!$A655,SEARCH($E$1,input!$A655)+7,1),'TRUE LIST'!$C$2:$D$17,2,0),
VLOOKUP(MID(input!$A655,SEARCH($E$1,input!$A655)+8,1),'TRUE LIST'!$C$2:$D$17,2,0),
VLOOKUP(MID(input!$A655,SEARCH($E$1,input!$A655)+9,1),'TRUE LIST'!$C$2:$D$17,2,0),
VLOOKUP(MID(input!$A655,SEARCH($E$1,input!$A655)+10,1),'TRUE LIST'!$C$2:$D$17,2,0),
TRIM(MID(input!$A655,SEARCH($E$1,input!$A655)+11,1))=""),TRUE,""),"X"),"")</f>
        <v>X</v>
      </c>
      <c r="F655" s="14" t="b">
        <f>IFERROR(IF(ISNUMBER(SEARCH($F$1,input!$A655)),VLOOKUP(TRIM(MID(input!$A655,SEARCH($F$1,input!$A655)+4,4)),'TRUE LIST'!$A$2:$B$8,2,0),"X"),"")</f>
        <v>1</v>
      </c>
      <c r="G655" s="14" t="b">
        <f>IFERROR(IF(ISNUMBER(SEARCH($G$1,input!$A655)),IF(LEN(TRIM(MID(input!$A655,SEARCH($G$1,input!$A655)+4,10)))=9,TRUE,""),"X"),"")</f>
        <v>1</v>
      </c>
      <c r="H655" s="14">
        <f t="shared" ca="1" si="20"/>
        <v>6</v>
      </c>
      <c r="I655" s="13" t="str">
        <f>IF(ISBLANK(input!A655),"x","")</f>
        <v/>
      </c>
      <c r="J655" s="13" t="str">
        <f>IFERROR(IF(I655="x",MATCH("x",I656:I959,0),N/A),"")</f>
        <v/>
      </c>
      <c r="K655" s="14">
        <f t="shared" ca="1" si="21"/>
        <v>6</v>
      </c>
    </row>
    <row r="656" spans="1:11" s="1" customFormat="1" x14ac:dyDescent="0.35">
      <c r="A656" s="14" t="str">
        <f>IFERROR(IF(ISNUMBER(SEARCH($A$1,input!$A656)),AND(1920&lt;=VALUE(TRIM(MID(input!$A656,SEARCH($A$1,input!$A656)+4,5))),VALUE(TRIM(MID(input!$A656,SEARCH($A$1,input!$A656)+4,5)))&lt;=2002),"X"),"")</f>
        <v>X</v>
      </c>
      <c r="B656" s="14" t="str">
        <f>IFERROR(IF(ISNUMBER(SEARCH($B$1,input!$A656)),AND(2010&lt;=VALUE(TRIM(MID(input!$A656,SEARCH($B$1,input!$A656)+4,5))),VALUE(TRIM(MID(input!$A656,SEARCH($B$1,input!$A656)+4,5)))&lt;=2020),"X"),"")</f>
        <v>X</v>
      </c>
      <c r="C656" s="14" t="str">
        <f>IFERROR(IF(ISNUMBER(SEARCH($C$1,input!$A656)),AND(2020&lt;=VALUE(TRIM(MID(input!$A656,SEARCH($C$1,input!$A656)+4,5))),VALUE(TRIM(MID(input!$A656,SEARCH($C$1,input!$A656)+4,5)))&lt;=2030),"X"),"")</f>
        <v>X</v>
      </c>
      <c r="D656" s="14" t="b">
        <f>IFERROR(IF(ISNUMBER(SEARCH($D$1,input!$A656)),IF(MID(input!$A656,SEARCH($D$1,input!$A656)+7,2)="cm",AND(150&lt;=VALUE(MID(input!$A656,SEARCH($D$1,input!$A656)+4,3)),VALUE(MID(input!$A656,SEARCH($D$1,input!$A656)+4,3))&lt;=193),IF(MID(input!$A656,SEARCH($D$1,input!$A656)+6,2)="in",AND(59&lt;=VALUE(MID(input!$A656,SEARCH($D$1,input!$A656)+4,2)),VALUE(MID(input!$A656,SEARCH($D$1,input!$A656)+4,2))&lt;=76),"")),"X"),"")</f>
        <v>1</v>
      </c>
      <c r="E656" s="14" t="b">
        <f>IFERROR(IF(ISNUMBER(SEARCH($E$1,input!$A656)),IF(AND(MID(input!$A656,SEARCH($E$1,input!$A656)+4,1)="#",
VLOOKUP(MID(input!$A656,SEARCH($E$1,input!$A656)+5,1),'TRUE LIST'!$C$2:$D$17,2,0),
VLOOKUP(MID(input!$A656,SEARCH($E$1,input!$A656)+6,1),'TRUE LIST'!$C$2:$D$17,2,0),
VLOOKUP(MID(input!$A656,SEARCH($E$1,input!$A656)+7,1),'TRUE LIST'!$C$2:$D$17,2,0),
VLOOKUP(MID(input!$A656,SEARCH($E$1,input!$A656)+8,1),'TRUE LIST'!$C$2:$D$17,2,0),
VLOOKUP(MID(input!$A656,SEARCH($E$1,input!$A656)+9,1),'TRUE LIST'!$C$2:$D$17,2,0),
VLOOKUP(MID(input!$A656,SEARCH($E$1,input!$A656)+10,1),'TRUE LIST'!$C$2:$D$17,2,0),
TRIM(MID(input!$A656,SEARCH($E$1,input!$A656)+11,1))=""),TRUE,""),"X"),"")</f>
        <v>1</v>
      </c>
      <c r="F656" s="14" t="str">
        <f>IFERROR(IF(ISNUMBER(SEARCH($F$1,input!$A656)),VLOOKUP(TRIM(MID(input!$A656,SEARCH($F$1,input!$A656)+4,4)),'TRUE LIST'!$A$2:$B$8,2,0),"X"),"")</f>
        <v>X</v>
      </c>
      <c r="G656" s="14" t="str">
        <f>IFERROR(IF(ISNUMBER(SEARCH($G$1,input!$A656)),IF(LEN(TRIM(MID(input!$A656,SEARCH($G$1,input!$A656)+4,10)))=9,TRUE,""),"X"),"")</f>
        <v>X</v>
      </c>
      <c r="H656" s="14" t="str">
        <f t="shared" ca="1" si="20"/>
        <v/>
      </c>
      <c r="I656" s="13" t="str">
        <f>IF(ISBLANK(input!A656),"x","")</f>
        <v/>
      </c>
      <c r="J656" s="13" t="str">
        <f>IFERROR(IF(I656="x",MATCH("x",I657:I959,0),N/A),"")</f>
        <v/>
      </c>
      <c r="K656" s="14" t="str">
        <f t="shared" ca="1" si="21"/>
        <v/>
      </c>
    </row>
    <row r="657" spans="1:11" s="1" customFormat="1" x14ac:dyDescent="0.35">
      <c r="A657" s="14" t="str">
        <f>IFERROR(IF(ISNUMBER(SEARCH($A$1,input!$A657)),AND(1920&lt;=VALUE(TRIM(MID(input!$A657,SEARCH($A$1,input!$A657)+4,5))),VALUE(TRIM(MID(input!$A657,SEARCH($A$1,input!$A657)+4,5)))&lt;=2002),"X"),"")</f>
        <v>X</v>
      </c>
      <c r="B657" s="14" t="str">
        <f>IFERROR(IF(ISNUMBER(SEARCH($B$1,input!$A657)),AND(2010&lt;=VALUE(TRIM(MID(input!$A657,SEARCH($B$1,input!$A657)+4,5))),VALUE(TRIM(MID(input!$A657,SEARCH($B$1,input!$A657)+4,5)))&lt;=2020),"X"),"")</f>
        <v>X</v>
      </c>
      <c r="C657" s="14" t="str">
        <f>IFERROR(IF(ISNUMBER(SEARCH($C$1,input!$A657)),AND(2020&lt;=VALUE(TRIM(MID(input!$A657,SEARCH($C$1,input!$A657)+4,5))),VALUE(TRIM(MID(input!$A657,SEARCH($C$1,input!$A657)+4,5)))&lt;=2030),"X"),"")</f>
        <v>X</v>
      </c>
      <c r="D657" s="14" t="str">
        <f>IFERROR(IF(ISNUMBER(SEARCH($D$1,input!$A657)),IF(MID(input!$A657,SEARCH($D$1,input!$A657)+7,2)="cm",AND(150&lt;=VALUE(MID(input!$A657,SEARCH($D$1,input!$A657)+4,3)),VALUE(MID(input!$A657,SEARCH($D$1,input!$A657)+4,3))&lt;=193),IF(MID(input!$A657,SEARCH($D$1,input!$A657)+6,2)="in",AND(59&lt;=VALUE(MID(input!$A657,SEARCH($D$1,input!$A657)+4,2)),VALUE(MID(input!$A657,SEARCH($D$1,input!$A657)+4,2))&lt;=76),"")),"X"),"")</f>
        <v>X</v>
      </c>
      <c r="E657" s="14" t="str">
        <f>IFERROR(IF(ISNUMBER(SEARCH($E$1,input!$A657)),IF(AND(MID(input!$A657,SEARCH($E$1,input!$A657)+4,1)="#",
VLOOKUP(MID(input!$A657,SEARCH($E$1,input!$A657)+5,1),'TRUE LIST'!$C$2:$D$17,2,0),
VLOOKUP(MID(input!$A657,SEARCH($E$1,input!$A657)+6,1),'TRUE LIST'!$C$2:$D$17,2,0),
VLOOKUP(MID(input!$A657,SEARCH($E$1,input!$A657)+7,1),'TRUE LIST'!$C$2:$D$17,2,0),
VLOOKUP(MID(input!$A657,SEARCH($E$1,input!$A657)+8,1),'TRUE LIST'!$C$2:$D$17,2,0),
VLOOKUP(MID(input!$A657,SEARCH($E$1,input!$A657)+9,1),'TRUE LIST'!$C$2:$D$17,2,0),
VLOOKUP(MID(input!$A657,SEARCH($E$1,input!$A657)+10,1),'TRUE LIST'!$C$2:$D$17,2,0),
TRIM(MID(input!$A657,SEARCH($E$1,input!$A657)+11,1))=""),TRUE,""),"X"),"")</f>
        <v>X</v>
      </c>
      <c r="F657" s="14" t="str">
        <f>IFERROR(IF(ISNUMBER(SEARCH($F$1,input!$A657)),VLOOKUP(TRIM(MID(input!$A657,SEARCH($F$1,input!$A657)+4,4)),'TRUE LIST'!$A$2:$B$8,2,0),"X"),"")</f>
        <v>X</v>
      </c>
      <c r="G657" s="14" t="str">
        <f>IFERROR(IF(ISNUMBER(SEARCH($G$1,input!$A657)),IF(LEN(TRIM(MID(input!$A657,SEARCH($G$1,input!$A657)+4,10)))=9,TRUE,""),"X"),"")</f>
        <v>X</v>
      </c>
      <c r="H657" s="14" t="str">
        <f t="shared" ca="1" si="20"/>
        <v/>
      </c>
      <c r="I657" s="13" t="str">
        <f>IF(ISBLANK(input!A657),"x","")</f>
        <v>x</v>
      </c>
      <c r="J657" s="13">
        <f>IFERROR(IF(I657="x",MATCH("x",I658:I959,0),N/A),"")</f>
        <v>2</v>
      </c>
      <c r="K657" s="14" t="str">
        <f t="shared" ca="1" si="21"/>
        <v/>
      </c>
    </row>
    <row r="658" spans="1:11" s="1" customFormat="1" x14ac:dyDescent="0.35">
      <c r="A658" s="14" t="b">
        <f>IFERROR(IF(ISNUMBER(SEARCH($A$1,input!$A658)),AND(1920&lt;=VALUE(TRIM(MID(input!$A658,SEARCH($A$1,input!$A658)+4,5))),VALUE(TRIM(MID(input!$A658,SEARCH($A$1,input!$A658)+4,5)))&lt;=2002),"X"),"")</f>
        <v>0</v>
      </c>
      <c r="B658" s="14" t="b">
        <f>IFERROR(IF(ISNUMBER(SEARCH($B$1,input!$A658)),AND(2010&lt;=VALUE(TRIM(MID(input!$A658,SEARCH($B$1,input!$A658)+4,5))),VALUE(TRIM(MID(input!$A658,SEARCH($B$1,input!$A658)+4,5)))&lt;=2020),"X"),"")</f>
        <v>0</v>
      </c>
      <c r="C658" s="14" t="b">
        <f>IFERROR(IF(ISNUMBER(SEARCH($C$1,input!$A658)),AND(2020&lt;=VALUE(TRIM(MID(input!$A658,SEARCH($C$1,input!$A658)+4,5))),VALUE(TRIM(MID(input!$A658,SEARCH($C$1,input!$A658)+4,5)))&lt;=2030),"X"),"")</f>
        <v>0</v>
      </c>
      <c r="D658" s="14" t="b">
        <f>IFERROR(IF(ISNUMBER(SEARCH($D$1,input!$A658)),IF(MID(input!$A658,SEARCH($D$1,input!$A658)+7,2)="cm",AND(150&lt;=VALUE(MID(input!$A658,SEARCH($D$1,input!$A658)+4,3)),VALUE(MID(input!$A658,SEARCH($D$1,input!$A658)+4,3))&lt;=193),IF(MID(input!$A658,SEARCH($D$1,input!$A658)+6,2)="in",AND(59&lt;=VALUE(MID(input!$A658,SEARCH($D$1,input!$A658)+4,2)),VALUE(MID(input!$A658,SEARCH($D$1,input!$A658)+4,2))&lt;=76),"")),"X"),"")</f>
        <v>1</v>
      </c>
      <c r="E658" s="14" t="str">
        <f>IFERROR(IF(ISNUMBER(SEARCH($E$1,input!$A658)),IF(AND(MID(input!$A658,SEARCH($E$1,input!$A658)+4,1)="#",
VLOOKUP(MID(input!$A658,SEARCH($E$1,input!$A658)+5,1),'TRUE LIST'!$C$2:$D$17,2,0),
VLOOKUP(MID(input!$A658,SEARCH($E$1,input!$A658)+6,1),'TRUE LIST'!$C$2:$D$17,2,0),
VLOOKUP(MID(input!$A658,SEARCH($E$1,input!$A658)+7,1),'TRUE LIST'!$C$2:$D$17,2,0),
VLOOKUP(MID(input!$A658,SEARCH($E$1,input!$A658)+8,1),'TRUE LIST'!$C$2:$D$17,2,0),
VLOOKUP(MID(input!$A658,SEARCH($E$1,input!$A658)+9,1),'TRUE LIST'!$C$2:$D$17,2,0),
VLOOKUP(MID(input!$A658,SEARCH($E$1,input!$A658)+10,1),'TRUE LIST'!$C$2:$D$17,2,0),
TRIM(MID(input!$A658,SEARCH($E$1,input!$A658)+11,1))=""),TRUE,""),"X"),"")</f>
        <v>X</v>
      </c>
      <c r="F658" s="14" t="b">
        <f>IFERROR(IF(ISNUMBER(SEARCH($F$1,input!$A658)),VLOOKUP(TRIM(MID(input!$A658,SEARCH($F$1,input!$A658)+4,4)),'TRUE LIST'!$A$2:$B$8,2,0),"X"),"")</f>
        <v>1</v>
      </c>
      <c r="G658" s="14" t="str">
        <f>IFERROR(IF(ISNUMBER(SEARCH($G$1,input!$A658)),IF(LEN(TRIM(MID(input!$A658,SEARCH($G$1,input!$A658)+4,10)))=9,TRUE,""),"X"),"")</f>
        <v>X</v>
      </c>
      <c r="H658" s="14">
        <f t="shared" ca="1" si="20"/>
        <v>6</v>
      </c>
      <c r="I658" s="13" t="str">
        <f>IF(ISBLANK(input!A658),"x","")</f>
        <v/>
      </c>
      <c r="J658" s="13" t="str">
        <f>IFERROR(IF(I658="x",MATCH("x",I659:I959,0),N/A),"")</f>
        <v/>
      </c>
      <c r="K658" s="14">
        <f t="shared" ca="1" si="21"/>
        <v>6</v>
      </c>
    </row>
    <row r="659" spans="1:11" s="1" customFormat="1" x14ac:dyDescent="0.35">
      <c r="A659" s="14" t="str">
        <f>IFERROR(IF(ISNUMBER(SEARCH($A$1,input!$A659)),AND(1920&lt;=VALUE(TRIM(MID(input!$A659,SEARCH($A$1,input!$A659)+4,5))),VALUE(TRIM(MID(input!$A659,SEARCH($A$1,input!$A659)+4,5)))&lt;=2002),"X"),"")</f>
        <v>X</v>
      </c>
      <c r="B659" s="14" t="str">
        <f>IFERROR(IF(ISNUMBER(SEARCH($B$1,input!$A659)),AND(2010&lt;=VALUE(TRIM(MID(input!$A659,SEARCH($B$1,input!$A659)+4,5))),VALUE(TRIM(MID(input!$A659,SEARCH($B$1,input!$A659)+4,5)))&lt;=2020),"X"),"")</f>
        <v>X</v>
      </c>
      <c r="C659" s="14" t="str">
        <f>IFERROR(IF(ISNUMBER(SEARCH($C$1,input!$A659)),AND(2020&lt;=VALUE(TRIM(MID(input!$A659,SEARCH($C$1,input!$A659)+4,5))),VALUE(TRIM(MID(input!$A659,SEARCH($C$1,input!$A659)+4,5)))&lt;=2030),"X"),"")</f>
        <v>X</v>
      </c>
      <c r="D659" s="14" t="str">
        <f>IFERROR(IF(ISNUMBER(SEARCH($D$1,input!$A659)),IF(MID(input!$A659,SEARCH($D$1,input!$A659)+7,2)="cm",AND(150&lt;=VALUE(MID(input!$A659,SEARCH($D$1,input!$A659)+4,3)),VALUE(MID(input!$A659,SEARCH($D$1,input!$A659)+4,3))&lt;=193),IF(MID(input!$A659,SEARCH($D$1,input!$A659)+6,2)="in",AND(59&lt;=VALUE(MID(input!$A659,SEARCH($D$1,input!$A659)+4,2)),VALUE(MID(input!$A659,SEARCH($D$1,input!$A659)+4,2))&lt;=76),"")),"X"),"")</f>
        <v>X</v>
      </c>
      <c r="E659" s="14" t="str">
        <f>IFERROR(IF(ISNUMBER(SEARCH($E$1,input!$A659)),IF(AND(MID(input!$A659,SEARCH($E$1,input!$A659)+4,1)="#",
VLOOKUP(MID(input!$A659,SEARCH($E$1,input!$A659)+5,1),'TRUE LIST'!$C$2:$D$17,2,0),
VLOOKUP(MID(input!$A659,SEARCH($E$1,input!$A659)+6,1),'TRUE LIST'!$C$2:$D$17,2,0),
VLOOKUP(MID(input!$A659,SEARCH($E$1,input!$A659)+7,1),'TRUE LIST'!$C$2:$D$17,2,0),
VLOOKUP(MID(input!$A659,SEARCH($E$1,input!$A659)+8,1),'TRUE LIST'!$C$2:$D$17,2,0),
VLOOKUP(MID(input!$A659,SEARCH($E$1,input!$A659)+9,1),'TRUE LIST'!$C$2:$D$17,2,0),
VLOOKUP(MID(input!$A659,SEARCH($E$1,input!$A659)+10,1),'TRUE LIST'!$C$2:$D$17,2,0),
TRIM(MID(input!$A659,SEARCH($E$1,input!$A659)+11,1))=""),TRUE,""),"X"),"")</f>
        <v>X</v>
      </c>
      <c r="F659" s="14" t="str">
        <f>IFERROR(IF(ISNUMBER(SEARCH($F$1,input!$A659)),VLOOKUP(TRIM(MID(input!$A659,SEARCH($F$1,input!$A659)+4,4)),'TRUE LIST'!$A$2:$B$8,2,0),"X"),"")</f>
        <v>X</v>
      </c>
      <c r="G659" s="14" t="str">
        <f>IFERROR(IF(ISNUMBER(SEARCH($G$1,input!$A659)),IF(LEN(TRIM(MID(input!$A659,SEARCH($G$1,input!$A659)+4,10)))=9,TRUE,""),"X"),"")</f>
        <v>X</v>
      </c>
      <c r="H659" s="14" t="str">
        <f t="shared" ca="1" si="20"/>
        <v/>
      </c>
      <c r="I659" s="13" t="str">
        <f>IF(ISBLANK(input!A659),"x","")</f>
        <v>x</v>
      </c>
      <c r="J659" s="13">
        <f>IFERROR(IF(I659="x",MATCH("x",I660:I959,0),N/A),"")</f>
        <v>4</v>
      </c>
      <c r="K659" s="14" t="str">
        <f t="shared" ca="1" si="21"/>
        <v/>
      </c>
    </row>
    <row r="660" spans="1:11" s="1" customFormat="1" x14ac:dyDescent="0.35">
      <c r="A660" s="14" t="str">
        <f>IFERROR(IF(ISNUMBER(SEARCH($A$1,input!$A660)),AND(1920&lt;=VALUE(TRIM(MID(input!$A660,SEARCH($A$1,input!$A660)+4,5))),VALUE(TRIM(MID(input!$A660,SEARCH($A$1,input!$A660)+4,5)))&lt;=2002),"X"),"")</f>
        <v>X</v>
      </c>
      <c r="B660" s="14" t="b">
        <f>IFERROR(IF(ISNUMBER(SEARCH($B$1,input!$A660)),AND(2010&lt;=VALUE(TRIM(MID(input!$A660,SEARCH($B$1,input!$A660)+4,5))),VALUE(TRIM(MID(input!$A660,SEARCH($B$1,input!$A660)+4,5)))&lt;=2020),"X"),"")</f>
        <v>1</v>
      </c>
      <c r="C660" s="14" t="str">
        <f>IFERROR(IF(ISNUMBER(SEARCH($C$1,input!$A660)),AND(2020&lt;=VALUE(TRIM(MID(input!$A660,SEARCH($C$1,input!$A660)+4,5))),VALUE(TRIM(MID(input!$A660,SEARCH($C$1,input!$A660)+4,5)))&lt;=2030),"X"),"")</f>
        <v>X</v>
      </c>
      <c r="D660" s="14" t="str">
        <f>IFERROR(IF(ISNUMBER(SEARCH($D$1,input!$A660)),IF(MID(input!$A660,SEARCH($D$1,input!$A660)+7,2)="cm",AND(150&lt;=VALUE(MID(input!$A660,SEARCH($D$1,input!$A660)+4,3)),VALUE(MID(input!$A660,SEARCH($D$1,input!$A660)+4,3))&lt;=193),IF(MID(input!$A660,SEARCH($D$1,input!$A660)+6,2)="in",AND(59&lt;=VALUE(MID(input!$A660,SEARCH($D$1,input!$A660)+4,2)),VALUE(MID(input!$A660,SEARCH($D$1,input!$A660)+4,2))&lt;=76),"")),"X"),"")</f>
        <v>X</v>
      </c>
      <c r="E660" s="14" t="str">
        <f>IFERROR(IF(ISNUMBER(SEARCH($E$1,input!$A660)),IF(AND(MID(input!$A660,SEARCH($E$1,input!$A660)+4,1)="#",
VLOOKUP(MID(input!$A660,SEARCH($E$1,input!$A660)+5,1),'TRUE LIST'!$C$2:$D$17,2,0),
VLOOKUP(MID(input!$A660,SEARCH($E$1,input!$A660)+6,1),'TRUE LIST'!$C$2:$D$17,2,0),
VLOOKUP(MID(input!$A660,SEARCH($E$1,input!$A660)+7,1),'TRUE LIST'!$C$2:$D$17,2,0),
VLOOKUP(MID(input!$A660,SEARCH($E$1,input!$A660)+8,1),'TRUE LIST'!$C$2:$D$17,2,0),
VLOOKUP(MID(input!$A660,SEARCH($E$1,input!$A660)+9,1),'TRUE LIST'!$C$2:$D$17,2,0),
VLOOKUP(MID(input!$A660,SEARCH($E$1,input!$A660)+10,1),'TRUE LIST'!$C$2:$D$17,2,0),
TRIM(MID(input!$A660,SEARCH($E$1,input!$A660)+11,1))=""),TRUE,""),"X"),"")</f>
        <v>X</v>
      </c>
      <c r="F660" s="14" t="b">
        <f>IFERROR(IF(ISNUMBER(SEARCH($F$1,input!$A660)),VLOOKUP(TRIM(MID(input!$A660,SEARCH($F$1,input!$A660)+4,4)),'TRUE LIST'!$A$2:$B$8,2,0),"X"),"")</f>
        <v>1</v>
      </c>
      <c r="G660" s="14" t="str">
        <f>IFERROR(IF(ISNUMBER(SEARCH($G$1,input!$A660)),IF(LEN(TRIM(MID(input!$A660,SEARCH($G$1,input!$A660)+4,10)))=9,TRUE,""),"X"),"")</f>
        <v>X</v>
      </c>
      <c r="H660" s="14">
        <f t="shared" ca="1" si="20"/>
        <v>6</v>
      </c>
      <c r="I660" s="13" t="str">
        <f>IF(ISBLANK(input!A660),"x","")</f>
        <v/>
      </c>
      <c r="J660" s="13" t="str">
        <f>IFERROR(IF(I660="x",MATCH("x",I661:I959,0),N/A),"")</f>
        <v/>
      </c>
      <c r="K660" s="14">
        <f t="shared" ca="1" si="21"/>
        <v>6</v>
      </c>
    </row>
    <row r="661" spans="1:11" s="1" customFormat="1" x14ac:dyDescent="0.35">
      <c r="A661" s="14" t="str">
        <f>IFERROR(IF(ISNUMBER(SEARCH($A$1,input!$A661)),AND(1920&lt;=VALUE(TRIM(MID(input!$A661,SEARCH($A$1,input!$A661)+4,5))),VALUE(TRIM(MID(input!$A661,SEARCH($A$1,input!$A661)+4,5)))&lt;=2002),"X"),"")</f>
        <v>X</v>
      </c>
      <c r="B661" s="14" t="str">
        <f>IFERROR(IF(ISNUMBER(SEARCH($B$1,input!$A661)),AND(2010&lt;=VALUE(TRIM(MID(input!$A661,SEARCH($B$1,input!$A661)+4,5))),VALUE(TRIM(MID(input!$A661,SEARCH($B$1,input!$A661)+4,5)))&lt;=2020),"X"),"")</f>
        <v>X</v>
      </c>
      <c r="C661" s="14" t="str">
        <f>IFERROR(IF(ISNUMBER(SEARCH($C$1,input!$A661)),AND(2020&lt;=VALUE(TRIM(MID(input!$A661,SEARCH($C$1,input!$A661)+4,5))),VALUE(TRIM(MID(input!$A661,SEARCH($C$1,input!$A661)+4,5)))&lt;=2030),"X"),"")</f>
        <v>X</v>
      </c>
      <c r="D661" s="14" t="str">
        <f>IFERROR(IF(ISNUMBER(SEARCH($D$1,input!$A661)),IF(MID(input!$A661,SEARCH($D$1,input!$A661)+7,2)="cm",AND(150&lt;=VALUE(MID(input!$A661,SEARCH($D$1,input!$A661)+4,3)),VALUE(MID(input!$A661,SEARCH($D$1,input!$A661)+4,3))&lt;=193),IF(MID(input!$A661,SEARCH($D$1,input!$A661)+6,2)="in",AND(59&lt;=VALUE(MID(input!$A661,SEARCH($D$1,input!$A661)+4,2)),VALUE(MID(input!$A661,SEARCH($D$1,input!$A661)+4,2))&lt;=76),"")),"X"),"")</f>
        <v>X</v>
      </c>
      <c r="E661" s="14" t="b">
        <f>IFERROR(IF(ISNUMBER(SEARCH($E$1,input!$A661)),IF(AND(MID(input!$A661,SEARCH($E$1,input!$A661)+4,1)="#",
VLOOKUP(MID(input!$A661,SEARCH($E$1,input!$A661)+5,1),'TRUE LIST'!$C$2:$D$17,2,0),
VLOOKUP(MID(input!$A661,SEARCH($E$1,input!$A661)+6,1),'TRUE LIST'!$C$2:$D$17,2,0),
VLOOKUP(MID(input!$A661,SEARCH($E$1,input!$A661)+7,1),'TRUE LIST'!$C$2:$D$17,2,0),
VLOOKUP(MID(input!$A661,SEARCH($E$1,input!$A661)+8,1),'TRUE LIST'!$C$2:$D$17,2,0),
VLOOKUP(MID(input!$A661,SEARCH($E$1,input!$A661)+9,1),'TRUE LIST'!$C$2:$D$17,2,0),
VLOOKUP(MID(input!$A661,SEARCH($E$1,input!$A661)+10,1),'TRUE LIST'!$C$2:$D$17,2,0),
TRIM(MID(input!$A661,SEARCH($E$1,input!$A661)+11,1))=""),TRUE,""),"X"),"")</f>
        <v>1</v>
      </c>
      <c r="F661" s="14" t="str">
        <f>IFERROR(IF(ISNUMBER(SEARCH($F$1,input!$A661)),VLOOKUP(TRIM(MID(input!$A661,SEARCH($F$1,input!$A661)+4,4)),'TRUE LIST'!$A$2:$B$8,2,0),"X"),"")</f>
        <v>X</v>
      </c>
      <c r="G661" s="14" t="b">
        <f>IFERROR(IF(ISNUMBER(SEARCH($G$1,input!$A661)),IF(LEN(TRIM(MID(input!$A661,SEARCH($G$1,input!$A661)+4,10)))=9,TRUE,""),"X"),"")</f>
        <v>1</v>
      </c>
      <c r="H661" s="14" t="str">
        <f t="shared" ca="1" si="20"/>
        <v/>
      </c>
      <c r="I661" s="13" t="str">
        <f>IF(ISBLANK(input!A661),"x","")</f>
        <v/>
      </c>
      <c r="J661" s="13" t="str">
        <f>IFERROR(IF(I661="x",MATCH("x",I662:I959,0),N/A),"")</f>
        <v/>
      </c>
      <c r="K661" s="14" t="str">
        <f t="shared" ca="1" si="21"/>
        <v/>
      </c>
    </row>
    <row r="662" spans="1:11" s="1" customFormat="1" x14ac:dyDescent="0.35">
      <c r="A662" s="14" t="b">
        <f>IFERROR(IF(ISNUMBER(SEARCH($A$1,input!$A662)),AND(1920&lt;=VALUE(TRIM(MID(input!$A662,SEARCH($A$1,input!$A662)+4,5))),VALUE(TRIM(MID(input!$A662,SEARCH($A$1,input!$A662)+4,5)))&lt;=2002),"X"),"")</f>
        <v>1</v>
      </c>
      <c r="B662" s="14" t="str">
        <f>IFERROR(IF(ISNUMBER(SEARCH($B$1,input!$A662)),AND(2010&lt;=VALUE(TRIM(MID(input!$A662,SEARCH($B$1,input!$A662)+4,5))),VALUE(TRIM(MID(input!$A662,SEARCH($B$1,input!$A662)+4,5)))&lt;=2020),"X"),"")</f>
        <v>X</v>
      </c>
      <c r="C662" s="14" t="str">
        <f>IFERROR(IF(ISNUMBER(SEARCH($C$1,input!$A662)),AND(2020&lt;=VALUE(TRIM(MID(input!$A662,SEARCH($C$1,input!$A662)+4,5))),VALUE(TRIM(MID(input!$A662,SEARCH($C$1,input!$A662)+4,5)))&lt;=2030),"X"),"")</f>
        <v>X</v>
      </c>
      <c r="D662" s="14" t="str">
        <f>IFERROR(IF(ISNUMBER(SEARCH($D$1,input!$A662)),IF(MID(input!$A662,SEARCH($D$1,input!$A662)+7,2)="cm",AND(150&lt;=VALUE(MID(input!$A662,SEARCH($D$1,input!$A662)+4,3)),VALUE(MID(input!$A662,SEARCH($D$1,input!$A662)+4,3))&lt;=193),IF(MID(input!$A662,SEARCH($D$1,input!$A662)+6,2)="in",AND(59&lt;=VALUE(MID(input!$A662,SEARCH($D$1,input!$A662)+4,2)),VALUE(MID(input!$A662,SEARCH($D$1,input!$A662)+4,2))&lt;=76),"")),"X"),"")</f>
        <v>X</v>
      </c>
      <c r="E662" s="14" t="str">
        <f>IFERROR(IF(ISNUMBER(SEARCH($E$1,input!$A662)),IF(AND(MID(input!$A662,SEARCH($E$1,input!$A662)+4,1)="#",
VLOOKUP(MID(input!$A662,SEARCH($E$1,input!$A662)+5,1),'TRUE LIST'!$C$2:$D$17,2,0),
VLOOKUP(MID(input!$A662,SEARCH($E$1,input!$A662)+6,1),'TRUE LIST'!$C$2:$D$17,2,0),
VLOOKUP(MID(input!$A662,SEARCH($E$1,input!$A662)+7,1),'TRUE LIST'!$C$2:$D$17,2,0),
VLOOKUP(MID(input!$A662,SEARCH($E$1,input!$A662)+8,1),'TRUE LIST'!$C$2:$D$17,2,0),
VLOOKUP(MID(input!$A662,SEARCH($E$1,input!$A662)+9,1),'TRUE LIST'!$C$2:$D$17,2,0),
VLOOKUP(MID(input!$A662,SEARCH($E$1,input!$A662)+10,1),'TRUE LIST'!$C$2:$D$17,2,0),
TRIM(MID(input!$A662,SEARCH($E$1,input!$A662)+11,1))=""),TRUE,""),"X"),"")</f>
        <v>X</v>
      </c>
      <c r="F662" s="14" t="str">
        <f>IFERROR(IF(ISNUMBER(SEARCH($F$1,input!$A662)),VLOOKUP(TRIM(MID(input!$A662,SEARCH($F$1,input!$A662)+4,4)),'TRUE LIST'!$A$2:$B$8,2,0),"X"),"")</f>
        <v>X</v>
      </c>
      <c r="G662" s="14" t="str">
        <f>IFERROR(IF(ISNUMBER(SEARCH($G$1,input!$A662)),IF(LEN(TRIM(MID(input!$A662,SEARCH($G$1,input!$A662)+4,10)))=9,TRUE,""),"X"),"")</f>
        <v>X</v>
      </c>
      <c r="H662" s="14" t="str">
        <f t="shared" ca="1" si="20"/>
        <v/>
      </c>
      <c r="I662" s="13" t="str">
        <f>IF(ISBLANK(input!A662),"x","")</f>
        <v/>
      </c>
      <c r="J662" s="13" t="str">
        <f>IFERROR(IF(I662="x",MATCH("x",I663:I959,0),N/A),"")</f>
        <v/>
      </c>
      <c r="K662" s="14" t="str">
        <f t="shared" ca="1" si="21"/>
        <v/>
      </c>
    </row>
    <row r="663" spans="1:11" s="1" customFormat="1" x14ac:dyDescent="0.35">
      <c r="A663" s="14" t="str">
        <f>IFERROR(IF(ISNUMBER(SEARCH($A$1,input!$A663)),AND(1920&lt;=VALUE(TRIM(MID(input!$A663,SEARCH($A$1,input!$A663)+4,5))),VALUE(TRIM(MID(input!$A663,SEARCH($A$1,input!$A663)+4,5)))&lt;=2002),"X"),"")</f>
        <v>X</v>
      </c>
      <c r="B663" s="14" t="str">
        <f>IFERROR(IF(ISNUMBER(SEARCH($B$1,input!$A663)),AND(2010&lt;=VALUE(TRIM(MID(input!$A663,SEARCH($B$1,input!$A663)+4,5))),VALUE(TRIM(MID(input!$A663,SEARCH($B$1,input!$A663)+4,5)))&lt;=2020),"X"),"")</f>
        <v>X</v>
      </c>
      <c r="C663" s="14" t="str">
        <f>IFERROR(IF(ISNUMBER(SEARCH($C$1,input!$A663)),AND(2020&lt;=VALUE(TRIM(MID(input!$A663,SEARCH($C$1,input!$A663)+4,5))),VALUE(TRIM(MID(input!$A663,SEARCH($C$1,input!$A663)+4,5)))&lt;=2030),"X"),"")</f>
        <v>X</v>
      </c>
      <c r="D663" s="14" t="str">
        <f>IFERROR(IF(ISNUMBER(SEARCH($D$1,input!$A663)),IF(MID(input!$A663,SEARCH($D$1,input!$A663)+7,2)="cm",AND(150&lt;=VALUE(MID(input!$A663,SEARCH($D$1,input!$A663)+4,3)),VALUE(MID(input!$A663,SEARCH($D$1,input!$A663)+4,3))&lt;=193),IF(MID(input!$A663,SEARCH($D$1,input!$A663)+6,2)="in",AND(59&lt;=VALUE(MID(input!$A663,SEARCH($D$1,input!$A663)+4,2)),VALUE(MID(input!$A663,SEARCH($D$1,input!$A663)+4,2))&lt;=76),"")),"X"),"")</f>
        <v>X</v>
      </c>
      <c r="E663" s="14" t="str">
        <f>IFERROR(IF(ISNUMBER(SEARCH($E$1,input!$A663)),IF(AND(MID(input!$A663,SEARCH($E$1,input!$A663)+4,1)="#",
VLOOKUP(MID(input!$A663,SEARCH($E$1,input!$A663)+5,1),'TRUE LIST'!$C$2:$D$17,2,0),
VLOOKUP(MID(input!$A663,SEARCH($E$1,input!$A663)+6,1),'TRUE LIST'!$C$2:$D$17,2,0),
VLOOKUP(MID(input!$A663,SEARCH($E$1,input!$A663)+7,1),'TRUE LIST'!$C$2:$D$17,2,0),
VLOOKUP(MID(input!$A663,SEARCH($E$1,input!$A663)+8,1),'TRUE LIST'!$C$2:$D$17,2,0),
VLOOKUP(MID(input!$A663,SEARCH($E$1,input!$A663)+9,1),'TRUE LIST'!$C$2:$D$17,2,0),
VLOOKUP(MID(input!$A663,SEARCH($E$1,input!$A663)+10,1),'TRUE LIST'!$C$2:$D$17,2,0),
TRIM(MID(input!$A663,SEARCH($E$1,input!$A663)+11,1))=""),TRUE,""),"X"),"")</f>
        <v>X</v>
      </c>
      <c r="F663" s="14" t="str">
        <f>IFERROR(IF(ISNUMBER(SEARCH($F$1,input!$A663)),VLOOKUP(TRIM(MID(input!$A663,SEARCH($F$1,input!$A663)+4,4)),'TRUE LIST'!$A$2:$B$8,2,0),"X"),"")</f>
        <v>X</v>
      </c>
      <c r="G663" s="14" t="str">
        <f>IFERROR(IF(ISNUMBER(SEARCH($G$1,input!$A663)),IF(LEN(TRIM(MID(input!$A663,SEARCH($G$1,input!$A663)+4,10)))=9,TRUE,""),"X"),"")</f>
        <v>X</v>
      </c>
      <c r="H663" s="14" t="str">
        <f t="shared" ca="1" si="20"/>
        <v/>
      </c>
      <c r="I663" s="13" t="str">
        <f>IF(ISBLANK(input!A663),"x","")</f>
        <v>x</v>
      </c>
      <c r="J663" s="13">
        <f>IFERROR(IF(I663="x",MATCH("x",I664:I959,0),N/A),"")</f>
        <v>5</v>
      </c>
      <c r="K663" s="14" t="str">
        <f t="shared" ca="1" si="21"/>
        <v/>
      </c>
    </row>
    <row r="664" spans="1:11" s="1" customFormat="1" x14ac:dyDescent="0.35">
      <c r="A664" s="14" t="str">
        <f>IFERROR(IF(ISNUMBER(SEARCH($A$1,input!$A664)),AND(1920&lt;=VALUE(TRIM(MID(input!$A664,SEARCH($A$1,input!$A664)+4,5))),VALUE(TRIM(MID(input!$A664,SEARCH($A$1,input!$A664)+4,5)))&lt;=2002),"X"),"")</f>
        <v>X</v>
      </c>
      <c r="B664" s="14" t="str">
        <f>IFERROR(IF(ISNUMBER(SEARCH($B$1,input!$A664)),AND(2010&lt;=VALUE(TRIM(MID(input!$A664,SEARCH($B$1,input!$A664)+4,5))),VALUE(TRIM(MID(input!$A664,SEARCH($B$1,input!$A664)+4,5)))&lt;=2020),"X"),"")</f>
        <v>X</v>
      </c>
      <c r="C664" s="14" t="str">
        <f>IFERROR(IF(ISNUMBER(SEARCH($C$1,input!$A664)),AND(2020&lt;=VALUE(TRIM(MID(input!$A664,SEARCH($C$1,input!$A664)+4,5))),VALUE(TRIM(MID(input!$A664,SEARCH($C$1,input!$A664)+4,5)))&lt;=2030),"X"),"")</f>
        <v>X</v>
      </c>
      <c r="D664" s="14" t="str">
        <f>IFERROR(IF(ISNUMBER(SEARCH($D$1,input!$A664)),IF(MID(input!$A664,SEARCH($D$1,input!$A664)+7,2)="cm",AND(150&lt;=VALUE(MID(input!$A664,SEARCH($D$1,input!$A664)+4,3)),VALUE(MID(input!$A664,SEARCH($D$1,input!$A664)+4,3))&lt;=193),IF(MID(input!$A664,SEARCH($D$1,input!$A664)+6,2)="in",AND(59&lt;=VALUE(MID(input!$A664,SEARCH($D$1,input!$A664)+4,2)),VALUE(MID(input!$A664,SEARCH($D$1,input!$A664)+4,2))&lt;=76),"")),"X"),"")</f>
        <v>X</v>
      </c>
      <c r="E664" s="14" t="str">
        <f>IFERROR(IF(ISNUMBER(SEARCH($E$1,input!$A664)),IF(AND(MID(input!$A664,SEARCH($E$1,input!$A664)+4,1)="#",
VLOOKUP(MID(input!$A664,SEARCH($E$1,input!$A664)+5,1),'TRUE LIST'!$C$2:$D$17,2,0),
VLOOKUP(MID(input!$A664,SEARCH($E$1,input!$A664)+6,1),'TRUE LIST'!$C$2:$D$17,2,0),
VLOOKUP(MID(input!$A664,SEARCH($E$1,input!$A664)+7,1),'TRUE LIST'!$C$2:$D$17,2,0),
VLOOKUP(MID(input!$A664,SEARCH($E$1,input!$A664)+8,1),'TRUE LIST'!$C$2:$D$17,2,0),
VLOOKUP(MID(input!$A664,SEARCH($E$1,input!$A664)+9,1),'TRUE LIST'!$C$2:$D$17,2,0),
VLOOKUP(MID(input!$A664,SEARCH($E$1,input!$A664)+10,1),'TRUE LIST'!$C$2:$D$17,2,0),
TRIM(MID(input!$A664,SEARCH($E$1,input!$A664)+11,1))=""),TRUE,""),"X"),"")</f>
        <v>X</v>
      </c>
      <c r="F664" s="14" t="b">
        <f>IFERROR(IF(ISNUMBER(SEARCH($F$1,input!$A664)),VLOOKUP(TRIM(MID(input!$A664,SEARCH($F$1,input!$A664)+4,4)),'TRUE LIST'!$A$2:$B$8,2,0),"X"),"")</f>
        <v>1</v>
      </c>
      <c r="G664" s="14" t="str">
        <f>IFERROR(IF(ISNUMBER(SEARCH($G$1,input!$A664)),IF(LEN(TRIM(MID(input!$A664,SEARCH($G$1,input!$A664)+4,10)))=9,TRUE,""),"X"),"")</f>
        <v>X</v>
      </c>
      <c r="H664" s="14">
        <f t="shared" ca="1" si="20"/>
        <v>6</v>
      </c>
      <c r="I664" s="13" t="str">
        <f>IF(ISBLANK(input!A664),"x","")</f>
        <v/>
      </c>
      <c r="J664" s="13" t="str">
        <f>IFERROR(IF(I664="x",MATCH("x",I665:I959,0),N/A),"")</f>
        <v/>
      </c>
      <c r="K664" s="14">
        <f t="shared" ca="1" si="21"/>
        <v>6</v>
      </c>
    </row>
    <row r="665" spans="1:11" s="1" customFormat="1" x14ac:dyDescent="0.35">
      <c r="A665" s="14" t="str">
        <f>IFERROR(IF(ISNUMBER(SEARCH($A$1,input!$A665)),AND(1920&lt;=VALUE(TRIM(MID(input!$A665,SEARCH($A$1,input!$A665)+4,5))),VALUE(TRIM(MID(input!$A665,SEARCH($A$1,input!$A665)+4,5)))&lt;=2002),"X"),"")</f>
        <v>X</v>
      </c>
      <c r="B665" s="14" t="b">
        <f>IFERROR(IF(ISNUMBER(SEARCH($B$1,input!$A665)),AND(2010&lt;=VALUE(TRIM(MID(input!$A665,SEARCH($B$1,input!$A665)+4,5))),VALUE(TRIM(MID(input!$A665,SEARCH($B$1,input!$A665)+4,5)))&lt;=2020),"X"),"")</f>
        <v>1</v>
      </c>
      <c r="C665" s="14" t="str">
        <f>IFERROR(IF(ISNUMBER(SEARCH($C$1,input!$A665)),AND(2020&lt;=VALUE(TRIM(MID(input!$A665,SEARCH($C$1,input!$A665)+4,5))),VALUE(TRIM(MID(input!$A665,SEARCH($C$1,input!$A665)+4,5)))&lt;=2030),"X"),"")</f>
        <v>X</v>
      </c>
      <c r="D665" s="14" t="str">
        <f>IFERROR(IF(ISNUMBER(SEARCH($D$1,input!$A665)),IF(MID(input!$A665,SEARCH($D$1,input!$A665)+7,2)="cm",AND(150&lt;=VALUE(MID(input!$A665,SEARCH($D$1,input!$A665)+4,3)),VALUE(MID(input!$A665,SEARCH($D$1,input!$A665)+4,3))&lt;=193),IF(MID(input!$A665,SEARCH($D$1,input!$A665)+6,2)="in",AND(59&lt;=VALUE(MID(input!$A665,SEARCH($D$1,input!$A665)+4,2)),VALUE(MID(input!$A665,SEARCH($D$1,input!$A665)+4,2))&lt;=76),"")),"X"),"")</f>
        <v>X</v>
      </c>
      <c r="E665" s="14" t="str">
        <f>IFERROR(IF(ISNUMBER(SEARCH($E$1,input!$A665)),IF(AND(MID(input!$A665,SEARCH($E$1,input!$A665)+4,1)="#",
VLOOKUP(MID(input!$A665,SEARCH($E$1,input!$A665)+5,1),'TRUE LIST'!$C$2:$D$17,2,0),
VLOOKUP(MID(input!$A665,SEARCH($E$1,input!$A665)+6,1),'TRUE LIST'!$C$2:$D$17,2,0),
VLOOKUP(MID(input!$A665,SEARCH($E$1,input!$A665)+7,1),'TRUE LIST'!$C$2:$D$17,2,0),
VLOOKUP(MID(input!$A665,SEARCH($E$1,input!$A665)+8,1),'TRUE LIST'!$C$2:$D$17,2,0),
VLOOKUP(MID(input!$A665,SEARCH($E$1,input!$A665)+9,1),'TRUE LIST'!$C$2:$D$17,2,0),
VLOOKUP(MID(input!$A665,SEARCH($E$1,input!$A665)+10,1),'TRUE LIST'!$C$2:$D$17,2,0),
TRIM(MID(input!$A665,SEARCH($E$1,input!$A665)+11,1))=""),TRUE,""),"X"),"")</f>
        <v>X</v>
      </c>
      <c r="F665" s="14" t="str">
        <f>IFERROR(IF(ISNUMBER(SEARCH($F$1,input!$A665)),VLOOKUP(TRIM(MID(input!$A665,SEARCH($F$1,input!$A665)+4,4)),'TRUE LIST'!$A$2:$B$8,2,0),"X"),"")</f>
        <v>X</v>
      </c>
      <c r="G665" s="14" t="str">
        <f>IFERROR(IF(ISNUMBER(SEARCH($G$1,input!$A665)),IF(LEN(TRIM(MID(input!$A665,SEARCH($G$1,input!$A665)+4,10)))=9,TRUE,""),"X"),"")</f>
        <v>X</v>
      </c>
      <c r="H665" s="14" t="str">
        <f t="shared" ca="1" si="20"/>
        <v/>
      </c>
      <c r="I665" s="13" t="str">
        <f>IF(ISBLANK(input!A665),"x","")</f>
        <v/>
      </c>
      <c r="J665" s="13" t="str">
        <f>IFERROR(IF(I665="x",MATCH("x",I666:I959,0),N/A),"")</f>
        <v/>
      </c>
      <c r="K665" s="14" t="str">
        <f t="shared" ca="1" si="21"/>
        <v/>
      </c>
    </row>
    <row r="666" spans="1:11" s="1" customFormat="1" x14ac:dyDescent="0.35">
      <c r="A666" s="14" t="str">
        <f>IFERROR(IF(ISNUMBER(SEARCH($A$1,input!$A666)),AND(1920&lt;=VALUE(TRIM(MID(input!$A666,SEARCH($A$1,input!$A666)+4,5))),VALUE(TRIM(MID(input!$A666,SEARCH($A$1,input!$A666)+4,5)))&lt;=2002),"X"),"")</f>
        <v>X</v>
      </c>
      <c r="B666" s="14" t="str">
        <f>IFERROR(IF(ISNUMBER(SEARCH($B$1,input!$A666)),AND(2010&lt;=VALUE(TRIM(MID(input!$A666,SEARCH($B$1,input!$A666)+4,5))),VALUE(TRIM(MID(input!$A666,SEARCH($B$1,input!$A666)+4,5)))&lt;=2020),"X"),"")</f>
        <v>X</v>
      </c>
      <c r="C666" s="14" t="b">
        <f>IFERROR(IF(ISNUMBER(SEARCH($C$1,input!$A666)),AND(2020&lt;=VALUE(TRIM(MID(input!$A666,SEARCH($C$1,input!$A666)+4,5))),VALUE(TRIM(MID(input!$A666,SEARCH($C$1,input!$A666)+4,5)))&lt;=2030),"X"),"")</f>
        <v>1</v>
      </c>
      <c r="D666" s="14" t="str">
        <f>IFERROR(IF(ISNUMBER(SEARCH($D$1,input!$A666)),IF(MID(input!$A666,SEARCH($D$1,input!$A666)+7,2)="cm",AND(150&lt;=VALUE(MID(input!$A666,SEARCH($D$1,input!$A666)+4,3)),VALUE(MID(input!$A666,SEARCH($D$1,input!$A666)+4,3))&lt;=193),IF(MID(input!$A666,SEARCH($D$1,input!$A666)+6,2)="in",AND(59&lt;=VALUE(MID(input!$A666,SEARCH($D$1,input!$A666)+4,2)),VALUE(MID(input!$A666,SEARCH($D$1,input!$A666)+4,2))&lt;=76),"")),"X"),"")</f>
        <v>X</v>
      </c>
      <c r="E666" s="14" t="b">
        <f>IFERROR(IF(ISNUMBER(SEARCH($E$1,input!$A666)),IF(AND(MID(input!$A666,SEARCH($E$1,input!$A666)+4,1)="#",
VLOOKUP(MID(input!$A666,SEARCH($E$1,input!$A666)+5,1),'TRUE LIST'!$C$2:$D$17,2,0),
VLOOKUP(MID(input!$A666,SEARCH($E$1,input!$A666)+6,1),'TRUE LIST'!$C$2:$D$17,2,0),
VLOOKUP(MID(input!$A666,SEARCH($E$1,input!$A666)+7,1),'TRUE LIST'!$C$2:$D$17,2,0),
VLOOKUP(MID(input!$A666,SEARCH($E$1,input!$A666)+8,1),'TRUE LIST'!$C$2:$D$17,2,0),
VLOOKUP(MID(input!$A666,SEARCH($E$1,input!$A666)+9,1),'TRUE LIST'!$C$2:$D$17,2,0),
VLOOKUP(MID(input!$A666,SEARCH($E$1,input!$A666)+10,1),'TRUE LIST'!$C$2:$D$17,2,0),
TRIM(MID(input!$A666,SEARCH($E$1,input!$A666)+11,1))=""),TRUE,""),"X"),"")</f>
        <v>1</v>
      </c>
      <c r="F666" s="14" t="str">
        <f>IFERROR(IF(ISNUMBER(SEARCH($F$1,input!$A666)),VLOOKUP(TRIM(MID(input!$A666,SEARCH($F$1,input!$A666)+4,4)),'TRUE LIST'!$A$2:$B$8,2,0),"X"),"")</f>
        <v>X</v>
      </c>
      <c r="G666" s="14" t="str">
        <f>IFERROR(IF(ISNUMBER(SEARCH($G$1,input!$A666)),IF(LEN(TRIM(MID(input!$A666,SEARCH($G$1,input!$A666)+4,10)))=9,TRUE,""),"X"),"")</f>
        <v>X</v>
      </c>
      <c r="H666" s="14" t="str">
        <f t="shared" ca="1" si="20"/>
        <v/>
      </c>
      <c r="I666" s="13" t="str">
        <f>IF(ISBLANK(input!A666),"x","")</f>
        <v/>
      </c>
      <c r="J666" s="13" t="str">
        <f>IFERROR(IF(I666="x",MATCH("x",I667:I959,0),N/A),"")</f>
        <v/>
      </c>
      <c r="K666" s="14" t="str">
        <f t="shared" ca="1" si="21"/>
        <v/>
      </c>
    </row>
    <row r="667" spans="1:11" s="1" customFormat="1" x14ac:dyDescent="0.35">
      <c r="A667" s="14" t="b">
        <f>IFERROR(IF(ISNUMBER(SEARCH($A$1,input!$A667)),AND(1920&lt;=VALUE(TRIM(MID(input!$A667,SEARCH($A$1,input!$A667)+4,5))),VALUE(TRIM(MID(input!$A667,SEARCH($A$1,input!$A667)+4,5)))&lt;=2002),"X"),"")</f>
        <v>1</v>
      </c>
      <c r="B667" s="14" t="str">
        <f>IFERROR(IF(ISNUMBER(SEARCH($B$1,input!$A667)),AND(2010&lt;=VALUE(TRIM(MID(input!$A667,SEARCH($B$1,input!$A667)+4,5))),VALUE(TRIM(MID(input!$A667,SEARCH($B$1,input!$A667)+4,5)))&lt;=2020),"X"),"")</f>
        <v>X</v>
      </c>
      <c r="C667" s="14" t="str">
        <f>IFERROR(IF(ISNUMBER(SEARCH($C$1,input!$A667)),AND(2020&lt;=VALUE(TRIM(MID(input!$A667,SEARCH($C$1,input!$A667)+4,5))),VALUE(TRIM(MID(input!$A667,SEARCH($C$1,input!$A667)+4,5)))&lt;=2030),"X"),"")</f>
        <v>X</v>
      </c>
      <c r="D667" s="14" t="b">
        <f>IFERROR(IF(ISNUMBER(SEARCH($D$1,input!$A667)),IF(MID(input!$A667,SEARCH($D$1,input!$A667)+7,2)="cm",AND(150&lt;=VALUE(MID(input!$A667,SEARCH($D$1,input!$A667)+4,3)),VALUE(MID(input!$A667,SEARCH($D$1,input!$A667)+4,3))&lt;=193),IF(MID(input!$A667,SEARCH($D$1,input!$A667)+6,2)="in",AND(59&lt;=VALUE(MID(input!$A667,SEARCH($D$1,input!$A667)+4,2)),VALUE(MID(input!$A667,SEARCH($D$1,input!$A667)+4,2))&lt;=76),"")),"X"),"")</f>
        <v>1</v>
      </c>
      <c r="E667" s="14" t="str">
        <f>IFERROR(IF(ISNUMBER(SEARCH($E$1,input!$A667)),IF(AND(MID(input!$A667,SEARCH($E$1,input!$A667)+4,1)="#",
VLOOKUP(MID(input!$A667,SEARCH($E$1,input!$A667)+5,1),'TRUE LIST'!$C$2:$D$17,2,0),
VLOOKUP(MID(input!$A667,SEARCH($E$1,input!$A667)+6,1),'TRUE LIST'!$C$2:$D$17,2,0),
VLOOKUP(MID(input!$A667,SEARCH($E$1,input!$A667)+7,1),'TRUE LIST'!$C$2:$D$17,2,0),
VLOOKUP(MID(input!$A667,SEARCH($E$1,input!$A667)+8,1),'TRUE LIST'!$C$2:$D$17,2,0),
VLOOKUP(MID(input!$A667,SEARCH($E$1,input!$A667)+9,1),'TRUE LIST'!$C$2:$D$17,2,0),
VLOOKUP(MID(input!$A667,SEARCH($E$1,input!$A667)+10,1),'TRUE LIST'!$C$2:$D$17,2,0),
TRIM(MID(input!$A667,SEARCH($E$1,input!$A667)+11,1))=""),TRUE,""),"X"),"")</f>
        <v>X</v>
      </c>
      <c r="F667" s="14" t="str">
        <f>IFERROR(IF(ISNUMBER(SEARCH($F$1,input!$A667)),VLOOKUP(TRIM(MID(input!$A667,SEARCH($F$1,input!$A667)+4,4)),'TRUE LIST'!$A$2:$B$8,2,0),"X"),"")</f>
        <v>X</v>
      </c>
      <c r="G667" s="14" t="b">
        <f>IFERROR(IF(ISNUMBER(SEARCH($G$1,input!$A667)),IF(LEN(TRIM(MID(input!$A667,SEARCH($G$1,input!$A667)+4,10)))=9,TRUE,""),"X"),"")</f>
        <v>1</v>
      </c>
      <c r="H667" s="14" t="str">
        <f t="shared" ca="1" si="20"/>
        <v/>
      </c>
      <c r="I667" s="13" t="str">
        <f>IF(ISBLANK(input!A667),"x","")</f>
        <v/>
      </c>
      <c r="J667" s="13" t="str">
        <f>IFERROR(IF(I667="x",MATCH("x",I668:I959,0),N/A),"")</f>
        <v/>
      </c>
      <c r="K667" s="14" t="str">
        <f t="shared" ca="1" si="21"/>
        <v/>
      </c>
    </row>
    <row r="668" spans="1:11" s="1" customFormat="1" x14ac:dyDescent="0.35">
      <c r="A668" s="14" t="str">
        <f>IFERROR(IF(ISNUMBER(SEARCH($A$1,input!$A668)),AND(1920&lt;=VALUE(TRIM(MID(input!$A668,SEARCH($A$1,input!$A668)+4,5))),VALUE(TRIM(MID(input!$A668,SEARCH($A$1,input!$A668)+4,5)))&lt;=2002),"X"),"")</f>
        <v>X</v>
      </c>
      <c r="B668" s="14" t="str">
        <f>IFERROR(IF(ISNUMBER(SEARCH($B$1,input!$A668)),AND(2010&lt;=VALUE(TRIM(MID(input!$A668,SEARCH($B$1,input!$A668)+4,5))),VALUE(TRIM(MID(input!$A668,SEARCH($B$1,input!$A668)+4,5)))&lt;=2020),"X"),"")</f>
        <v>X</v>
      </c>
      <c r="C668" s="14" t="str">
        <f>IFERROR(IF(ISNUMBER(SEARCH($C$1,input!$A668)),AND(2020&lt;=VALUE(TRIM(MID(input!$A668,SEARCH($C$1,input!$A668)+4,5))),VALUE(TRIM(MID(input!$A668,SEARCH($C$1,input!$A668)+4,5)))&lt;=2030),"X"),"")</f>
        <v>X</v>
      </c>
      <c r="D668" s="14" t="str">
        <f>IFERROR(IF(ISNUMBER(SEARCH($D$1,input!$A668)),IF(MID(input!$A668,SEARCH($D$1,input!$A668)+7,2)="cm",AND(150&lt;=VALUE(MID(input!$A668,SEARCH($D$1,input!$A668)+4,3)),VALUE(MID(input!$A668,SEARCH($D$1,input!$A668)+4,3))&lt;=193),IF(MID(input!$A668,SEARCH($D$1,input!$A668)+6,2)="in",AND(59&lt;=VALUE(MID(input!$A668,SEARCH($D$1,input!$A668)+4,2)),VALUE(MID(input!$A668,SEARCH($D$1,input!$A668)+4,2))&lt;=76),"")),"X"),"")</f>
        <v>X</v>
      </c>
      <c r="E668" s="14" t="str">
        <f>IFERROR(IF(ISNUMBER(SEARCH($E$1,input!$A668)),IF(AND(MID(input!$A668,SEARCH($E$1,input!$A668)+4,1)="#",
VLOOKUP(MID(input!$A668,SEARCH($E$1,input!$A668)+5,1),'TRUE LIST'!$C$2:$D$17,2,0),
VLOOKUP(MID(input!$A668,SEARCH($E$1,input!$A668)+6,1),'TRUE LIST'!$C$2:$D$17,2,0),
VLOOKUP(MID(input!$A668,SEARCH($E$1,input!$A668)+7,1),'TRUE LIST'!$C$2:$D$17,2,0),
VLOOKUP(MID(input!$A668,SEARCH($E$1,input!$A668)+8,1),'TRUE LIST'!$C$2:$D$17,2,0),
VLOOKUP(MID(input!$A668,SEARCH($E$1,input!$A668)+9,1),'TRUE LIST'!$C$2:$D$17,2,0),
VLOOKUP(MID(input!$A668,SEARCH($E$1,input!$A668)+10,1),'TRUE LIST'!$C$2:$D$17,2,0),
TRIM(MID(input!$A668,SEARCH($E$1,input!$A668)+11,1))=""),TRUE,""),"X"),"")</f>
        <v>X</v>
      </c>
      <c r="F668" s="14" t="str">
        <f>IFERROR(IF(ISNUMBER(SEARCH($F$1,input!$A668)),VLOOKUP(TRIM(MID(input!$A668,SEARCH($F$1,input!$A668)+4,4)),'TRUE LIST'!$A$2:$B$8,2,0),"X"),"")</f>
        <v>X</v>
      </c>
      <c r="G668" s="14" t="str">
        <f>IFERROR(IF(ISNUMBER(SEARCH($G$1,input!$A668)),IF(LEN(TRIM(MID(input!$A668,SEARCH($G$1,input!$A668)+4,10)))=9,TRUE,""),"X"),"")</f>
        <v>X</v>
      </c>
      <c r="H668" s="14" t="str">
        <f t="shared" ca="1" si="20"/>
        <v/>
      </c>
      <c r="I668" s="13" t="str">
        <f>IF(ISBLANK(input!A668),"x","")</f>
        <v>x</v>
      </c>
      <c r="J668" s="13">
        <f>IFERROR(IF(I668="x",MATCH("x",I669:I959,0),N/A),"")</f>
        <v>4</v>
      </c>
      <c r="K668" s="14" t="str">
        <f t="shared" ca="1" si="21"/>
        <v/>
      </c>
    </row>
    <row r="669" spans="1:11" s="1" customFormat="1" x14ac:dyDescent="0.35">
      <c r="A669" s="14" t="str">
        <f>IFERROR(IF(ISNUMBER(SEARCH($A$1,input!$A669)),AND(1920&lt;=VALUE(TRIM(MID(input!$A669,SEARCH($A$1,input!$A669)+4,5))),VALUE(TRIM(MID(input!$A669,SEARCH($A$1,input!$A669)+4,5)))&lt;=2002),"X"),"")</f>
        <v>X</v>
      </c>
      <c r="B669" s="14" t="str">
        <f>IFERROR(IF(ISNUMBER(SEARCH($B$1,input!$A669)),AND(2010&lt;=VALUE(TRIM(MID(input!$A669,SEARCH($B$1,input!$A669)+4,5))),VALUE(TRIM(MID(input!$A669,SEARCH($B$1,input!$A669)+4,5)))&lt;=2020),"X"),"")</f>
        <v>X</v>
      </c>
      <c r="C669" s="14" t="str">
        <f>IFERROR(IF(ISNUMBER(SEARCH($C$1,input!$A669)),AND(2020&lt;=VALUE(TRIM(MID(input!$A669,SEARCH($C$1,input!$A669)+4,5))),VALUE(TRIM(MID(input!$A669,SEARCH($C$1,input!$A669)+4,5)))&lt;=2030),"X"),"")</f>
        <v>X</v>
      </c>
      <c r="D669" s="14" t="b">
        <f>IFERROR(IF(ISNUMBER(SEARCH($D$1,input!$A669)),IF(MID(input!$A669,SEARCH($D$1,input!$A669)+7,2)="cm",AND(150&lt;=VALUE(MID(input!$A669,SEARCH($D$1,input!$A669)+4,3)),VALUE(MID(input!$A669,SEARCH($D$1,input!$A669)+4,3))&lt;=193),IF(MID(input!$A669,SEARCH($D$1,input!$A669)+6,2)="in",AND(59&lt;=VALUE(MID(input!$A669,SEARCH($D$1,input!$A669)+4,2)),VALUE(MID(input!$A669,SEARCH($D$1,input!$A669)+4,2))&lt;=76),"")),"X"),"")</f>
        <v>1</v>
      </c>
      <c r="E669" s="14" t="str">
        <f>IFERROR(IF(ISNUMBER(SEARCH($E$1,input!$A669)),IF(AND(MID(input!$A669,SEARCH($E$1,input!$A669)+4,1)="#",
VLOOKUP(MID(input!$A669,SEARCH($E$1,input!$A669)+5,1),'TRUE LIST'!$C$2:$D$17,2,0),
VLOOKUP(MID(input!$A669,SEARCH($E$1,input!$A669)+6,1),'TRUE LIST'!$C$2:$D$17,2,0),
VLOOKUP(MID(input!$A669,SEARCH($E$1,input!$A669)+7,1),'TRUE LIST'!$C$2:$D$17,2,0),
VLOOKUP(MID(input!$A669,SEARCH($E$1,input!$A669)+8,1),'TRUE LIST'!$C$2:$D$17,2,0),
VLOOKUP(MID(input!$A669,SEARCH($E$1,input!$A669)+9,1),'TRUE LIST'!$C$2:$D$17,2,0),
VLOOKUP(MID(input!$A669,SEARCH($E$1,input!$A669)+10,1),'TRUE LIST'!$C$2:$D$17,2,0),
TRIM(MID(input!$A669,SEARCH($E$1,input!$A669)+11,1))=""),TRUE,""),"X"),"")</f>
        <v>X</v>
      </c>
      <c r="F669" s="14" t="str">
        <f>IFERROR(IF(ISNUMBER(SEARCH($F$1,input!$A669)),VLOOKUP(TRIM(MID(input!$A669,SEARCH($F$1,input!$A669)+4,4)),'TRUE LIST'!$A$2:$B$8,2,0),"X"),"")</f>
        <v>X</v>
      </c>
      <c r="G669" s="14" t="str">
        <f>IFERROR(IF(ISNUMBER(SEARCH($G$1,input!$A669)),IF(LEN(TRIM(MID(input!$A669,SEARCH($G$1,input!$A669)+4,10)))=9,TRUE,""),"X"),"")</f>
        <v>X</v>
      </c>
      <c r="H669" s="14">
        <f t="shared" ca="1" si="20"/>
        <v>6</v>
      </c>
      <c r="I669" s="13" t="str">
        <f>IF(ISBLANK(input!A669),"x","")</f>
        <v/>
      </c>
      <c r="J669" s="13" t="str">
        <f>IFERROR(IF(I669="x",MATCH("x",I670:I959,0),N/A),"")</f>
        <v/>
      </c>
      <c r="K669" s="14">
        <f t="shared" ca="1" si="21"/>
        <v>6</v>
      </c>
    </row>
    <row r="670" spans="1:11" s="1" customFormat="1" x14ac:dyDescent="0.35">
      <c r="A670" s="14" t="str">
        <f>IFERROR(IF(ISNUMBER(SEARCH($A$1,input!$A670)),AND(1920&lt;=VALUE(TRIM(MID(input!$A670,SEARCH($A$1,input!$A670)+4,5))),VALUE(TRIM(MID(input!$A670,SEARCH($A$1,input!$A670)+4,5)))&lt;=2002),"X"),"")</f>
        <v>X</v>
      </c>
      <c r="B670" s="14" t="b">
        <f>IFERROR(IF(ISNUMBER(SEARCH($B$1,input!$A670)),AND(2010&lt;=VALUE(TRIM(MID(input!$A670,SEARCH($B$1,input!$A670)+4,5))),VALUE(TRIM(MID(input!$A670,SEARCH($B$1,input!$A670)+4,5)))&lt;=2020),"X"),"")</f>
        <v>1</v>
      </c>
      <c r="C670" s="14" t="b">
        <f>IFERROR(IF(ISNUMBER(SEARCH($C$1,input!$A670)),AND(2020&lt;=VALUE(TRIM(MID(input!$A670,SEARCH($C$1,input!$A670)+4,5))),VALUE(TRIM(MID(input!$A670,SEARCH($C$1,input!$A670)+4,5)))&lt;=2030),"X"),"")</f>
        <v>1</v>
      </c>
      <c r="D670" s="14" t="str">
        <f>IFERROR(IF(ISNUMBER(SEARCH($D$1,input!$A670)),IF(MID(input!$A670,SEARCH($D$1,input!$A670)+7,2)="cm",AND(150&lt;=VALUE(MID(input!$A670,SEARCH($D$1,input!$A670)+4,3)),VALUE(MID(input!$A670,SEARCH($D$1,input!$A670)+4,3))&lt;=193),IF(MID(input!$A670,SEARCH($D$1,input!$A670)+6,2)="in",AND(59&lt;=VALUE(MID(input!$A670,SEARCH($D$1,input!$A670)+4,2)),VALUE(MID(input!$A670,SEARCH($D$1,input!$A670)+4,2))&lt;=76),"")),"X"),"")</f>
        <v>X</v>
      </c>
      <c r="E670" s="14" t="str">
        <f>IFERROR(IF(ISNUMBER(SEARCH($E$1,input!$A670)),IF(AND(MID(input!$A670,SEARCH($E$1,input!$A670)+4,1)="#",
VLOOKUP(MID(input!$A670,SEARCH($E$1,input!$A670)+5,1),'TRUE LIST'!$C$2:$D$17,2,0),
VLOOKUP(MID(input!$A670,SEARCH($E$1,input!$A670)+6,1),'TRUE LIST'!$C$2:$D$17,2,0),
VLOOKUP(MID(input!$A670,SEARCH($E$1,input!$A670)+7,1),'TRUE LIST'!$C$2:$D$17,2,0),
VLOOKUP(MID(input!$A670,SEARCH($E$1,input!$A670)+8,1),'TRUE LIST'!$C$2:$D$17,2,0),
VLOOKUP(MID(input!$A670,SEARCH($E$1,input!$A670)+9,1),'TRUE LIST'!$C$2:$D$17,2,0),
VLOOKUP(MID(input!$A670,SEARCH($E$1,input!$A670)+10,1),'TRUE LIST'!$C$2:$D$17,2,0),
TRIM(MID(input!$A670,SEARCH($E$1,input!$A670)+11,1))=""),TRUE,""),"X"),"")</f>
        <v>X</v>
      </c>
      <c r="F670" s="14" t="b">
        <f>IFERROR(IF(ISNUMBER(SEARCH($F$1,input!$A670)),VLOOKUP(TRIM(MID(input!$A670,SEARCH($F$1,input!$A670)+4,4)),'TRUE LIST'!$A$2:$B$8,2,0),"X"),"")</f>
        <v>1</v>
      </c>
      <c r="G670" s="14" t="str">
        <f>IFERROR(IF(ISNUMBER(SEARCH($G$1,input!$A670)),IF(LEN(TRIM(MID(input!$A670,SEARCH($G$1,input!$A670)+4,10)))=9,TRUE,""),"X"),"")</f>
        <v>X</v>
      </c>
      <c r="H670" s="14" t="str">
        <f t="shared" ca="1" si="20"/>
        <v/>
      </c>
      <c r="I670" s="13" t="str">
        <f>IF(ISBLANK(input!A670),"x","")</f>
        <v/>
      </c>
      <c r="J670" s="13" t="str">
        <f>IFERROR(IF(I670="x",MATCH("x",I671:I959,0),N/A),"")</f>
        <v/>
      </c>
      <c r="K670" s="14" t="str">
        <f t="shared" ca="1" si="21"/>
        <v/>
      </c>
    </row>
    <row r="671" spans="1:11" s="1" customFormat="1" x14ac:dyDescent="0.35">
      <c r="A671" s="14" t="b">
        <f>IFERROR(IF(ISNUMBER(SEARCH($A$1,input!$A671)),AND(1920&lt;=VALUE(TRIM(MID(input!$A671,SEARCH($A$1,input!$A671)+4,5))),VALUE(TRIM(MID(input!$A671,SEARCH($A$1,input!$A671)+4,5)))&lt;=2002),"X"),"")</f>
        <v>0</v>
      </c>
      <c r="B671" s="14" t="str">
        <f>IFERROR(IF(ISNUMBER(SEARCH($B$1,input!$A671)),AND(2010&lt;=VALUE(TRIM(MID(input!$A671,SEARCH($B$1,input!$A671)+4,5))),VALUE(TRIM(MID(input!$A671,SEARCH($B$1,input!$A671)+4,5)))&lt;=2020),"X"),"")</f>
        <v>X</v>
      </c>
      <c r="C671" s="14" t="str">
        <f>IFERROR(IF(ISNUMBER(SEARCH($C$1,input!$A671)),AND(2020&lt;=VALUE(TRIM(MID(input!$A671,SEARCH($C$1,input!$A671)+4,5))),VALUE(TRIM(MID(input!$A671,SEARCH($C$1,input!$A671)+4,5)))&lt;=2030),"X"),"")</f>
        <v>X</v>
      </c>
      <c r="D671" s="14" t="str">
        <f>IFERROR(IF(ISNUMBER(SEARCH($D$1,input!$A671)),IF(MID(input!$A671,SEARCH($D$1,input!$A671)+7,2)="cm",AND(150&lt;=VALUE(MID(input!$A671,SEARCH($D$1,input!$A671)+4,3)),VALUE(MID(input!$A671,SEARCH($D$1,input!$A671)+4,3))&lt;=193),IF(MID(input!$A671,SEARCH($D$1,input!$A671)+6,2)="in",AND(59&lt;=VALUE(MID(input!$A671,SEARCH($D$1,input!$A671)+4,2)),VALUE(MID(input!$A671,SEARCH($D$1,input!$A671)+4,2))&lt;=76),"")),"X"),"")</f>
        <v>X</v>
      </c>
      <c r="E671" s="14" t="str">
        <f>IFERROR(IF(ISNUMBER(SEARCH($E$1,input!$A671)),IF(AND(MID(input!$A671,SEARCH($E$1,input!$A671)+4,1)="#",
VLOOKUP(MID(input!$A671,SEARCH($E$1,input!$A671)+5,1),'TRUE LIST'!$C$2:$D$17,2,0),
VLOOKUP(MID(input!$A671,SEARCH($E$1,input!$A671)+6,1),'TRUE LIST'!$C$2:$D$17,2,0),
VLOOKUP(MID(input!$A671,SEARCH($E$1,input!$A671)+7,1),'TRUE LIST'!$C$2:$D$17,2,0),
VLOOKUP(MID(input!$A671,SEARCH($E$1,input!$A671)+8,1),'TRUE LIST'!$C$2:$D$17,2,0),
VLOOKUP(MID(input!$A671,SEARCH($E$1,input!$A671)+9,1),'TRUE LIST'!$C$2:$D$17,2,0),
VLOOKUP(MID(input!$A671,SEARCH($E$1,input!$A671)+10,1),'TRUE LIST'!$C$2:$D$17,2,0),
TRIM(MID(input!$A671,SEARCH($E$1,input!$A671)+11,1))=""),TRUE,""),"X"),"")</f>
        <v>X</v>
      </c>
      <c r="F671" s="14" t="str">
        <f>IFERROR(IF(ISNUMBER(SEARCH($F$1,input!$A671)),VLOOKUP(TRIM(MID(input!$A671,SEARCH($F$1,input!$A671)+4,4)),'TRUE LIST'!$A$2:$B$8,2,0),"X"),"")</f>
        <v>X</v>
      </c>
      <c r="G671" s="14" t="str">
        <f>IFERROR(IF(ISNUMBER(SEARCH($G$1,input!$A671)),IF(LEN(TRIM(MID(input!$A671,SEARCH($G$1,input!$A671)+4,10)))=9,TRUE,""),"X"),"")</f>
        <v/>
      </c>
      <c r="H671" s="14" t="str">
        <f t="shared" ca="1" si="20"/>
        <v/>
      </c>
      <c r="I671" s="13" t="str">
        <f>IF(ISBLANK(input!A671),"x","")</f>
        <v/>
      </c>
      <c r="J671" s="13" t="str">
        <f>IFERROR(IF(I671="x",MATCH("x",I672:I959,0),N/A),"")</f>
        <v/>
      </c>
      <c r="K671" s="14" t="str">
        <f t="shared" ca="1" si="21"/>
        <v/>
      </c>
    </row>
    <row r="672" spans="1:11" s="1" customFormat="1" x14ac:dyDescent="0.35">
      <c r="A672" s="14" t="str">
        <f>IFERROR(IF(ISNUMBER(SEARCH($A$1,input!$A672)),AND(1920&lt;=VALUE(TRIM(MID(input!$A672,SEARCH($A$1,input!$A672)+4,5))),VALUE(TRIM(MID(input!$A672,SEARCH($A$1,input!$A672)+4,5)))&lt;=2002),"X"),"")</f>
        <v>X</v>
      </c>
      <c r="B672" s="14" t="str">
        <f>IFERROR(IF(ISNUMBER(SEARCH($B$1,input!$A672)),AND(2010&lt;=VALUE(TRIM(MID(input!$A672,SEARCH($B$1,input!$A672)+4,5))),VALUE(TRIM(MID(input!$A672,SEARCH($B$1,input!$A672)+4,5)))&lt;=2020),"X"),"")</f>
        <v>X</v>
      </c>
      <c r="C672" s="14" t="str">
        <f>IFERROR(IF(ISNUMBER(SEARCH($C$1,input!$A672)),AND(2020&lt;=VALUE(TRIM(MID(input!$A672,SEARCH($C$1,input!$A672)+4,5))),VALUE(TRIM(MID(input!$A672,SEARCH($C$1,input!$A672)+4,5)))&lt;=2030),"X"),"")</f>
        <v>X</v>
      </c>
      <c r="D672" s="14" t="str">
        <f>IFERROR(IF(ISNUMBER(SEARCH($D$1,input!$A672)),IF(MID(input!$A672,SEARCH($D$1,input!$A672)+7,2)="cm",AND(150&lt;=VALUE(MID(input!$A672,SEARCH($D$1,input!$A672)+4,3)),VALUE(MID(input!$A672,SEARCH($D$1,input!$A672)+4,3))&lt;=193),IF(MID(input!$A672,SEARCH($D$1,input!$A672)+6,2)="in",AND(59&lt;=VALUE(MID(input!$A672,SEARCH($D$1,input!$A672)+4,2)),VALUE(MID(input!$A672,SEARCH($D$1,input!$A672)+4,2))&lt;=76),"")),"X"),"")</f>
        <v>X</v>
      </c>
      <c r="E672" s="14" t="str">
        <f>IFERROR(IF(ISNUMBER(SEARCH($E$1,input!$A672)),IF(AND(MID(input!$A672,SEARCH($E$1,input!$A672)+4,1)="#",
VLOOKUP(MID(input!$A672,SEARCH($E$1,input!$A672)+5,1),'TRUE LIST'!$C$2:$D$17,2,0),
VLOOKUP(MID(input!$A672,SEARCH($E$1,input!$A672)+6,1),'TRUE LIST'!$C$2:$D$17,2,0),
VLOOKUP(MID(input!$A672,SEARCH($E$1,input!$A672)+7,1),'TRUE LIST'!$C$2:$D$17,2,0),
VLOOKUP(MID(input!$A672,SEARCH($E$1,input!$A672)+8,1),'TRUE LIST'!$C$2:$D$17,2,0),
VLOOKUP(MID(input!$A672,SEARCH($E$1,input!$A672)+9,1),'TRUE LIST'!$C$2:$D$17,2,0),
VLOOKUP(MID(input!$A672,SEARCH($E$1,input!$A672)+10,1),'TRUE LIST'!$C$2:$D$17,2,0),
TRIM(MID(input!$A672,SEARCH($E$1,input!$A672)+11,1))=""),TRUE,""),"X"),"")</f>
        <v>X</v>
      </c>
      <c r="F672" s="14" t="str">
        <f>IFERROR(IF(ISNUMBER(SEARCH($F$1,input!$A672)),VLOOKUP(TRIM(MID(input!$A672,SEARCH($F$1,input!$A672)+4,4)),'TRUE LIST'!$A$2:$B$8,2,0),"X"),"")</f>
        <v>X</v>
      </c>
      <c r="G672" s="14" t="str">
        <f>IFERROR(IF(ISNUMBER(SEARCH($G$1,input!$A672)),IF(LEN(TRIM(MID(input!$A672,SEARCH($G$1,input!$A672)+4,10)))=9,TRUE,""),"X"),"")</f>
        <v>X</v>
      </c>
      <c r="H672" s="14" t="str">
        <f t="shared" ca="1" si="20"/>
        <v/>
      </c>
      <c r="I672" s="13" t="str">
        <f>IF(ISBLANK(input!A672),"x","")</f>
        <v>x</v>
      </c>
      <c r="J672" s="13">
        <f>IFERROR(IF(I672="x",MATCH("x",I673:I959,0),N/A),"")</f>
        <v>3</v>
      </c>
      <c r="K672" s="14" t="str">
        <f t="shared" ca="1" si="21"/>
        <v/>
      </c>
    </row>
    <row r="673" spans="1:11" s="1" customFormat="1" x14ac:dyDescent="0.35">
      <c r="A673" s="14" t="b">
        <f>IFERROR(IF(ISNUMBER(SEARCH($A$1,input!$A673)),AND(1920&lt;=VALUE(TRIM(MID(input!$A673,SEARCH($A$1,input!$A673)+4,5))),VALUE(TRIM(MID(input!$A673,SEARCH($A$1,input!$A673)+4,5)))&lt;=2002),"X"),"")</f>
        <v>0</v>
      </c>
      <c r="B673" s="14" t="str">
        <f>IFERROR(IF(ISNUMBER(SEARCH($B$1,input!$A673)),AND(2010&lt;=VALUE(TRIM(MID(input!$A673,SEARCH($B$1,input!$A673)+4,5))),VALUE(TRIM(MID(input!$A673,SEARCH($B$1,input!$A673)+4,5)))&lt;=2020),"X"),"")</f>
        <v>X</v>
      </c>
      <c r="C673" s="14" t="b">
        <f>IFERROR(IF(ISNUMBER(SEARCH($C$1,input!$A673)),AND(2020&lt;=VALUE(TRIM(MID(input!$A673,SEARCH($C$1,input!$A673)+4,5))),VALUE(TRIM(MID(input!$A673,SEARCH($C$1,input!$A673)+4,5)))&lt;=2030),"X"),"")</f>
        <v>0</v>
      </c>
      <c r="D673" s="14" t="str">
        <f>IFERROR(IF(ISNUMBER(SEARCH($D$1,input!$A673)),IF(MID(input!$A673,SEARCH($D$1,input!$A673)+7,2)="cm",AND(150&lt;=VALUE(MID(input!$A673,SEARCH($D$1,input!$A673)+4,3)),VALUE(MID(input!$A673,SEARCH($D$1,input!$A673)+4,3))&lt;=193),IF(MID(input!$A673,SEARCH($D$1,input!$A673)+6,2)="in",AND(59&lt;=VALUE(MID(input!$A673,SEARCH($D$1,input!$A673)+4,2)),VALUE(MID(input!$A673,SEARCH($D$1,input!$A673)+4,2))&lt;=76),"")),"X"),"")</f>
        <v>X</v>
      </c>
      <c r="E673" s="14" t="str">
        <f>IFERROR(IF(ISNUMBER(SEARCH($E$1,input!$A673)),IF(AND(MID(input!$A673,SEARCH($E$1,input!$A673)+4,1)="#",
VLOOKUP(MID(input!$A673,SEARCH($E$1,input!$A673)+5,1),'TRUE LIST'!$C$2:$D$17,2,0),
VLOOKUP(MID(input!$A673,SEARCH($E$1,input!$A673)+6,1),'TRUE LIST'!$C$2:$D$17,2,0),
VLOOKUP(MID(input!$A673,SEARCH($E$1,input!$A673)+7,1),'TRUE LIST'!$C$2:$D$17,2,0),
VLOOKUP(MID(input!$A673,SEARCH($E$1,input!$A673)+8,1),'TRUE LIST'!$C$2:$D$17,2,0),
VLOOKUP(MID(input!$A673,SEARCH($E$1,input!$A673)+9,1),'TRUE LIST'!$C$2:$D$17,2,0),
VLOOKUP(MID(input!$A673,SEARCH($E$1,input!$A673)+10,1),'TRUE LIST'!$C$2:$D$17,2,0),
TRIM(MID(input!$A673,SEARCH($E$1,input!$A673)+11,1))=""),TRUE,""),"X"),"")</f>
        <v/>
      </c>
      <c r="F673" s="14" t="str">
        <f>IFERROR(IF(ISNUMBER(SEARCH($F$1,input!$A673)),VLOOKUP(TRIM(MID(input!$A673,SEARCH($F$1,input!$A673)+4,4)),'TRUE LIST'!$A$2:$B$8,2,0),"X"),"")</f>
        <v/>
      </c>
      <c r="G673" s="14" t="str">
        <f>IFERROR(IF(ISNUMBER(SEARCH($G$1,input!$A673)),IF(LEN(TRIM(MID(input!$A673,SEARCH($G$1,input!$A673)+4,10)))=9,TRUE,""),"X"),"")</f>
        <v>X</v>
      </c>
      <c r="H673" s="14">
        <f t="shared" ca="1" si="20"/>
        <v>6</v>
      </c>
      <c r="I673" s="13" t="str">
        <f>IF(ISBLANK(input!A673),"x","")</f>
        <v/>
      </c>
      <c r="J673" s="13" t="str">
        <f>IFERROR(IF(I673="x",MATCH("x",I674:I959,0),N/A),"")</f>
        <v/>
      </c>
      <c r="K673" s="14">
        <f t="shared" ca="1" si="21"/>
        <v>6</v>
      </c>
    </row>
    <row r="674" spans="1:11" s="1" customFormat="1" x14ac:dyDescent="0.35">
      <c r="A674" s="14" t="str">
        <f>IFERROR(IF(ISNUMBER(SEARCH($A$1,input!$A674)),AND(1920&lt;=VALUE(TRIM(MID(input!$A674,SEARCH($A$1,input!$A674)+4,5))),VALUE(TRIM(MID(input!$A674,SEARCH($A$1,input!$A674)+4,5)))&lt;=2002),"X"),"")</f>
        <v>X</v>
      </c>
      <c r="B674" s="14" t="b">
        <f>IFERROR(IF(ISNUMBER(SEARCH($B$1,input!$A674)),AND(2010&lt;=VALUE(TRIM(MID(input!$A674,SEARCH($B$1,input!$A674)+4,5))),VALUE(TRIM(MID(input!$A674,SEARCH($B$1,input!$A674)+4,5)))&lt;=2020),"X"),"")</f>
        <v>0</v>
      </c>
      <c r="C674" s="14" t="str">
        <f>IFERROR(IF(ISNUMBER(SEARCH($C$1,input!$A674)),AND(2020&lt;=VALUE(TRIM(MID(input!$A674,SEARCH($C$1,input!$A674)+4,5))),VALUE(TRIM(MID(input!$A674,SEARCH($C$1,input!$A674)+4,5)))&lt;=2030),"X"),"")</f>
        <v>X</v>
      </c>
      <c r="D674" s="14" t="str">
        <f>IFERROR(IF(ISNUMBER(SEARCH($D$1,input!$A674)),IF(MID(input!$A674,SEARCH($D$1,input!$A674)+7,2)="cm",AND(150&lt;=VALUE(MID(input!$A674,SEARCH($D$1,input!$A674)+4,3)),VALUE(MID(input!$A674,SEARCH($D$1,input!$A674)+4,3))&lt;=193),IF(MID(input!$A674,SEARCH($D$1,input!$A674)+6,2)="in",AND(59&lt;=VALUE(MID(input!$A674,SEARCH($D$1,input!$A674)+4,2)),VALUE(MID(input!$A674,SEARCH($D$1,input!$A674)+4,2))&lt;=76),"")),"X"),"")</f>
        <v>X</v>
      </c>
      <c r="E674" s="14" t="str">
        <f>IFERROR(IF(ISNUMBER(SEARCH($E$1,input!$A674)),IF(AND(MID(input!$A674,SEARCH($E$1,input!$A674)+4,1)="#",
VLOOKUP(MID(input!$A674,SEARCH($E$1,input!$A674)+5,1),'TRUE LIST'!$C$2:$D$17,2,0),
VLOOKUP(MID(input!$A674,SEARCH($E$1,input!$A674)+6,1),'TRUE LIST'!$C$2:$D$17,2,0),
VLOOKUP(MID(input!$A674,SEARCH($E$1,input!$A674)+7,1),'TRUE LIST'!$C$2:$D$17,2,0),
VLOOKUP(MID(input!$A674,SEARCH($E$1,input!$A674)+8,1),'TRUE LIST'!$C$2:$D$17,2,0),
VLOOKUP(MID(input!$A674,SEARCH($E$1,input!$A674)+9,1),'TRUE LIST'!$C$2:$D$17,2,0),
VLOOKUP(MID(input!$A674,SEARCH($E$1,input!$A674)+10,1),'TRUE LIST'!$C$2:$D$17,2,0),
TRIM(MID(input!$A674,SEARCH($E$1,input!$A674)+11,1))=""),TRUE,""),"X"),"")</f>
        <v>X</v>
      </c>
      <c r="F674" s="14" t="str">
        <f>IFERROR(IF(ISNUMBER(SEARCH($F$1,input!$A674)),VLOOKUP(TRIM(MID(input!$A674,SEARCH($F$1,input!$A674)+4,4)),'TRUE LIST'!$A$2:$B$8,2,0),"X"),"")</f>
        <v>X</v>
      </c>
      <c r="G674" s="14" t="str">
        <f>IFERROR(IF(ISNUMBER(SEARCH($G$1,input!$A674)),IF(LEN(TRIM(MID(input!$A674,SEARCH($G$1,input!$A674)+4,10)))=9,TRUE,""),"X"),"")</f>
        <v>X</v>
      </c>
      <c r="H674" s="14" t="str">
        <f t="shared" ca="1" si="20"/>
        <v/>
      </c>
      <c r="I674" s="13" t="str">
        <f>IF(ISBLANK(input!A674),"x","")</f>
        <v/>
      </c>
      <c r="J674" s="13" t="str">
        <f>IFERROR(IF(I674="x",MATCH("x",I675:I959,0),N/A),"")</f>
        <v/>
      </c>
      <c r="K674" s="14" t="str">
        <f t="shared" ca="1" si="21"/>
        <v/>
      </c>
    </row>
    <row r="675" spans="1:11" s="1" customFormat="1" x14ac:dyDescent="0.35">
      <c r="A675" s="14" t="str">
        <f>IFERROR(IF(ISNUMBER(SEARCH($A$1,input!$A675)),AND(1920&lt;=VALUE(TRIM(MID(input!$A675,SEARCH($A$1,input!$A675)+4,5))),VALUE(TRIM(MID(input!$A675,SEARCH($A$1,input!$A675)+4,5)))&lt;=2002),"X"),"")</f>
        <v>X</v>
      </c>
      <c r="B675" s="14" t="str">
        <f>IFERROR(IF(ISNUMBER(SEARCH($B$1,input!$A675)),AND(2010&lt;=VALUE(TRIM(MID(input!$A675,SEARCH($B$1,input!$A675)+4,5))),VALUE(TRIM(MID(input!$A675,SEARCH($B$1,input!$A675)+4,5)))&lt;=2020),"X"),"")</f>
        <v>X</v>
      </c>
      <c r="C675" s="14" t="str">
        <f>IFERROR(IF(ISNUMBER(SEARCH($C$1,input!$A675)),AND(2020&lt;=VALUE(TRIM(MID(input!$A675,SEARCH($C$1,input!$A675)+4,5))),VALUE(TRIM(MID(input!$A675,SEARCH($C$1,input!$A675)+4,5)))&lt;=2030),"X"),"")</f>
        <v>X</v>
      </c>
      <c r="D675" s="14" t="str">
        <f>IFERROR(IF(ISNUMBER(SEARCH($D$1,input!$A675)),IF(MID(input!$A675,SEARCH($D$1,input!$A675)+7,2)="cm",AND(150&lt;=VALUE(MID(input!$A675,SEARCH($D$1,input!$A675)+4,3)),VALUE(MID(input!$A675,SEARCH($D$1,input!$A675)+4,3))&lt;=193),IF(MID(input!$A675,SEARCH($D$1,input!$A675)+6,2)="in",AND(59&lt;=VALUE(MID(input!$A675,SEARCH($D$1,input!$A675)+4,2)),VALUE(MID(input!$A675,SEARCH($D$1,input!$A675)+4,2))&lt;=76),"")),"X"),"")</f>
        <v>X</v>
      </c>
      <c r="E675" s="14" t="str">
        <f>IFERROR(IF(ISNUMBER(SEARCH($E$1,input!$A675)),IF(AND(MID(input!$A675,SEARCH($E$1,input!$A675)+4,1)="#",
VLOOKUP(MID(input!$A675,SEARCH($E$1,input!$A675)+5,1),'TRUE LIST'!$C$2:$D$17,2,0),
VLOOKUP(MID(input!$A675,SEARCH($E$1,input!$A675)+6,1),'TRUE LIST'!$C$2:$D$17,2,0),
VLOOKUP(MID(input!$A675,SEARCH($E$1,input!$A675)+7,1),'TRUE LIST'!$C$2:$D$17,2,0),
VLOOKUP(MID(input!$A675,SEARCH($E$1,input!$A675)+8,1),'TRUE LIST'!$C$2:$D$17,2,0),
VLOOKUP(MID(input!$A675,SEARCH($E$1,input!$A675)+9,1),'TRUE LIST'!$C$2:$D$17,2,0),
VLOOKUP(MID(input!$A675,SEARCH($E$1,input!$A675)+10,1),'TRUE LIST'!$C$2:$D$17,2,0),
TRIM(MID(input!$A675,SEARCH($E$1,input!$A675)+11,1))=""),TRUE,""),"X"),"")</f>
        <v>X</v>
      </c>
      <c r="F675" s="14" t="str">
        <f>IFERROR(IF(ISNUMBER(SEARCH($F$1,input!$A675)),VLOOKUP(TRIM(MID(input!$A675,SEARCH($F$1,input!$A675)+4,4)),'TRUE LIST'!$A$2:$B$8,2,0),"X"),"")</f>
        <v>X</v>
      </c>
      <c r="G675" s="14" t="str">
        <f>IFERROR(IF(ISNUMBER(SEARCH($G$1,input!$A675)),IF(LEN(TRIM(MID(input!$A675,SEARCH($G$1,input!$A675)+4,10)))=9,TRUE,""),"X"),"")</f>
        <v>X</v>
      </c>
      <c r="H675" s="14" t="str">
        <f t="shared" ca="1" si="20"/>
        <v/>
      </c>
      <c r="I675" s="13" t="str">
        <f>IF(ISBLANK(input!A675),"x","")</f>
        <v>x</v>
      </c>
      <c r="J675" s="13">
        <f>IFERROR(IF(I675="x",MATCH("x",I676:I959,0),N/A),"")</f>
        <v>5</v>
      </c>
      <c r="K675" s="14" t="str">
        <f t="shared" ca="1" si="21"/>
        <v/>
      </c>
    </row>
    <row r="676" spans="1:11" s="1" customFormat="1" x14ac:dyDescent="0.35">
      <c r="A676" s="14" t="str">
        <f>IFERROR(IF(ISNUMBER(SEARCH($A$1,input!$A676)),AND(1920&lt;=VALUE(TRIM(MID(input!$A676,SEARCH($A$1,input!$A676)+4,5))),VALUE(TRIM(MID(input!$A676,SEARCH($A$1,input!$A676)+4,5)))&lt;=2002),"X"),"")</f>
        <v>X</v>
      </c>
      <c r="B676" s="14" t="str">
        <f>IFERROR(IF(ISNUMBER(SEARCH($B$1,input!$A676)),AND(2010&lt;=VALUE(TRIM(MID(input!$A676,SEARCH($B$1,input!$A676)+4,5))),VALUE(TRIM(MID(input!$A676,SEARCH($B$1,input!$A676)+4,5)))&lt;=2020),"X"),"")</f>
        <v>X</v>
      </c>
      <c r="C676" s="14" t="str">
        <f>IFERROR(IF(ISNUMBER(SEARCH($C$1,input!$A676)),AND(2020&lt;=VALUE(TRIM(MID(input!$A676,SEARCH($C$1,input!$A676)+4,5))),VALUE(TRIM(MID(input!$A676,SEARCH($C$1,input!$A676)+4,5)))&lt;=2030),"X"),"")</f>
        <v>X</v>
      </c>
      <c r="D676" s="14" t="str">
        <f>IFERROR(IF(ISNUMBER(SEARCH($D$1,input!$A676)),IF(MID(input!$A676,SEARCH($D$1,input!$A676)+7,2)="cm",AND(150&lt;=VALUE(MID(input!$A676,SEARCH($D$1,input!$A676)+4,3)),VALUE(MID(input!$A676,SEARCH($D$1,input!$A676)+4,3))&lt;=193),IF(MID(input!$A676,SEARCH($D$1,input!$A676)+6,2)="in",AND(59&lt;=VALUE(MID(input!$A676,SEARCH($D$1,input!$A676)+4,2)),VALUE(MID(input!$A676,SEARCH($D$1,input!$A676)+4,2))&lt;=76),"")),"X"),"")</f>
        <v>X</v>
      </c>
      <c r="E676" s="14" t="str">
        <f>IFERROR(IF(ISNUMBER(SEARCH($E$1,input!$A676)),IF(AND(MID(input!$A676,SEARCH($E$1,input!$A676)+4,1)="#",
VLOOKUP(MID(input!$A676,SEARCH($E$1,input!$A676)+5,1),'TRUE LIST'!$C$2:$D$17,2,0),
VLOOKUP(MID(input!$A676,SEARCH($E$1,input!$A676)+6,1),'TRUE LIST'!$C$2:$D$17,2,0),
VLOOKUP(MID(input!$A676,SEARCH($E$1,input!$A676)+7,1),'TRUE LIST'!$C$2:$D$17,2,0),
VLOOKUP(MID(input!$A676,SEARCH($E$1,input!$A676)+8,1),'TRUE LIST'!$C$2:$D$17,2,0),
VLOOKUP(MID(input!$A676,SEARCH($E$1,input!$A676)+9,1),'TRUE LIST'!$C$2:$D$17,2,0),
VLOOKUP(MID(input!$A676,SEARCH($E$1,input!$A676)+10,1),'TRUE LIST'!$C$2:$D$17,2,0),
TRIM(MID(input!$A676,SEARCH($E$1,input!$A676)+11,1))=""),TRUE,""),"X"),"")</f>
        <v>X</v>
      </c>
      <c r="F676" s="14" t="str">
        <f>IFERROR(IF(ISNUMBER(SEARCH($F$1,input!$A676)),VLOOKUP(TRIM(MID(input!$A676,SEARCH($F$1,input!$A676)+4,4)),'TRUE LIST'!$A$2:$B$8,2,0),"X"),"")</f>
        <v>X</v>
      </c>
      <c r="G676" s="14" t="str">
        <f>IFERROR(IF(ISNUMBER(SEARCH($G$1,input!$A676)),IF(LEN(TRIM(MID(input!$A676,SEARCH($G$1,input!$A676)+4,10)))=9,TRUE,""),"X"),"")</f>
        <v>X</v>
      </c>
      <c r="H676" s="14">
        <f t="shared" ca="1" si="20"/>
        <v>6</v>
      </c>
      <c r="I676" s="13" t="str">
        <f>IF(ISBLANK(input!A676),"x","")</f>
        <v/>
      </c>
      <c r="J676" s="13" t="str">
        <f>IFERROR(IF(I676="x",MATCH("x",I677:I959,0),N/A),"")</f>
        <v/>
      </c>
      <c r="K676" s="14">
        <f t="shared" ca="1" si="21"/>
        <v>6</v>
      </c>
    </row>
    <row r="677" spans="1:11" s="1" customFormat="1" x14ac:dyDescent="0.35">
      <c r="A677" s="14" t="str">
        <f>IFERROR(IF(ISNUMBER(SEARCH($A$1,input!$A677)),AND(1920&lt;=VALUE(TRIM(MID(input!$A677,SEARCH($A$1,input!$A677)+4,5))),VALUE(TRIM(MID(input!$A677,SEARCH($A$1,input!$A677)+4,5)))&lt;=2002),"X"),"")</f>
        <v>X</v>
      </c>
      <c r="B677" s="14" t="b">
        <f>IFERROR(IF(ISNUMBER(SEARCH($B$1,input!$A677)),AND(2010&lt;=VALUE(TRIM(MID(input!$A677,SEARCH($B$1,input!$A677)+4,5))),VALUE(TRIM(MID(input!$A677,SEARCH($B$1,input!$A677)+4,5)))&lt;=2020),"X"),"")</f>
        <v>1</v>
      </c>
      <c r="C677" s="14" t="b">
        <f>IFERROR(IF(ISNUMBER(SEARCH($C$1,input!$A677)),AND(2020&lt;=VALUE(TRIM(MID(input!$A677,SEARCH($C$1,input!$A677)+4,5))),VALUE(TRIM(MID(input!$A677,SEARCH($C$1,input!$A677)+4,5)))&lt;=2030),"X"),"")</f>
        <v>1</v>
      </c>
      <c r="D677" s="14" t="b">
        <f>IFERROR(IF(ISNUMBER(SEARCH($D$1,input!$A677)),IF(MID(input!$A677,SEARCH($D$1,input!$A677)+7,2)="cm",AND(150&lt;=VALUE(MID(input!$A677,SEARCH($D$1,input!$A677)+4,3)),VALUE(MID(input!$A677,SEARCH($D$1,input!$A677)+4,3))&lt;=193),IF(MID(input!$A677,SEARCH($D$1,input!$A677)+6,2)="in",AND(59&lt;=VALUE(MID(input!$A677,SEARCH($D$1,input!$A677)+4,2)),VALUE(MID(input!$A677,SEARCH($D$1,input!$A677)+4,2))&lt;=76),"")),"X"),"")</f>
        <v>1</v>
      </c>
      <c r="E677" s="14" t="str">
        <f>IFERROR(IF(ISNUMBER(SEARCH($E$1,input!$A677)),IF(AND(MID(input!$A677,SEARCH($E$1,input!$A677)+4,1)="#",
VLOOKUP(MID(input!$A677,SEARCH($E$1,input!$A677)+5,1),'TRUE LIST'!$C$2:$D$17,2,0),
VLOOKUP(MID(input!$A677,SEARCH($E$1,input!$A677)+6,1),'TRUE LIST'!$C$2:$D$17,2,0),
VLOOKUP(MID(input!$A677,SEARCH($E$1,input!$A677)+7,1),'TRUE LIST'!$C$2:$D$17,2,0),
VLOOKUP(MID(input!$A677,SEARCH($E$1,input!$A677)+8,1),'TRUE LIST'!$C$2:$D$17,2,0),
VLOOKUP(MID(input!$A677,SEARCH($E$1,input!$A677)+9,1),'TRUE LIST'!$C$2:$D$17,2,0),
VLOOKUP(MID(input!$A677,SEARCH($E$1,input!$A677)+10,1),'TRUE LIST'!$C$2:$D$17,2,0),
TRIM(MID(input!$A677,SEARCH($E$1,input!$A677)+11,1))=""),TRUE,""),"X"),"")</f>
        <v>X</v>
      </c>
      <c r="F677" s="14" t="str">
        <f>IFERROR(IF(ISNUMBER(SEARCH($F$1,input!$A677)),VLOOKUP(TRIM(MID(input!$A677,SEARCH($F$1,input!$A677)+4,4)),'TRUE LIST'!$A$2:$B$8,2,0),"X"),"")</f>
        <v>X</v>
      </c>
      <c r="G677" s="14" t="b">
        <f>IFERROR(IF(ISNUMBER(SEARCH($G$1,input!$A677)),IF(LEN(TRIM(MID(input!$A677,SEARCH($G$1,input!$A677)+4,10)))=9,TRUE,""),"X"),"")</f>
        <v>1</v>
      </c>
      <c r="H677" s="14" t="str">
        <f t="shared" ca="1" si="20"/>
        <v/>
      </c>
      <c r="I677" s="13" t="str">
        <f>IF(ISBLANK(input!A677),"x","")</f>
        <v/>
      </c>
      <c r="J677" s="13" t="str">
        <f>IFERROR(IF(I677="x",MATCH("x",I678:I959,0),N/A),"")</f>
        <v/>
      </c>
      <c r="K677" s="14" t="str">
        <f t="shared" ca="1" si="21"/>
        <v/>
      </c>
    </row>
    <row r="678" spans="1:11" s="1" customFormat="1" x14ac:dyDescent="0.35">
      <c r="A678" s="14" t="str">
        <f>IFERROR(IF(ISNUMBER(SEARCH($A$1,input!$A678)),AND(1920&lt;=VALUE(TRIM(MID(input!$A678,SEARCH($A$1,input!$A678)+4,5))),VALUE(TRIM(MID(input!$A678,SEARCH($A$1,input!$A678)+4,5)))&lt;=2002),"X"),"")</f>
        <v>X</v>
      </c>
      <c r="B678" s="14" t="str">
        <f>IFERROR(IF(ISNUMBER(SEARCH($B$1,input!$A678)),AND(2010&lt;=VALUE(TRIM(MID(input!$A678,SEARCH($B$1,input!$A678)+4,5))),VALUE(TRIM(MID(input!$A678,SEARCH($B$1,input!$A678)+4,5)))&lt;=2020),"X"),"")</f>
        <v>X</v>
      </c>
      <c r="C678" s="14" t="str">
        <f>IFERROR(IF(ISNUMBER(SEARCH($C$1,input!$A678)),AND(2020&lt;=VALUE(TRIM(MID(input!$A678,SEARCH($C$1,input!$A678)+4,5))),VALUE(TRIM(MID(input!$A678,SEARCH($C$1,input!$A678)+4,5)))&lt;=2030),"X"),"")</f>
        <v>X</v>
      </c>
      <c r="D678" s="14" t="str">
        <f>IFERROR(IF(ISNUMBER(SEARCH($D$1,input!$A678)),IF(MID(input!$A678,SEARCH($D$1,input!$A678)+7,2)="cm",AND(150&lt;=VALUE(MID(input!$A678,SEARCH($D$1,input!$A678)+4,3)),VALUE(MID(input!$A678,SEARCH($D$1,input!$A678)+4,3))&lt;=193),IF(MID(input!$A678,SEARCH($D$1,input!$A678)+6,2)="in",AND(59&lt;=VALUE(MID(input!$A678,SEARCH($D$1,input!$A678)+4,2)),VALUE(MID(input!$A678,SEARCH($D$1,input!$A678)+4,2))&lt;=76),"")),"X"),"")</f>
        <v>X</v>
      </c>
      <c r="E678" s="14" t="str">
        <f>IFERROR(IF(ISNUMBER(SEARCH($E$1,input!$A678)),IF(AND(MID(input!$A678,SEARCH($E$1,input!$A678)+4,1)="#",
VLOOKUP(MID(input!$A678,SEARCH($E$1,input!$A678)+5,1),'TRUE LIST'!$C$2:$D$17,2,0),
VLOOKUP(MID(input!$A678,SEARCH($E$1,input!$A678)+6,1),'TRUE LIST'!$C$2:$D$17,2,0),
VLOOKUP(MID(input!$A678,SEARCH($E$1,input!$A678)+7,1),'TRUE LIST'!$C$2:$D$17,2,0),
VLOOKUP(MID(input!$A678,SEARCH($E$1,input!$A678)+8,1),'TRUE LIST'!$C$2:$D$17,2,0),
VLOOKUP(MID(input!$A678,SEARCH($E$1,input!$A678)+9,1),'TRUE LIST'!$C$2:$D$17,2,0),
VLOOKUP(MID(input!$A678,SEARCH($E$1,input!$A678)+10,1),'TRUE LIST'!$C$2:$D$17,2,0),
TRIM(MID(input!$A678,SEARCH($E$1,input!$A678)+11,1))=""),TRUE,""),"X"),"")</f>
        <v>X</v>
      </c>
      <c r="F678" s="14" t="b">
        <f>IFERROR(IF(ISNUMBER(SEARCH($F$1,input!$A678)),VLOOKUP(TRIM(MID(input!$A678,SEARCH($F$1,input!$A678)+4,4)),'TRUE LIST'!$A$2:$B$8,2,0),"X"),"")</f>
        <v>1</v>
      </c>
      <c r="G678" s="14" t="str">
        <f>IFERROR(IF(ISNUMBER(SEARCH($G$1,input!$A678)),IF(LEN(TRIM(MID(input!$A678,SEARCH($G$1,input!$A678)+4,10)))=9,TRUE,""),"X"),"")</f>
        <v>X</v>
      </c>
      <c r="H678" s="14" t="str">
        <f t="shared" ca="1" si="20"/>
        <v/>
      </c>
      <c r="I678" s="13" t="str">
        <f>IF(ISBLANK(input!A678),"x","")</f>
        <v/>
      </c>
      <c r="J678" s="13" t="str">
        <f>IFERROR(IF(I678="x",MATCH("x",I679:I959,0),N/A),"")</f>
        <v/>
      </c>
      <c r="K678" s="14" t="str">
        <f t="shared" ca="1" si="21"/>
        <v/>
      </c>
    </row>
    <row r="679" spans="1:11" s="1" customFormat="1" x14ac:dyDescent="0.35">
      <c r="A679" s="14" t="b">
        <f>IFERROR(IF(ISNUMBER(SEARCH($A$1,input!$A679)),AND(1920&lt;=VALUE(TRIM(MID(input!$A679,SEARCH($A$1,input!$A679)+4,5))),VALUE(TRIM(MID(input!$A679,SEARCH($A$1,input!$A679)+4,5)))&lt;=2002),"X"),"")</f>
        <v>1</v>
      </c>
      <c r="B679" s="14" t="str">
        <f>IFERROR(IF(ISNUMBER(SEARCH($B$1,input!$A679)),AND(2010&lt;=VALUE(TRIM(MID(input!$A679,SEARCH($B$1,input!$A679)+4,5))),VALUE(TRIM(MID(input!$A679,SEARCH($B$1,input!$A679)+4,5)))&lt;=2020),"X"),"")</f>
        <v>X</v>
      </c>
      <c r="C679" s="14" t="str">
        <f>IFERROR(IF(ISNUMBER(SEARCH($C$1,input!$A679)),AND(2020&lt;=VALUE(TRIM(MID(input!$A679,SEARCH($C$1,input!$A679)+4,5))),VALUE(TRIM(MID(input!$A679,SEARCH($C$1,input!$A679)+4,5)))&lt;=2030),"X"),"")</f>
        <v>X</v>
      </c>
      <c r="D679" s="14" t="str">
        <f>IFERROR(IF(ISNUMBER(SEARCH($D$1,input!$A679)),IF(MID(input!$A679,SEARCH($D$1,input!$A679)+7,2)="cm",AND(150&lt;=VALUE(MID(input!$A679,SEARCH($D$1,input!$A679)+4,3)),VALUE(MID(input!$A679,SEARCH($D$1,input!$A679)+4,3))&lt;=193),IF(MID(input!$A679,SEARCH($D$1,input!$A679)+6,2)="in",AND(59&lt;=VALUE(MID(input!$A679,SEARCH($D$1,input!$A679)+4,2)),VALUE(MID(input!$A679,SEARCH($D$1,input!$A679)+4,2))&lt;=76),"")),"X"),"")</f>
        <v>X</v>
      </c>
      <c r="E679" s="14" t="b">
        <f>IFERROR(IF(ISNUMBER(SEARCH($E$1,input!$A679)),IF(AND(MID(input!$A679,SEARCH($E$1,input!$A679)+4,1)="#",
VLOOKUP(MID(input!$A679,SEARCH($E$1,input!$A679)+5,1),'TRUE LIST'!$C$2:$D$17,2,0),
VLOOKUP(MID(input!$A679,SEARCH($E$1,input!$A679)+6,1),'TRUE LIST'!$C$2:$D$17,2,0),
VLOOKUP(MID(input!$A679,SEARCH($E$1,input!$A679)+7,1),'TRUE LIST'!$C$2:$D$17,2,0),
VLOOKUP(MID(input!$A679,SEARCH($E$1,input!$A679)+8,1),'TRUE LIST'!$C$2:$D$17,2,0),
VLOOKUP(MID(input!$A679,SEARCH($E$1,input!$A679)+9,1),'TRUE LIST'!$C$2:$D$17,2,0),
VLOOKUP(MID(input!$A679,SEARCH($E$1,input!$A679)+10,1),'TRUE LIST'!$C$2:$D$17,2,0),
TRIM(MID(input!$A679,SEARCH($E$1,input!$A679)+11,1))=""),TRUE,""),"X"),"")</f>
        <v>1</v>
      </c>
      <c r="F679" s="14" t="str">
        <f>IFERROR(IF(ISNUMBER(SEARCH($F$1,input!$A679)),VLOOKUP(TRIM(MID(input!$A679,SEARCH($F$1,input!$A679)+4,4)),'TRUE LIST'!$A$2:$B$8,2,0),"X"),"")</f>
        <v>X</v>
      </c>
      <c r="G679" s="14" t="str">
        <f>IFERROR(IF(ISNUMBER(SEARCH($G$1,input!$A679)),IF(LEN(TRIM(MID(input!$A679,SEARCH($G$1,input!$A679)+4,10)))=9,TRUE,""),"X"),"")</f>
        <v>X</v>
      </c>
      <c r="H679" s="14" t="str">
        <f t="shared" ca="1" si="20"/>
        <v/>
      </c>
      <c r="I679" s="13" t="str">
        <f>IF(ISBLANK(input!A679),"x","")</f>
        <v/>
      </c>
      <c r="J679" s="13" t="str">
        <f>IFERROR(IF(I679="x",MATCH("x",I680:I959,0),N/A),"")</f>
        <v/>
      </c>
      <c r="K679" s="14" t="str">
        <f t="shared" ca="1" si="21"/>
        <v/>
      </c>
    </row>
    <row r="680" spans="1:11" s="1" customFormat="1" x14ac:dyDescent="0.35">
      <c r="A680" s="14" t="str">
        <f>IFERROR(IF(ISNUMBER(SEARCH($A$1,input!$A680)),AND(1920&lt;=VALUE(TRIM(MID(input!$A680,SEARCH($A$1,input!$A680)+4,5))),VALUE(TRIM(MID(input!$A680,SEARCH($A$1,input!$A680)+4,5)))&lt;=2002),"X"),"")</f>
        <v>X</v>
      </c>
      <c r="B680" s="14" t="str">
        <f>IFERROR(IF(ISNUMBER(SEARCH($B$1,input!$A680)),AND(2010&lt;=VALUE(TRIM(MID(input!$A680,SEARCH($B$1,input!$A680)+4,5))),VALUE(TRIM(MID(input!$A680,SEARCH($B$1,input!$A680)+4,5)))&lt;=2020),"X"),"")</f>
        <v>X</v>
      </c>
      <c r="C680" s="14" t="str">
        <f>IFERROR(IF(ISNUMBER(SEARCH($C$1,input!$A680)),AND(2020&lt;=VALUE(TRIM(MID(input!$A680,SEARCH($C$1,input!$A680)+4,5))),VALUE(TRIM(MID(input!$A680,SEARCH($C$1,input!$A680)+4,5)))&lt;=2030),"X"),"")</f>
        <v>X</v>
      </c>
      <c r="D680" s="14" t="str">
        <f>IFERROR(IF(ISNUMBER(SEARCH($D$1,input!$A680)),IF(MID(input!$A680,SEARCH($D$1,input!$A680)+7,2)="cm",AND(150&lt;=VALUE(MID(input!$A680,SEARCH($D$1,input!$A680)+4,3)),VALUE(MID(input!$A680,SEARCH($D$1,input!$A680)+4,3))&lt;=193),IF(MID(input!$A680,SEARCH($D$1,input!$A680)+6,2)="in",AND(59&lt;=VALUE(MID(input!$A680,SEARCH($D$1,input!$A680)+4,2)),VALUE(MID(input!$A680,SEARCH($D$1,input!$A680)+4,2))&lt;=76),"")),"X"),"")</f>
        <v>X</v>
      </c>
      <c r="E680" s="14" t="str">
        <f>IFERROR(IF(ISNUMBER(SEARCH($E$1,input!$A680)),IF(AND(MID(input!$A680,SEARCH($E$1,input!$A680)+4,1)="#",
VLOOKUP(MID(input!$A680,SEARCH($E$1,input!$A680)+5,1),'TRUE LIST'!$C$2:$D$17,2,0),
VLOOKUP(MID(input!$A680,SEARCH($E$1,input!$A680)+6,1),'TRUE LIST'!$C$2:$D$17,2,0),
VLOOKUP(MID(input!$A680,SEARCH($E$1,input!$A680)+7,1),'TRUE LIST'!$C$2:$D$17,2,0),
VLOOKUP(MID(input!$A680,SEARCH($E$1,input!$A680)+8,1),'TRUE LIST'!$C$2:$D$17,2,0),
VLOOKUP(MID(input!$A680,SEARCH($E$1,input!$A680)+9,1),'TRUE LIST'!$C$2:$D$17,2,0),
VLOOKUP(MID(input!$A680,SEARCH($E$1,input!$A680)+10,1),'TRUE LIST'!$C$2:$D$17,2,0),
TRIM(MID(input!$A680,SEARCH($E$1,input!$A680)+11,1))=""),TRUE,""),"X"),"")</f>
        <v>X</v>
      </c>
      <c r="F680" s="14" t="str">
        <f>IFERROR(IF(ISNUMBER(SEARCH($F$1,input!$A680)),VLOOKUP(TRIM(MID(input!$A680,SEARCH($F$1,input!$A680)+4,4)),'TRUE LIST'!$A$2:$B$8,2,0),"X"),"")</f>
        <v>X</v>
      </c>
      <c r="G680" s="14" t="str">
        <f>IFERROR(IF(ISNUMBER(SEARCH($G$1,input!$A680)),IF(LEN(TRIM(MID(input!$A680,SEARCH($G$1,input!$A680)+4,10)))=9,TRUE,""),"X"),"")</f>
        <v>X</v>
      </c>
      <c r="H680" s="14" t="str">
        <f t="shared" ca="1" si="20"/>
        <v/>
      </c>
      <c r="I680" s="13" t="str">
        <f>IF(ISBLANK(input!A680),"x","")</f>
        <v>x</v>
      </c>
      <c r="J680" s="13">
        <f>IFERROR(IF(I680="x",MATCH("x",I681:I959,0),N/A),"")</f>
        <v>5</v>
      </c>
      <c r="K680" s="14" t="str">
        <f t="shared" ca="1" si="21"/>
        <v/>
      </c>
    </row>
    <row r="681" spans="1:11" s="1" customFormat="1" x14ac:dyDescent="0.35">
      <c r="A681" s="14" t="str">
        <f>IFERROR(IF(ISNUMBER(SEARCH($A$1,input!$A681)),AND(1920&lt;=VALUE(TRIM(MID(input!$A681,SEARCH($A$1,input!$A681)+4,5))),VALUE(TRIM(MID(input!$A681,SEARCH($A$1,input!$A681)+4,5)))&lt;=2002),"X"),"")</f>
        <v>X</v>
      </c>
      <c r="B681" s="14" t="b">
        <f>IFERROR(IF(ISNUMBER(SEARCH($B$1,input!$A681)),AND(2010&lt;=VALUE(TRIM(MID(input!$A681,SEARCH($B$1,input!$A681)+4,5))),VALUE(TRIM(MID(input!$A681,SEARCH($B$1,input!$A681)+4,5)))&lt;=2020),"X"),"")</f>
        <v>1</v>
      </c>
      <c r="C681" s="14" t="str">
        <f>IFERROR(IF(ISNUMBER(SEARCH($C$1,input!$A681)),AND(2020&lt;=VALUE(TRIM(MID(input!$A681,SEARCH($C$1,input!$A681)+4,5))),VALUE(TRIM(MID(input!$A681,SEARCH($C$1,input!$A681)+4,5)))&lt;=2030),"X"),"")</f>
        <v>X</v>
      </c>
      <c r="D681" s="14" t="str">
        <f>IFERROR(IF(ISNUMBER(SEARCH($D$1,input!$A681)),IF(MID(input!$A681,SEARCH($D$1,input!$A681)+7,2)="cm",AND(150&lt;=VALUE(MID(input!$A681,SEARCH($D$1,input!$A681)+4,3)),VALUE(MID(input!$A681,SEARCH($D$1,input!$A681)+4,3))&lt;=193),IF(MID(input!$A681,SEARCH($D$1,input!$A681)+6,2)="in",AND(59&lt;=VALUE(MID(input!$A681,SEARCH($D$1,input!$A681)+4,2)),VALUE(MID(input!$A681,SEARCH($D$1,input!$A681)+4,2))&lt;=76),"")),"X"),"")</f>
        <v>X</v>
      </c>
      <c r="E681" s="14" t="str">
        <f>IFERROR(IF(ISNUMBER(SEARCH($E$1,input!$A681)),IF(AND(MID(input!$A681,SEARCH($E$1,input!$A681)+4,1)="#",
VLOOKUP(MID(input!$A681,SEARCH($E$1,input!$A681)+5,1),'TRUE LIST'!$C$2:$D$17,2,0),
VLOOKUP(MID(input!$A681,SEARCH($E$1,input!$A681)+6,1),'TRUE LIST'!$C$2:$D$17,2,0),
VLOOKUP(MID(input!$A681,SEARCH($E$1,input!$A681)+7,1),'TRUE LIST'!$C$2:$D$17,2,0),
VLOOKUP(MID(input!$A681,SEARCH($E$1,input!$A681)+8,1),'TRUE LIST'!$C$2:$D$17,2,0),
VLOOKUP(MID(input!$A681,SEARCH($E$1,input!$A681)+9,1),'TRUE LIST'!$C$2:$D$17,2,0),
VLOOKUP(MID(input!$A681,SEARCH($E$1,input!$A681)+10,1),'TRUE LIST'!$C$2:$D$17,2,0),
TRIM(MID(input!$A681,SEARCH($E$1,input!$A681)+11,1))=""),TRUE,""),"X"),"")</f>
        <v>X</v>
      </c>
      <c r="F681" s="14" t="str">
        <f>IFERROR(IF(ISNUMBER(SEARCH($F$1,input!$A681)),VLOOKUP(TRIM(MID(input!$A681,SEARCH($F$1,input!$A681)+4,4)),'TRUE LIST'!$A$2:$B$8,2,0),"X"),"")</f>
        <v>X</v>
      </c>
      <c r="G681" s="14" t="str">
        <f>IFERROR(IF(ISNUMBER(SEARCH($G$1,input!$A681)),IF(LEN(TRIM(MID(input!$A681,SEARCH($G$1,input!$A681)+4,10)))=9,TRUE,""),"X"),"")</f>
        <v>X</v>
      </c>
      <c r="H681" s="14">
        <f t="shared" ca="1" si="20"/>
        <v>6</v>
      </c>
      <c r="I681" s="13" t="str">
        <f>IF(ISBLANK(input!A681),"x","")</f>
        <v/>
      </c>
      <c r="J681" s="13" t="str">
        <f>IFERROR(IF(I681="x",MATCH("x",I682:I959,0),N/A),"")</f>
        <v/>
      </c>
      <c r="K681" s="14">
        <f t="shared" ca="1" si="21"/>
        <v>6</v>
      </c>
    </row>
    <row r="682" spans="1:11" s="1" customFormat="1" x14ac:dyDescent="0.35">
      <c r="A682" s="14" t="b">
        <f>IFERROR(IF(ISNUMBER(SEARCH($A$1,input!$A682)),AND(1920&lt;=VALUE(TRIM(MID(input!$A682,SEARCH($A$1,input!$A682)+4,5))),VALUE(TRIM(MID(input!$A682,SEARCH($A$1,input!$A682)+4,5)))&lt;=2002),"X"),"")</f>
        <v>1</v>
      </c>
      <c r="B682" s="14" t="str">
        <f>IFERROR(IF(ISNUMBER(SEARCH($B$1,input!$A682)),AND(2010&lt;=VALUE(TRIM(MID(input!$A682,SEARCH($B$1,input!$A682)+4,5))),VALUE(TRIM(MID(input!$A682,SEARCH($B$1,input!$A682)+4,5)))&lt;=2020),"X"),"")</f>
        <v>X</v>
      </c>
      <c r="C682" s="14" t="str">
        <f>IFERROR(IF(ISNUMBER(SEARCH($C$1,input!$A682)),AND(2020&lt;=VALUE(TRIM(MID(input!$A682,SEARCH($C$1,input!$A682)+4,5))),VALUE(TRIM(MID(input!$A682,SEARCH($C$1,input!$A682)+4,5)))&lt;=2030),"X"),"")</f>
        <v>X</v>
      </c>
      <c r="D682" s="14" t="str">
        <f>IFERROR(IF(ISNUMBER(SEARCH($D$1,input!$A682)),IF(MID(input!$A682,SEARCH($D$1,input!$A682)+7,2)="cm",AND(150&lt;=VALUE(MID(input!$A682,SEARCH($D$1,input!$A682)+4,3)),VALUE(MID(input!$A682,SEARCH($D$1,input!$A682)+4,3))&lt;=193),IF(MID(input!$A682,SEARCH($D$1,input!$A682)+6,2)="in",AND(59&lt;=VALUE(MID(input!$A682,SEARCH($D$1,input!$A682)+4,2)),VALUE(MID(input!$A682,SEARCH($D$1,input!$A682)+4,2))&lt;=76),"")),"X"),"")</f>
        <v>X</v>
      </c>
      <c r="E682" s="14" t="str">
        <f>IFERROR(IF(ISNUMBER(SEARCH($E$1,input!$A682)),IF(AND(MID(input!$A682,SEARCH($E$1,input!$A682)+4,1)="#",
VLOOKUP(MID(input!$A682,SEARCH($E$1,input!$A682)+5,1),'TRUE LIST'!$C$2:$D$17,2,0),
VLOOKUP(MID(input!$A682,SEARCH($E$1,input!$A682)+6,1),'TRUE LIST'!$C$2:$D$17,2,0),
VLOOKUP(MID(input!$A682,SEARCH($E$1,input!$A682)+7,1),'TRUE LIST'!$C$2:$D$17,2,0),
VLOOKUP(MID(input!$A682,SEARCH($E$1,input!$A682)+8,1),'TRUE LIST'!$C$2:$D$17,2,0),
VLOOKUP(MID(input!$A682,SEARCH($E$1,input!$A682)+9,1),'TRUE LIST'!$C$2:$D$17,2,0),
VLOOKUP(MID(input!$A682,SEARCH($E$1,input!$A682)+10,1),'TRUE LIST'!$C$2:$D$17,2,0),
TRIM(MID(input!$A682,SEARCH($E$1,input!$A682)+11,1))=""),TRUE,""),"X"),"")</f>
        <v>X</v>
      </c>
      <c r="F682" s="14" t="str">
        <f>IFERROR(IF(ISNUMBER(SEARCH($F$1,input!$A682)),VLOOKUP(TRIM(MID(input!$A682,SEARCH($F$1,input!$A682)+4,4)),'TRUE LIST'!$A$2:$B$8,2,0),"X"),"")</f>
        <v>X</v>
      </c>
      <c r="G682" s="14" t="str">
        <f>IFERROR(IF(ISNUMBER(SEARCH($G$1,input!$A682)),IF(LEN(TRIM(MID(input!$A682,SEARCH($G$1,input!$A682)+4,10)))=9,TRUE,""),"X"),"")</f>
        <v>X</v>
      </c>
      <c r="H682" s="14" t="str">
        <f t="shared" ca="1" si="20"/>
        <v/>
      </c>
      <c r="I682" s="13" t="str">
        <f>IF(ISBLANK(input!A682),"x","")</f>
        <v/>
      </c>
      <c r="J682" s="13" t="str">
        <f>IFERROR(IF(I682="x",MATCH("x",I683:I959,0),N/A),"")</f>
        <v/>
      </c>
      <c r="K682" s="14" t="str">
        <f t="shared" ca="1" si="21"/>
        <v/>
      </c>
    </row>
    <row r="683" spans="1:11" s="1" customFormat="1" x14ac:dyDescent="0.35">
      <c r="A683" s="14" t="str">
        <f>IFERROR(IF(ISNUMBER(SEARCH($A$1,input!$A683)),AND(1920&lt;=VALUE(TRIM(MID(input!$A683,SEARCH($A$1,input!$A683)+4,5))),VALUE(TRIM(MID(input!$A683,SEARCH($A$1,input!$A683)+4,5)))&lt;=2002),"X"),"")</f>
        <v>X</v>
      </c>
      <c r="B683" s="14" t="str">
        <f>IFERROR(IF(ISNUMBER(SEARCH($B$1,input!$A683)),AND(2010&lt;=VALUE(TRIM(MID(input!$A683,SEARCH($B$1,input!$A683)+4,5))),VALUE(TRIM(MID(input!$A683,SEARCH($B$1,input!$A683)+4,5)))&lt;=2020),"X"),"")</f>
        <v>X</v>
      </c>
      <c r="C683" s="14" t="b">
        <f>IFERROR(IF(ISNUMBER(SEARCH($C$1,input!$A683)),AND(2020&lt;=VALUE(TRIM(MID(input!$A683,SEARCH($C$1,input!$A683)+4,5))),VALUE(TRIM(MID(input!$A683,SEARCH($C$1,input!$A683)+4,5)))&lt;=2030),"X"),"")</f>
        <v>1</v>
      </c>
      <c r="D683" s="14" t="str">
        <f>IFERROR(IF(ISNUMBER(SEARCH($D$1,input!$A683)),IF(MID(input!$A683,SEARCH($D$1,input!$A683)+7,2)="cm",AND(150&lt;=VALUE(MID(input!$A683,SEARCH($D$1,input!$A683)+4,3)),VALUE(MID(input!$A683,SEARCH($D$1,input!$A683)+4,3))&lt;=193),IF(MID(input!$A683,SEARCH($D$1,input!$A683)+6,2)="in",AND(59&lt;=VALUE(MID(input!$A683,SEARCH($D$1,input!$A683)+4,2)),VALUE(MID(input!$A683,SEARCH($D$1,input!$A683)+4,2))&lt;=76),"")),"X"),"")</f>
        <v>X</v>
      </c>
      <c r="E683" s="14" t="str">
        <f>IFERROR(IF(ISNUMBER(SEARCH($E$1,input!$A683)),IF(AND(MID(input!$A683,SEARCH($E$1,input!$A683)+4,1)="#",
VLOOKUP(MID(input!$A683,SEARCH($E$1,input!$A683)+5,1),'TRUE LIST'!$C$2:$D$17,2,0),
VLOOKUP(MID(input!$A683,SEARCH($E$1,input!$A683)+6,1),'TRUE LIST'!$C$2:$D$17,2,0),
VLOOKUP(MID(input!$A683,SEARCH($E$1,input!$A683)+7,1),'TRUE LIST'!$C$2:$D$17,2,0),
VLOOKUP(MID(input!$A683,SEARCH($E$1,input!$A683)+8,1),'TRUE LIST'!$C$2:$D$17,2,0),
VLOOKUP(MID(input!$A683,SEARCH($E$1,input!$A683)+9,1),'TRUE LIST'!$C$2:$D$17,2,0),
VLOOKUP(MID(input!$A683,SEARCH($E$1,input!$A683)+10,1),'TRUE LIST'!$C$2:$D$17,2,0),
TRIM(MID(input!$A683,SEARCH($E$1,input!$A683)+11,1))=""),TRUE,""),"X"),"")</f>
        <v>X</v>
      </c>
      <c r="F683" s="14" t="str">
        <f>IFERROR(IF(ISNUMBER(SEARCH($F$1,input!$A683)),VLOOKUP(TRIM(MID(input!$A683,SEARCH($F$1,input!$A683)+4,4)),'TRUE LIST'!$A$2:$B$8,2,0),"X"),"")</f>
        <v>X</v>
      </c>
      <c r="G683" s="14" t="str">
        <f>IFERROR(IF(ISNUMBER(SEARCH($G$1,input!$A683)),IF(LEN(TRIM(MID(input!$A683,SEARCH($G$1,input!$A683)+4,10)))=9,TRUE,""),"X"),"")</f>
        <v>X</v>
      </c>
      <c r="H683" s="14" t="str">
        <f t="shared" ca="1" si="20"/>
        <v/>
      </c>
      <c r="I683" s="13" t="str">
        <f>IF(ISBLANK(input!A683),"x","")</f>
        <v/>
      </c>
      <c r="J683" s="13" t="str">
        <f>IFERROR(IF(I683="x",MATCH("x",I684:I959,0),N/A),"")</f>
        <v/>
      </c>
      <c r="K683" s="14" t="str">
        <f t="shared" ca="1" si="21"/>
        <v/>
      </c>
    </row>
    <row r="684" spans="1:11" s="1" customFormat="1" x14ac:dyDescent="0.35">
      <c r="A684" s="14" t="str">
        <f>IFERROR(IF(ISNUMBER(SEARCH($A$1,input!$A684)),AND(1920&lt;=VALUE(TRIM(MID(input!$A684,SEARCH($A$1,input!$A684)+4,5))),VALUE(TRIM(MID(input!$A684,SEARCH($A$1,input!$A684)+4,5)))&lt;=2002),"X"),"")</f>
        <v>X</v>
      </c>
      <c r="B684" s="14" t="str">
        <f>IFERROR(IF(ISNUMBER(SEARCH($B$1,input!$A684)),AND(2010&lt;=VALUE(TRIM(MID(input!$A684,SEARCH($B$1,input!$A684)+4,5))),VALUE(TRIM(MID(input!$A684,SEARCH($B$1,input!$A684)+4,5)))&lt;=2020),"X"),"")</f>
        <v>X</v>
      </c>
      <c r="C684" s="14" t="str">
        <f>IFERROR(IF(ISNUMBER(SEARCH($C$1,input!$A684)),AND(2020&lt;=VALUE(TRIM(MID(input!$A684,SEARCH($C$1,input!$A684)+4,5))),VALUE(TRIM(MID(input!$A684,SEARCH($C$1,input!$A684)+4,5)))&lt;=2030),"X"),"")</f>
        <v>X</v>
      </c>
      <c r="D684" s="14" t="b">
        <f>IFERROR(IF(ISNUMBER(SEARCH($D$1,input!$A684)),IF(MID(input!$A684,SEARCH($D$1,input!$A684)+7,2)="cm",AND(150&lt;=VALUE(MID(input!$A684,SEARCH($D$1,input!$A684)+4,3)),VALUE(MID(input!$A684,SEARCH($D$1,input!$A684)+4,3))&lt;=193),IF(MID(input!$A684,SEARCH($D$1,input!$A684)+6,2)="in",AND(59&lt;=VALUE(MID(input!$A684,SEARCH($D$1,input!$A684)+4,2)),VALUE(MID(input!$A684,SEARCH($D$1,input!$A684)+4,2))&lt;=76),"")),"X"),"")</f>
        <v>1</v>
      </c>
      <c r="E684" s="14" t="b">
        <f>IFERROR(IF(ISNUMBER(SEARCH($E$1,input!$A684)),IF(AND(MID(input!$A684,SEARCH($E$1,input!$A684)+4,1)="#",
VLOOKUP(MID(input!$A684,SEARCH($E$1,input!$A684)+5,1),'TRUE LIST'!$C$2:$D$17,2,0),
VLOOKUP(MID(input!$A684,SEARCH($E$1,input!$A684)+6,1),'TRUE LIST'!$C$2:$D$17,2,0),
VLOOKUP(MID(input!$A684,SEARCH($E$1,input!$A684)+7,1),'TRUE LIST'!$C$2:$D$17,2,0),
VLOOKUP(MID(input!$A684,SEARCH($E$1,input!$A684)+8,1),'TRUE LIST'!$C$2:$D$17,2,0),
VLOOKUP(MID(input!$A684,SEARCH($E$1,input!$A684)+9,1),'TRUE LIST'!$C$2:$D$17,2,0),
VLOOKUP(MID(input!$A684,SEARCH($E$1,input!$A684)+10,1),'TRUE LIST'!$C$2:$D$17,2,0),
TRIM(MID(input!$A684,SEARCH($E$1,input!$A684)+11,1))=""),TRUE,""),"X"),"")</f>
        <v>1</v>
      </c>
      <c r="F684" s="14" t="b">
        <f>IFERROR(IF(ISNUMBER(SEARCH($F$1,input!$A684)),VLOOKUP(TRIM(MID(input!$A684,SEARCH($F$1,input!$A684)+4,4)),'TRUE LIST'!$A$2:$B$8,2,0),"X"),"")</f>
        <v>1</v>
      </c>
      <c r="G684" s="14" t="b">
        <f>IFERROR(IF(ISNUMBER(SEARCH($G$1,input!$A684)),IF(LEN(TRIM(MID(input!$A684,SEARCH($G$1,input!$A684)+4,10)))=9,TRUE,""),"X"),"")</f>
        <v>1</v>
      </c>
      <c r="H684" s="14" t="str">
        <f t="shared" ca="1" si="20"/>
        <v/>
      </c>
      <c r="I684" s="13" t="str">
        <f>IF(ISBLANK(input!A684),"x","")</f>
        <v/>
      </c>
      <c r="J684" s="13" t="str">
        <f>IFERROR(IF(I684="x",MATCH("x",I685:I959,0),N/A),"")</f>
        <v/>
      </c>
      <c r="K684" s="14" t="str">
        <f t="shared" ca="1" si="21"/>
        <v/>
      </c>
    </row>
    <row r="685" spans="1:11" s="1" customFormat="1" x14ac:dyDescent="0.35">
      <c r="A685" s="14" t="str">
        <f>IFERROR(IF(ISNUMBER(SEARCH($A$1,input!$A685)),AND(1920&lt;=VALUE(TRIM(MID(input!$A685,SEARCH($A$1,input!$A685)+4,5))),VALUE(TRIM(MID(input!$A685,SEARCH($A$1,input!$A685)+4,5)))&lt;=2002),"X"),"")</f>
        <v>X</v>
      </c>
      <c r="B685" s="14" t="str">
        <f>IFERROR(IF(ISNUMBER(SEARCH($B$1,input!$A685)),AND(2010&lt;=VALUE(TRIM(MID(input!$A685,SEARCH($B$1,input!$A685)+4,5))),VALUE(TRIM(MID(input!$A685,SEARCH($B$1,input!$A685)+4,5)))&lt;=2020),"X"),"")</f>
        <v>X</v>
      </c>
      <c r="C685" s="14" t="str">
        <f>IFERROR(IF(ISNUMBER(SEARCH($C$1,input!$A685)),AND(2020&lt;=VALUE(TRIM(MID(input!$A685,SEARCH($C$1,input!$A685)+4,5))),VALUE(TRIM(MID(input!$A685,SEARCH($C$1,input!$A685)+4,5)))&lt;=2030),"X"),"")</f>
        <v>X</v>
      </c>
      <c r="D685" s="14" t="str">
        <f>IFERROR(IF(ISNUMBER(SEARCH($D$1,input!$A685)),IF(MID(input!$A685,SEARCH($D$1,input!$A685)+7,2)="cm",AND(150&lt;=VALUE(MID(input!$A685,SEARCH($D$1,input!$A685)+4,3)),VALUE(MID(input!$A685,SEARCH($D$1,input!$A685)+4,3))&lt;=193),IF(MID(input!$A685,SEARCH($D$1,input!$A685)+6,2)="in",AND(59&lt;=VALUE(MID(input!$A685,SEARCH($D$1,input!$A685)+4,2)),VALUE(MID(input!$A685,SEARCH($D$1,input!$A685)+4,2))&lt;=76),"")),"X"),"")</f>
        <v>X</v>
      </c>
      <c r="E685" s="14" t="str">
        <f>IFERROR(IF(ISNUMBER(SEARCH($E$1,input!$A685)),IF(AND(MID(input!$A685,SEARCH($E$1,input!$A685)+4,1)="#",
VLOOKUP(MID(input!$A685,SEARCH($E$1,input!$A685)+5,1),'TRUE LIST'!$C$2:$D$17,2,0),
VLOOKUP(MID(input!$A685,SEARCH($E$1,input!$A685)+6,1),'TRUE LIST'!$C$2:$D$17,2,0),
VLOOKUP(MID(input!$A685,SEARCH($E$1,input!$A685)+7,1),'TRUE LIST'!$C$2:$D$17,2,0),
VLOOKUP(MID(input!$A685,SEARCH($E$1,input!$A685)+8,1),'TRUE LIST'!$C$2:$D$17,2,0),
VLOOKUP(MID(input!$A685,SEARCH($E$1,input!$A685)+9,1),'TRUE LIST'!$C$2:$D$17,2,0),
VLOOKUP(MID(input!$A685,SEARCH($E$1,input!$A685)+10,1),'TRUE LIST'!$C$2:$D$17,2,0),
TRIM(MID(input!$A685,SEARCH($E$1,input!$A685)+11,1))=""),TRUE,""),"X"),"")</f>
        <v>X</v>
      </c>
      <c r="F685" s="14" t="str">
        <f>IFERROR(IF(ISNUMBER(SEARCH($F$1,input!$A685)),VLOOKUP(TRIM(MID(input!$A685,SEARCH($F$1,input!$A685)+4,4)),'TRUE LIST'!$A$2:$B$8,2,0),"X"),"")</f>
        <v>X</v>
      </c>
      <c r="G685" s="14" t="str">
        <f>IFERROR(IF(ISNUMBER(SEARCH($G$1,input!$A685)),IF(LEN(TRIM(MID(input!$A685,SEARCH($G$1,input!$A685)+4,10)))=9,TRUE,""),"X"),"")</f>
        <v>X</v>
      </c>
      <c r="H685" s="14" t="str">
        <f t="shared" ca="1" si="20"/>
        <v/>
      </c>
      <c r="I685" s="13" t="str">
        <f>IF(ISBLANK(input!A685),"x","")</f>
        <v>x</v>
      </c>
      <c r="J685" s="13">
        <f>IFERROR(IF(I685="x",MATCH("x",I686:I959,0),N/A),"")</f>
        <v>2</v>
      </c>
      <c r="K685" s="14" t="str">
        <f t="shared" ca="1" si="21"/>
        <v/>
      </c>
    </row>
    <row r="686" spans="1:11" s="1" customFormat="1" x14ac:dyDescent="0.35">
      <c r="A686" s="14" t="b">
        <f>IFERROR(IF(ISNUMBER(SEARCH($A$1,input!$A686)),AND(1920&lt;=VALUE(TRIM(MID(input!$A686,SEARCH($A$1,input!$A686)+4,5))),VALUE(TRIM(MID(input!$A686,SEARCH($A$1,input!$A686)+4,5)))&lt;=2002),"X"),"")</f>
        <v>1</v>
      </c>
      <c r="B686" s="14" t="b">
        <f>IFERROR(IF(ISNUMBER(SEARCH($B$1,input!$A686)),AND(2010&lt;=VALUE(TRIM(MID(input!$A686,SEARCH($B$1,input!$A686)+4,5))),VALUE(TRIM(MID(input!$A686,SEARCH($B$1,input!$A686)+4,5)))&lt;=2020),"X"),"")</f>
        <v>1</v>
      </c>
      <c r="C686" s="14" t="b">
        <f>IFERROR(IF(ISNUMBER(SEARCH($C$1,input!$A686)),AND(2020&lt;=VALUE(TRIM(MID(input!$A686,SEARCH($C$1,input!$A686)+4,5))),VALUE(TRIM(MID(input!$A686,SEARCH($C$1,input!$A686)+4,5)))&lt;=2030),"X"),"")</f>
        <v>1</v>
      </c>
      <c r="D686" s="14" t="b">
        <f>IFERROR(IF(ISNUMBER(SEARCH($D$1,input!$A686)),IF(MID(input!$A686,SEARCH($D$1,input!$A686)+7,2)="cm",AND(150&lt;=VALUE(MID(input!$A686,SEARCH($D$1,input!$A686)+4,3)),VALUE(MID(input!$A686,SEARCH($D$1,input!$A686)+4,3))&lt;=193),IF(MID(input!$A686,SEARCH($D$1,input!$A686)+6,2)="in",AND(59&lt;=VALUE(MID(input!$A686,SEARCH($D$1,input!$A686)+4,2)),VALUE(MID(input!$A686,SEARCH($D$1,input!$A686)+4,2))&lt;=76),"")),"X"),"")</f>
        <v>1</v>
      </c>
      <c r="E686" s="14" t="b">
        <f>IFERROR(IF(ISNUMBER(SEARCH($E$1,input!$A686)),IF(AND(MID(input!$A686,SEARCH($E$1,input!$A686)+4,1)="#",
VLOOKUP(MID(input!$A686,SEARCH($E$1,input!$A686)+5,1),'TRUE LIST'!$C$2:$D$17,2,0),
VLOOKUP(MID(input!$A686,SEARCH($E$1,input!$A686)+6,1),'TRUE LIST'!$C$2:$D$17,2,0),
VLOOKUP(MID(input!$A686,SEARCH($E$1,input!$A686)+7,1),'TRUE LIST'!$C$2:$D$17,2,0),
VLOOKUP(MID(input!$A686,SEARCH($E$1,input!$A686)+8,1),'TRUE LIST'!$C$2:$D$17,2,0),
VLOOKUP(MID(input!$A686,SEARCH($E$1,input!$A686)+9,1),'TRUE LIST'!$C$2:$D$17,2,0),
VLOOKUP(MID(input!$A686,SEARCH($E$1,input!$A686)+10,1),'TRUE LIST'!$C$2:$D$17,2,0),
TRIM(MID(input!$A686,SEARCH($E$1,input!$A686)+11,1))=""),TRUE,""),"X"),"")</f>
        <v>1</v>
      </c>
      <c r="F686" s="14" t="b">
        <f>IFERROR(IF(ISNUMBER(SEARCH($F$1,input!$A686)),VLOOKUP(TRIM(MID(input!$A686,SEARCH($F$1,input!$A686)+4,4)),'TRUE LIST'!$A$2:$B$8,2,0),"X"),"")</f>
        <v>1</v>
      </c>
      <c r="G686" s="14" t="b">
        <f>IFERROR(IF(ISNUMBER(SEARCH($G$1,input!$A686)),IF(LEN(TRIM(MID(input!$A686,SEARCH($G$1,input!$A686)+4,10)))=9,TRUE,""),"X"),"")</f>
        <v>1</v>
      </c>
      <c r="H686" s="14">
        <f t="shared" ca="1" si="20"/>
        <v>6</v>
      </c>
      <c r="I686" s="13" t="str">
        <f>IF(ISBLANK(input!A686),"x","")</f>
        <v/>
      </c>
      <c r="J686" s="13" t="str">
        <f>IFERROR(IF(I686="x",MATCH("x",I687:I959,0),N/A),"")</f>
        <v/>
      </c>
      <c r="K686" s="14">
        <f t="shared" ca="1" si="21"/>
        <v>6</v>
      </c>
    </row>
    <row r="687" spans="1:11" s="1" customFormat="1" x14ac:dyDescent="0.35">
      <c r="A687" s="14" t="str">
        <f>IFERROR(IF(ISNUMBER(SEARCH($A$1,input!$A687)),AND(1920&lt;=VALUE(TRIM(MID(input!$A687,SEARCH($A$1,input!$A687)+4,5))),VALUE(TRIM(MID(input!$A687,SEARCH($A$1,input!$A687)+4,5)))&lt;=2002),"X"),"")</f>
        <v>X</v>
      </c>
      <c r="B687" s="14" t="str">
        <f>IFERROR(IF(ISNUMBER(SEARCH($B$1,input!$A687)),AND(2010&lt;=VALUE(TRIM(MID(input!$A687,SEARCH($B$1,input!$A687)+4,5))),VALUE(TRIM(MID(input!$A687,SEARCH($B$1,input!$A687)+4,5)))&lt;=2020),"X"),"")</f>
        <v>X</v>
      </c>
      <c r="C687" s="14" t="str">
        <f>IFERROR(IF(ISNUMBER(SEARCH($C$1,input!$A687)),AND(2020&lt;=VALUE(TRIM(MID(input!$A687,SEARCH($C$1,input!$A687)+4,5))),VALUE(TRIM(MID(input!$A687,SEARCH($C$1,input!$A687)+4,5)))&lt;=2030),"X"),"")</f>
        <v>X</v>
      </c>
      <c r="D687" s="14" t="str">
        <f>IFERROR(IF(ISNUMBER(SEARCH($D$1,input!$A687)),IF(MID(input!$A687,SEARCH($D$1,input!$A687)+7,2)="cm",AND(150&lt;=VALUE(MID(input!$A687,SEARCH($D$1,input!$A687)+4,3)),VALUE(MID(input!$A687,SEARCH($D$1,input!$A687)+4,3))&lt;=193),IF(MID(input!$A687,SEARCH($D$1,input!$A687)+6,2)="in",AND(59&lt;=VALUE(MID(input!$A687,SEARCH($D$1,input!$A687)+4,2)),VALUE(MID(input!$A687,SEARCH($D$1,input!$A687)+4,2))&lt;=76),"")),"X"),"")</f>
        <v>X</v>
      </c>
      <c r="E687" s="14" t="str">
        <f>IFERROR(IF(ISNUMBER(SEARCH($E$1,input!$A687)),IF(AND(MID(input!$A687,SEARCH($E$1,input!$A687)+4,1)="#",
VLOOKUP(MID(input!$A687,SEARCH($E$1,input!$A687)+5,1),'TRUE LIST'!$C$2:$D$17,2,0),
VLOOKUP(MID(input!$A687,SEARCH($E$1,input!$A687)+6,1),'TRUE LIST'!$C$2:$D$17,2,0),
VLOOKUP(MID(input!$A687,SEARCH($E$1,input!$A687)+7,1),'TRUE LIST'!$C$2:$D$17,2,0),
VLOOKUP(MID(input!$A687,SEARCH($E$1,input!$A687)+8,1),'TRUE LIST'!$C$2:$D$17,2,0),
VLOOKUP(MID(input!$A687,SEARCH($E$1,input!$A687)+9,1),'TRUE LIST'!$C$2:$D$17,2,0),
VLOOKUP(MID(input!$A687,SEARCH($E$1,input!$A687)+10,1),'TRUE LIST'!$C$2:$D$17,2,0),
TRIM(MID(input!$A687,SEARCH($E$1,input!$A687)+11,1))=""),TRUE,""),"X"),"")</f>
        <v>X</v>
      </c>
      <c r="F687" s="14" t="str">
        <f>IFERROR(IF(ISNUMBER(SEARCH($F$1,input!$A687)),VLOOKUP(TRIM(MID(input!$A687,SEARCH($F$1,input!$A687)+4,4)),'TRUE LIST'!$A$2:$B$8,2,0),"X"),"")</f>
        <v>X</v>
      </c>
      <c r="G687" s="14" t="str">
        <f>IFERROR(IF(ISNUMBER(SEARCH($G$1,input!$A687)),IF(LEN(TRIM(MID(input!$A687,SEARCH($G$1,input!$A687)+4,10)))=9,TRUE,""),"X"),"")</f>
        <v>X</v>
      </c>
      <c r="H687" s="14" t="str">
        <f t="shared" ca="1" si="20"/>
        <v/>
      </c>
      <c r="I687" s="13" t="str">
        <f>IF(ISBLANK(input!A687),"x","")</f>
        <v>x</v>
      </c>
      <c r="J687" s="13">
        <f>IFERROR(IF(I687="x",MATCH("x",I688:I959,0),N/A),"")</f>
        <v>4</v>
      </c>
      <c r="K687" s="14" t="str">
        <f t="shared" ca="1" si="21"/>
        <v/>
      </c>
    </row>
    <row r="688" spans="1:11" s="1" customFormat="1" x14ac:dyDescent="0.35">
      <c r="A688" s="14" t="str">
        <f>IFERROR(IF(ISNUMBER(SEARCH($A$1,input!$A688)),AND(1920&lt;=VALUE(TRIM(MID(input!$A688,SEARCH($A$1,input!$A688)+4,5))),VALUE(TRIM(MID(input!$A688,SEARCH($A$1,input!$A688)+4,5)))&lt;=2002),"X"),"")</f>
        <v>X</v>
      </c>
      <c r="B688" s="14" t="str">
        <f>IFERROR(IF(ISNUMBER(SEARCH($B$1,input!$A688)),AND(2010&lt;=VALUE(TRIM(MID(input!$A688,SEARCH($B$1,input!$A688)+4,5))),VALUE(TRIM(MID(input!$A688,SEARCH($B$1,input!$A688)+4,5)))&lt;=2020),"X"),"")</f>
        <v>X</v>
      </c>
      <c r="C688" s="14" t="str">
        <f>IFERROR(IF(ISNUMBER(SEARCH($C$1,input!$A688)),AND(2020&lt;=VALUE(TRIM(MID(input!$A688,SEARCH($C$1,input!$A688)+4,5))),VALUE(TRIM(MID(input!$A688,SEARCH($C$1,input!$A688)+4,5)))&lt;=2030),"X"),"")</f>
        <v>X</v>
      </c>
      <c r="D688" s="14" t="str">
        <f>IFERROR(IF(ISNUMBER(SEARCH($D$1,input!$A688)),IF(MID(input!$A688,SEARCH($D$1,input!$A688)+7,2)="cm",AND(150&lt;=VALUE(MID(input!$A688,SEARCH($D$1,input!$A688)+4,3)),VALUE(MID(input!$A688,SEARCH($D$1,input!$A688)+4,3))&lt;=193),IF(MID(input!$A688,SEARCH($D$1,input!$A688)+6,2)="in",AND(59&lt;=VALUE(MID(input!$A688,SEARCH($D$1,input!$A688)+4,2)),VALUE(MID(input!$A688,SEARCH($D$1,input!$A688)+4,2))&lt;=76),"")),"X"),"")</f>
        <v>X</v>
      </c>
      <c r="E688" s="14" t="str">
        <f>IFERROR(IF(ISNUMBER(SEARCH($E$1,input!$A688)),IF(AND(MID(input!$A688,SEARCH($E$1,input!$A688)+4,1)="#",
VLOOKUP(MID(input!$A688,SEARCH($E$1,input!$A688)+5,1),'TRUE LIST'!$C$2:$D$17,2,0),
VLOOKUP(MID(input!$A688,SEARCH($E$1,input!$A688)+6,1),'TRUE LIST'!$C$2:$D$17,2,0),
VLOOKUP(MID(input!$A688,SEARCH($E$1,input!$A688)+7,1),'TRUE LIST'!$C$2:$D$17,2,0),
VLOOKUP(MID(input!$A688,SEARCH($E$1,input!$A688)+8,1),'TRUE LIST'!$C$2:$D$17,2,0),
VLOOKUP(MID(input!$A688,SEARCH($E$1,input!$A688)+9,1),'TRUE LIST'!$C$2:$D$17,2,0),
VLOOKUP(MID(input!$A688,SEARCH($E$1,input!$A688)+10,1),'TRUE LIST'!$C$2:$D$17,2,0),
TRIM(MID(input!$A688,SEARCH($E$1,input!$A688)+11,1))=""),TRUE,""),"X"),"")</f>
        <v>X</v>
      </c>
      <c r="F688" s="14" t="str">
        <f>IFERROR(IF(ISNUMBER(SEARCH($F$1,input!$A688)),VLOOKUP(TRIM(MID(input!$A688,SEARCH($F$1,input!$A688)+4,4)),'TRUE LIST'!$A$2:$B$8,2,0),"X"),"")</f>
        <v>X</v>
      </c>
      <c r="G688" s="14" t="b">
        <f>IFERROR(IF(ISNUMBER(SEARCH($G$1,input!$A688)),IF(LEN(TRIM(MID(input!$A688,SEARCH($G$1,input!$A688)+4,10)))=9,TRUE,""),"X"),"")</f>
        <v>1</v>
      </c>
      <c r="H688" s="14">
        <f t="shared" ca="1" si="20"/>
        <v>6</v>
      </c>
      <c r="I688" s="13" t="str">
        <f>IF(ISBLANK(input!A688),"x","")</f>
        <v/>
      </c>
      <c r="J688" s="13" t="str">
        <f>IFERROR(IF(I688="x",MATCH("x",I689:I959,0),N/A),"")</f>
        <v/>
      </c>
      <c r="K688" s="14">
        <f t="shared" ca="1" si="21"/>
        <v>6</v>
      </c>
    </row>
    <row r="689" spans="1:11" s="1" customFormat="1" x14ac:dyDescent="0.35">
      <c r="A689" s="14" t="str">
        <f>IFERROR(IF(ISNUMBER(SEARCH($A$1,input!$A689)),AND(1920&lt;=VALUE(TRIM(MID(input!$A689,SEARCH($A$1,input!$A689)+4,5))),VALUE(TRIM(MID(input!$A689,SEARCH($A$1,input!$A689)+4,5)))&lt;=2002),"X"),"")</f>
        <v>X</v>
      </c>
      <c r="B689" s="14" t="str">
        <f>IFERROR(IF(ISNUMBER(SEARCH($B$1,input!$A689)),AND(2010&lt;=VALUE(TRIM(MID(input!$A689,SEARCH($B$1,input!$A689)+4,5))),VALUE(TRIM(MID(input!$A689,SEARCH($B$1,input!$A689)+4,5)))&lt;=2020),"X"),"")</f>
        <v>X</v>
      </c>
      <c r="C689" s="14" t="b">
        <f>IFERROR(IF(ISNUMBER(SEARCH($C$1,input!$A689)),AND(2020&lt;=VALUE(TRIM(MID(input!$A689,SEARCH($C$1,input!$A689)+4,5))),VALUE(TRIM(MID(input!$A689,SEARCH($C$1,input!$A689)+4,5)))&lt;=2030),"X"),"")</f>
        <v>1</v>
      </c>
      <c r="D689" s="14" t="str">
        <f>IFERROR(IF(ISNUMBER(SEARCH($D$1,input!$A689)),IF(MID(input!$A689,SEARCH($D$1,input!$A689)+7,2)="cm",AND(150&lt;=VALUE(MID(input!$A689,SEARCH($D$1,input!$A689)+4,3)),VALUE(MID(input!$A689,SEARCH($D$1,input!$A689)+4,3))&lt;=193),IF(MID(input!$A689,SEARCH($D$1,input!$A689)+6,2)="in",AND(59&lt;=VALUE(MID(input!$A689,SEARCH($D$1,input!$A689)+4,2)),VALUE(MID(input!$A689,SEARCH($D$1,input!$A689)+4,2))&lt;=76),"")),"X"),"")</f>
        <v>X</v>
      </c>
      <c r="E689" s="14" t="b">
        <f>IFERROR(IF(ISNUMBER(SEARCH($E$1,input!$A689)),IF(AND(MID(input!$A689,SEARCH($E$1,input!$A689)+4,1)="#",
VLOOKUP(MID(input!$A689,SEARCH($E$1,input!$A689)+5,1),'TRUE LIST'!$C$2:$D$17,2,0),
VLOOKUP(MID(input!$A689,SEARCH($E$1,input!$A689)+6,1),'TRUE LIST'!$C$2:$D$17,2,0),
VLOOKUP(MID(input!$A689,SEARCH($E$1,input!$A689)+7,1),'TRUE LIST'!$C$2:$D$17,2,0),
VLOOKUP(MID(input!$A689,SEARCH($E$1,input!$A689)+8,1),'TRUE LIST'!$C$2:$D$17,2,0),
VLOOKUP(MID(input!$A689,SEARCH($E$1,input!$A689)+9,1),'TRUE LIST'!$C$2:$D$17,2,0),
VLOOKUP(MID(input!$A689,SEARCH($E$1,input!$A689)+10,1),'TRUE LIST'!$C$2:$D$17,2,0),
TRIM(MID(input!$A689,SEARCH($E$1,input!$A689)+11,1))=""),TRUE,""),"X"),"")</f>
        <v>1</v>
      </c>
      <c r="F689" s="14" t="b">
        <f>IFERROR(IF(ISNUMBER(SEARCH($F$1,input!$A689)),VLOOKUP(TRIM(MID(input!$A689,SEARCH($F$1,input!$A689)+4,4)),'TRUE LIST'!$A$2:$B$8,2,0),"X"),"")</f>
        <v>1</v>
      </c>
      <c r="G689" s="14" t="str">
        <f>IFERROR(IF(ISNUMBER(SEARCH($G$1,input!$A689)),IF(LEN(TRIM(MID(input!$A689,SEARCH($G$1,input!$A689)+4,10)))=9,TRUE,""),"X"),"")</f>
        <v>X</v>
      </c>
      <c r="H689" s="14" t="str">
        <f t="shared" ca="1" si="20"/>
        <v/>
      </c>
      <c r="I689" s="13" t="str">
        <f>IF(ISBLANK(input!A689),"x","")</f>
        <v/>
      </c>
      <c r="J689" s="13" t="str">
        <f>IFERROR(IF(I689="x",MATCH("x",I690:I959,0),N/A),"")</f>
        <v/>
      </c>
      <c r="K689" s="14" t="str">
        <f t="shared" ca="1" si="21"/>
        <v/>
      </c>
    </row>
    <row r="690" spans="1:11" s="1" customFormat="1" x14ac:dyDescent="0.35">
      <c r="A690" s="14" t="b">
        <f>IFERROR(IF(ISNUMBER(SEARCH($A$1,input!$A690)),AND(1920&lt;=VALUE(TRIM(MID(input!$A690,SEARCH($A$1,input!$A690)+4,5))),VALUE(TRIM(MID(input!$A690,SEARCH($A$1,input!$A690)+4,5)))&lt;=2002),"X"),"")</f>
        <v>1</v>
      </c>
      <c r="B690" s="14" t="str">
        <f>IFERROR(IF(ISNUMBER(SEARCH($B$1,input!$A690)),AND(2010&lt;=VALUE(TRIM(MID(input!$A690,SEARCH($B$1,input!$A690)+4,5))),VALUE(TRIM(MID(input!$A690,SEARCH($B$1,input!$A690)+4,5)))&lt;=2020),"X"),"")</f>
        <v>X</v>
      </c>
      <c r="C690" s="14" t="str">
        <f>IFERROR(IF(ISNUMBER(SEARCH($C$1,input!$A690)),AND(2020&lt;=VALUE(TRIM(MID(input!$A690,SEARCH($C$1,input!$A690)+4,5))),VALUE(TRIM(MID(input!$A690,SEARCH($C$1,input!$A690)+4,5)))&lt;=2030),"X"),"")</f>
        <v>X</v>
      </c>
      <c r="D690" s="14" t="b">
        <f>IFERROR(IF(ISNUMBER(SEARCH($D$1,input!$A690)),IF(MID(input!$A690,SEARCH($D$1,input!$A690)+7,2)="cm",AND(150&lt;=VALUE(MID(input!$A690,SEARCH($D$1,input!$A690)+4,3)),VALUE(MID(input!$A690,SEARCH($D$1,input!$A690)+4,3))&lt;=193),IF(MID(input!$A690,SEARCH($D$1,input!$A690)+6,2)="in",AND(59&lt;=VALUE(MID(input!$A690,SEARCH($D$1,input!$A690)+4,2)),VALUE(MID(input!$A690,SEARCH($D$1,input!$A690)+4,2))&lt;=76),"")),"X"),"")</f>
        <v>1</v>
      </c>
      <c r="E690" s="14" t="str">
        <f>IFERROR(IF(ISNUMBER(SEARCH($E$1,input!$A690)),IF(AND(MID(input!$A690,SEARCH($E$1,input!$A690)+4,1)="#",
VLOOKUP(MID(input!$A690,SEARCH($E$1,input!$A690)+5,1),'TRUE LIST'!$C$2:$D$17,2,0),
VLOOKUP(MID(input!$A690,SEARCH($E$1,input!$A690)+6,1),'TRUE LIST'!$C$2:$D$17,2,0),
VLOOKUP(MID(input!$A690,SEARCH($E$1,input!$A690)+7,1),'TRUE LIST'!$C$2:$D$17,2,0),
VLOOKUP(MID(input!$A690,SEARCH($E$1,input!$A690)+8,1),'TRUE LIST'!$C$2:$D$17,2,0),
VLOOKUP(MID(input!$A690,SEARCH($E$1,input!$A690)+9,1),'TRUE LIST'!$C$2:$D$17,2,0),
VLOOKUP(MID(input!$A690,SEARCH($E$1,input!$A690)+10,1),'TRUE LIST'!$C$2:$D$17,2,0),
TRIM(MID(input!$A690,SEARCH($E$1,input!$A690)+11,1))=""),TRUE,""),"X"),"")</f>
        <v>X</v>
      </c>
      <c r="F690" s="14" t="str">
        <f>IFERROR(IF(ISNUMBER(SEARCH($F$1,input!$A690)),VLOOKUP(TRIM(MID(input!$A690,SEARCH($F$1,input!$A690)+4,4)),'TRUE LIST'!$A$2:$B$8,2,0),"X"),"")</f>
        <v>X</v>
      </c>
      <c r="G690" s="14" t="str">
        <f>IFERROR(IF(ISNUMBER(SEARCH($G$1,input!$A690)),IF(LEN(TRIM(MID(input!$A690,SEARCH($G$1,input!$A690)+4,10)))=9,TRUE,""),"X"),"")</f>
        <v>X</v>
      </c>
      <c r="H690" s="14" t="str">
        <f t="shared" ca="1" si="20"/>
        <v/>
      </c>
      <c r="I690" s="13" t="str">
        <f>IF(ISBLANK(input!A690),"x","")</f>
        <v/>
      </c>
      <c r="J690" s="13" t="str">
        <f>IFERROR(IF(I690="x",MATCH("x",I691:I959,0),N/A),"")</f>
        <v/>
      </c>
      <c r="K690" s="14" t="str">
        <f t="shared" ca="1" si="21"/>
        <v/>
      </c>
    </row>
    <row r="691" spans="1:11" s="1" customFormat="1" x14ac:dyDescent="0.35">
      <c r="A691" s="14" t="str">
        <f>IFERROR(IF(ISNUMBER(SEARCH($A$1,input!$A691)),AND(1920&lt;=VALUE(TRIM(MID(input!$A691,SEARCH($A$1,input!$A691)+4,5))),VALUE(TRIM(MID(input!$A691,SEARCH($A$1,input!$A691)+4,5)))&lt;=2002),"X"),"")</f>
        <v>X</v>
      </c>
      <c r="B691" s="14" t="str">
        <f>IFERROR(IF(ISNUMBER(SEARCH($B$1,input!$A691)),AND(2010&lt;=VALUE(TRIM(MID(input!$A691,SEARCH($B$1,input!$A691)+4,5))),VALUE(TRIM(MID(input!$A691,SEARCH($B$1,input!$A691)+4,5)))&lt;=2020),"X"),"")</f>
        <v>X</v>
      </c>
      <c r="C691" s="14" t="str">
        <f>IFERROR(IF(ISNUMBER(SEARCH($C$1,input!$A691)),AND(2020&lt;=VALUE(TRIM(MID(input!$A691,SEARCH($C$1,input!$A691)+4,5))),VALUE(TRIM(MID(input!$A691,SEARCH($C$1,input!$A691)+4,5)))&lt;=2030),"X"),"")</f>
        <v>X</v>
      </c>
      <c r="D691" s="14" t="str">
        <f>IFERROR(IF(ISNUMBER(SEARCH($D$1,input!$A691)),IF(MID(input!$A691,SEARCH($D$1,input!$A691)+7,2)="cm",AND(150&lt;=VALUE(MID(input!$A691,SEARCH($D$1,input!$A691)+4,3)),VALUE(MID(input!$A691,SEARCH($D$1,input!$A691)+4,3))&lt;=193),IF(MID(input!$A691,SEARCH($D$1,input!$A691)+6,2)="in",AND(59&lt;=VALUE(MID(input!$A691,SEARCH($D$1,input!$A691)+4,2)),VALUE(MID(input!$A691,SEARCH($D$1,input!$A691)+4,2))&lt;=76),"")),"X"),"")</f>
        <v>X</v>
      </c>
      <c r="E691" s="14" t="str">
        <f>IFERROR(IF(ISNUMBER(SEARCH($E$1,input!$A691)),IF(AND(MID(input!$A691,SEARCH($E$1,input!$A691)+4,1)="#",
VLOOKUP(MID(input!$A691,SEARCH($E$1,input!$A691)+5,1),'TRUE LIST'!$C$2:$D$17,2,0),
VLOOKUP(MID(input!$A691,SEARCH($E$1,input!$A691)+6,1),'TRUE LIST'!$C$2:$D$17,2,0),
VLOOKUP(MID(input!$A691,SEARCH($E$1,input!$A691)+7,1),'TRUE LIST'!$C$2:$D$17,2,0),
VLOOKUP(MID(input!$A691,SEARCH($E$1,input!$A691)+8,1),'TRUE LIST'!$C$2:$D$17,2,0),
VLOOKUP(MID(input!$A691,SEARCH($E$1,input!$A691)+9,1),'TRUE LIST'!$C$2:$D$17,2,0),
VLOOKUP(MID(input!$A691,SEARCH($E$1,input!$A691)+10,1),'TRUE LIST'!$C$2:$D$17,2,0),
TRIM(MID(input!$A691,SEARCH($E$1,input!$A691)+11,1))=""),TRUE,""),"X"),"")</f>
        <v>X</v>
      </c>
      <c r="F691" s="14" t="str">
        <f>IFERROR(IF(ISNUMBER(SEARCH($F$1,input!$A691)),VLOOKUP(TRIM(MID(input!$A691,SEARCH($F$1,input!$A691)+4,4)),'TRUE LIST'!$A$2:$B$8,2,0),"X"),"")</f>
        <v>X</v>
      </c>
      <c r="G691" s="14" t="str">
        <f>IFERROR(IF(ISNUMBER(SEARCH($G$1,input!$A691)),IF(LEN(TRIM(MID(input!$A691,SEARCH($G$1,input!$A691)+4,10)))=9,TRUE,""),"X"),"")</f>
        <v>X</v>
      </c>
      <c r="H691" s="14" t="str">
        <f t="shared" ca="1" si="20"/>
        <v/>
      </c>
      <c r="I691" s="13" t="str">
        <f>IF(ISBLANK(input!A691),"x","")</f>
        <v>x</v>
      </c>
      <c r="J691" s="13">
        <f>IFERROR(IF(I691="x",MATCH("x",I692:I959,0),N/A),"")</f>
        <v>3</v>
      </c>
      <c r="K691" s="14" t="str">
        <f t="shared" ca="1" si="21"/>
        <v/>
      </c>
    </row>
    <row r="692" spans="1:11" s="1" customFormat="1" x14ac:dyDescent="0.35">
      <c r="A692" s="14" t="b">
        <f>IFERROR(IF(ISNUMBER(SEARCH($A$1,input!$A692)),AND(1920&lt;=VALUE(TRIM(MID(input!$A692,SEARCH($A$1,input!$A692)+4,5))),VALUE(TRIM(MID(input!$A692,SEARCH($A$1,input!$A692)+4,5)))&lt;=2002),"X"),"")</f>
        <v>1</v>
      </c>
      <c r="B692" s="14" t="b">
        <f>IFERROR(IF(ISNUMBER(SEARCH($B$1,input!$A692)),AND(2010&lt;=VALUE(TRIM(MID(input!$A692,SEARCH($B$1,input!$A692)+4,5))),VALUE(TRIM(MID(input!$A692,SEARCH($B$1,input!$A692)+4,5)))&lt;=2020),"X"),"")</f>
        <v>1</v>
      </c>
      <c r="C692" s="14" t="b">
        <f>IFERROR(IF(ISNUMBER(SEARCH($C$1,input!$A692)),AND(2020&lt;=VALUE(TRIM(MID(input!$A692,SEARCH($C$1,input!$A692)+4,5))),VALUE(TRIM(MID(input!$A692,SEARCH($C$1,input!$A692)+4,5)))&lt;=2030),"X"),"")</f>
        <v>1</v>
      </c>
      <c r="D692" s="14" t="b">
        <f>IFERROR(IF(ISNUMBER(SEARCH($D$1,input!$A692)),IF(MID(input!$A692,SEARCH($D$1,input!$A692)+7,2)="cm",AND(150&lt;=VALUE(MID(input!$A692,SEARCH($D$1,input!$A692)+4,3)),VALUE(MID(input!$A692,SEARCH($D$1,input!$A692)+4,3))&lt;=193),IF(MID(input!$A692,SEARCH($D$1,input!$A692)+6,2)="in",AND(59&lt;=VALUE(MID(input!$A692,SEARCH($D$1,input!$A692)+4,2)),VALUE(MID(input!$A692,SEARCH($D$1,input!$A692)+4,2))&lt;=76),"")),"X"),"")</f>
        <v>1</v>
      </c>
      <c r="E692" s="14" t="str">
        <f>IFERROR(IF(ISNUMBER(SEARCH($E$1,input!$A692)),IF(AND(MID(input!$A692,SEARCH($E$1,input!$A692)+4,1)="#",
VLOOKUP(MID(input!$A692,SEARCH($E$1,input!$A692)+5,1),'TRUE LIST'!$C$2:$D$17,2,0),
VLOOKUP(MID(input!$A692,SEARCH($E$1,input!$A692)+6,1),'TRUE LIST'!$C$2:$D$17,2,0),
VLOOKUP(MID(input!$A692,SEARCH($E$1,input!$A692)+7,1),'TRUE LIST'!$C$2:$D$17,2,0),
VLOOKUP(MID(input!$A692,SEARCH($E$1,input!$A692)+8,1),'TRUE LIST'!$C$2:$D$17,2,0),
VLOOKUP(MID(input!$A692,SEARCH($E$1,input!$A692)+9,1),'TRUE LIST'!$C$2:$D$17,2,0),
VLOOKUP(MID(input!$A692,SEARCH($E$1,input!$A692)+10,1),'TRUE LIST'!$C$2:$D$17,2,0),
TRIM(MID(input!$A692,SEARCH($E$1,input!$A692)+11,1))=""),TRUE,""),"X"),"")</f>
        <v>X</v>
      </c>
      <c r="F692" s="14" t="str">
        <f>IFERROR(IF(ISNUMBER(SEARCH($F$1,input!$A692)),VLOOKUP(TRIM(MID(input!$A692,SEARCH($F$1,input!$A692)+4,4)),'TRUE LIST'!$A$2:$B$8,2,0),"X"),"")</f>
        <v>X</v>
      </c>
      <c r="G692" s="14" t="str">
        <f>IFERROR(IF(ISNUMBER(SEARCH($G$1,input!$A692)),IF(LEN(TRIM(MID(input!$A692,SEARCH($G$1,input!$A692)+4,10)))=9,TRUE,""),"X"),"")</f>
        <v>X</v>
      </c>
      <c r="H692" s="14">
        <f t="shared" ca="1" si="20"/>
        <v>6</v>
      </c>
      <c r="I692" s="13" t="str">
        <f>IF(ISBLANK(input!A692),"x","")</f>
        <v/>
      </c>
      <c r="J692" s="13" t="str">
        <f>IFERROR(IF(I692="x",MATCH("x",I693:I959,0),N/A),"")</f>
        <v/>
      </c>
      <c r="K692" s="14">
        <f t="shared" ca="1" si="21"/>
        <v>6</v>
      </c>
    </row>
    <row r="693" spans="1:11" s="1" customFormat="1" x14ac:dyDescent="0.35">
      <c r="A693" s="14" t="str">
        <f>IFERROR(IF(ISNUMBER(SEARCH($A$1,input!$A693)),AND(1920&lt;=VALUE(TRIM(MID(input!$A693,SEARCH($A$1,input!$A693)+4,5))),VALUE(TRIM(MID(input!$A693,SEARCH($A$1,input!$A693)+4,5)))&lt;=2002),"X"),"")</f>
        <v>X</v>
      </c>
      <c r="B693" s="14" t="str">
        <f>IFERROR(IF(ISNUMBER(SEARCH($B$1,input!$A693)),AND(2010&lt;=VALUE(TRIM(MID(input!$A693,SEARCH($B$1,input!$A693)+4,5))),VALUE(TRIM(MID(input!$A693,SEARCH($B$1,input!$A693)+4,5)))&lt;=2020),"X"),"")</f>
        <v>X</v>
      </c>
      <c r="C693" s="14" t="str">
        <f>IFERROR(IF(ISNUMBER(SEARCH($C$1,input!$A693)),AND(2020&lt;=VALUE(TRIM(MID(input!$A693,SEARCH($C$1,input!$A693)+4,5))),VALUE(TRIM(MID(input!$A693,SEARCH($C$1,input!$A693)+4,5)))&lt;=2030),"X"),"")</f>
        <v>X</v>
      </c>
      <c r="D693" s="14" t="str">
        <f>IFERROR(IF(ISNUMBER(SEARCH($D$1,input!$A693)),IF(MID(input!$A693,SEARCH($D$1,input!$A693)+7,2)="cm",AND(150&lt;=VALUE(MID(input!$A693,SEARCH($D$1,input!$A693)+4,3)),VALUE(MID(input!$A693,SEARCH($D$1,input!$A693)+4,3))&lt;=193),IF(MID(input!$A693,SEARCH($D$1,input!$A693)+6,2)="in",AND(59&lt;=VALUE(MID(input!$A693,SEARCH($D$1,input!$A693)+4,2)),VALUE(MID(input!$A693,SEARCH($D$1,input!$A693)+4,2))&lt;=76),"")),"X"),"")</f>
        <v>X</v>
      </c>
      <c r="E693" s="14" t="b">
        <f>IFERROR(IF(ISNUMBER(SEARCH($E$1,input!$A693)),IF(AND(MID(input!$A693,SEARCH($E$1,input!$A693)+4,1)="#",
VLOOKUP(MID(input!$A693,SEARCH($E$1,input!$A693)+5,1),'TRUE LIST'!$C$2:$D$17,2,0),
VLOOKUP(MID(input!$A693,SEARCH($E$1,input!$A693)+6,1),'TRUE LIST'!$C$2:$D$17,2,0),
VLOOKUP(MID(input!$A693,SEARCH($E$1,input!$A693)+7,1),'TRUE LIST'!$C$2:$D$17,2,0),
VLOOKUP(MID(input!$A693,SEARCH($E$1,input!$A693)+8,1),'TRUE LIST'!$C$2:$D$17,2,0),
VLOOKUP(MID(input!$A693,SEARCH($E$1,input!$A693)+9,1),'TRUE LIST'!$C$2:$D$17,2,0),
VLOOKUP(MID(input!$A693,SEARCH($E$1,input!$A693)+10,1),'TRUE LIST'!$C$2:$D$17,2,0),
TRIM(MID(input!$A693,SEARCH($E$1,input!$A693)+11,1))=""),TRUE,""),"X"),"")</f>
        <v>1</v>
      </c>
      <c r="F693" s="14" t="b">
        <f>IFERROR(IF(ISNUMBER(SEARCH($F$1,input!$A693)),VLOOKUP(TRIM(MID(input!$A693,SEARCH($F$1,input!$A693)+4,4)),'TRUE LIST'!$A$2:$B$8,2,0),"X"),"")</f>
        <v>1</v>
      </c>
      <c r="G693" s="14" t="b">
        <f>IFERROR(IF(ISNUMBER(SEARCH($G$1,input!$A693)),IF(LEN(TRIM(MID(input!$A693,SEARCH($G$1,input!$A693)+4,10)))=9,TRUE,""),"X"),"")</f>
        <v>1</v>
      </c>
      <c r="H693" s="14" t="str">
        <f t="shared" ca="1" si="20"/>
        <v/>
      </c>
      <c r="I693" s="13" t="str">
        <f>IF(ISBLANK(input!A693),"x","")</f>
        <v/>
      </c>
      <c r="J693" s="13" t="str">
        <f>IFERROR(IF(I693="x",MATCH("x",I694:I959,0),N/A),"")</f>
        <v/>
      </c>
      <c r="K693" s="14" t="str">
        <f t="shared" ca="1" si="21"/>
        <v/>
      </c>
    </row>
    <row r="694" spans="1:11" s="1" customFormat="1" x14ac:dyDescent="0.35">
      <c r="A694" s="14" t="str">
        <f>IFERROR(IF(ISNUMBER(SEARCH($A$1,input!$A694)),AND(1920&lt;=VALUE(TRIM(MID(input!$A694,SEARCH($A$1,input!$A694)+4,5))),VALUE(TRIM(MID(input!$A694,SEARCH($A$1,input!$A694)+4,5)))&lt;=2002),"X"),"")</f>
        <v>X</v>
      </c>
      <c r="B694" s="14" t="str">
        <f>IFERROR(IF(ISNUMBER(SEARCH($B$1,input!$A694)),AND(2010&lt;=VALUE(TRIM(MID(input!$A694,SEARCH($B$1,input!$A694)+4,5))),VALUE(TRIM(MID(input!$A694,SEARCH($B$1,input!$A694)+4,5)))&lt;=2020),"X"),"")</f>
        <v>X</v>
      </c>
      <c r="C694" s="14" t="str">
        <f>IFERROR(IF(ISNUMBER(SEARCH($C$1,input!$A694)),AND(2020&lt;=VALUE(TRIM(MID(input!$A694,SEARCH($C$1,input!$A694)+4,5))),VALUE(TRIM(MID(input!$A694,SEARCH($C$1,input!$A694)+4,5)))&lt;=2030),"X"),"")</f>
        <v>X</v>
      </c>
      <c r="D694" s="14" t="str">
        <f>IFERROR(IF(ISNUMBER(SEARCH($D$1,input!$A694)),IF(MID(input!$A694,SEARCH($D$1,input!$A694)+7,2)="cm",AND(150&lt;=VALUE(MID(input!$A694,SEARCH($D$1,input!$A694)+4,3)),VALUE(MID(input!$A694,SEARCH($D$1,input!$A694)+4,3))&lt;=193),IF(MID(input!$A694,SEARCH($D$1,input!$A694)+6,2)="in",AND(59&lt;=VALUE(MID(input!$A694,SEARCH($D$1,input!$A694)+4,2)),VALUE(MID(input!$A694,SEARCH($D$1,input!$A694)+4,2))&lt;=76),"")),"X"),"")</f>
        <v>X</v>
      </c>
      <c r="E694" s="14" t="str">
        <f>IFERROR(IF(ISNUMBER(SEARCH($E$1,input!$A694)),IF(AND(MID(input!$A694,SEARCH($E$1,input!$A694)+4,1)="#",
VLOOKUP(MID(input!$A694,SEARCH($E$1,input!$A694)+5,1),'TRUE LIST'!$C$2:$D$17,2,0),
VLOOKUP(MID(input!$A694,SEARCH($E$1,input!$A694)+6,1),'TRUE LIST'!$C$2:$D$17,2,0),
VLOOKUP(MID(input!$A694,SEARCH($E$1,input!$A694)+7,1),'TRUE LIST'!$C$2:$D$17,2,0),
VLOOKUP(MID(input!$A694,SEARCH($E$1,input!$A694)+8,1),'TRUE LIST'!$C$2:$D$17,2,0),
VLOOKUP(MID(input!$A694,SEARCH($E$1,input!$A694)+9,1),'TRUE LIST'!$C$2:$D$17,2,0),
VLOOKUP(MID(input!$A694,SEARCH($E$1,input!$A694)+10,1),'TRUE LIST'!$C$2:$D$17,2,0),
TRIM(MID(input!$A694,SEARCH($E$1,input!$A694)+11,1))=""),TRUE,""),"X"),"")</f>
        <v>X</v>
      </c>
      <c r="F694" s="14" t="str">
        <f>IFERROR(IF(ISNUMBER(SEARCH($F$1,input!$A694)),VLOOKUP(TRIM(MID(input!$A694,SEARCH($F$1,input!$A694)+4,4)),'TRUE LIST'!$A$2:$B$8,2,0),"X"),"")</f>
        <v>X</v>
      </c>
      <c r="G694" s="14" t="str">
        <f>IFERROR(IF(ISNUMBER(SEARCH($G$1,input!$A694)),IF(LEN(TRIM(MID(input!$A694,SEARCH($G$1,input!$A694)+4,10)))=9,TRUE,""),"X"),"")</f>
        <v>X</v>
      </c>
      <c r="H694" s="14" t="str">
        <f t="shared" ca="1" si="20"/>
        <v/>
      </c>
      <c r="I694" s="13" t="str">
        <f>IF(ISBLANK(input!A694),"x","")</f>
        <v>x</v>
      </c>
      <c r="J694" s="13">
        <f>IFERROR(IF(I694="x",MATCH("x",I695:I959,0),N/A),"")</f>
        <v>5</v>
      </c>
      <c r="K694" s="14" t="str">
        <f t="shared" ca="1" si="21"/>
        <v/>
      </c>
    </row>
    <row r="695" spans="1:11" s="1" customFormat="1" x14ac:dyDescent="0.35">
      <c r="A695" s="14" t="str">
        <f>IFERROR(IF(ISNUMBER(SEARCH($A$1,input!$A695)),AND(1920&lt;=VALUE(TRIM(MID(input!$A695,SEARCH($A$1,input!$A695)+4,5))),VALUE(TRIM(MID(input!$A695,SEARCH($A$1,input!$A695)+4,5)))&lt;=2002),"X"),"")</f>
        <v>X</v>
      </c>
      <c r="B695" s="14" t="str">
        <f>IFERROR(IF(ISNUMBER(SEARCH($B$1,input!$A695)),AND(2010&lt;=VALUE(TRIM(MID(input!$A695,SEARCH($B$1,input!$A695)+4,5))),VALUE(TRIM(MID(input!$A695,SEARCH($B$1,input!$A695)+4,5)))&lt;=2020),"X"),"")</f>
        <v>X</v>
      </c>
      <c r="C695" s="14" t="str">
        <f>IFERROR(IF(ISNUMBER(SEARCH($C$1,input!$A695)),AND(2020&lt;=VALUE(TRIM(MID(input!$A695,SEARCH($C$1,input!$A695)+4,5))),VALUE(TRIM(MID(input!$A695,SEARCH($C$1,input!$A695)+4,5)))&lt;=2030),"X"),"")</f>
        <v>X</v>
      </c>
      <c r="D695" s="14" t="str">
        <f>IFERROR(IF(ISNUMBER(SEARCH($D$1,input!$A695)),IF(MID(input!$A695,SEARCH($D$1,input!$A695)+7,2)="cm",AND(150&lt;=VALUE(MID(input!$A695,SEARCH($D$1,input!$A695)+4,3)),VALUE(MID(input!$A695,SEARCH($D$1,input!$A695)+4,3))&lt;=193),IF(MID(input!$A695,SEARCH($D$1,input!$A695)+6,2)="in",AND(59&lt;=VALUE(MID(input!$A695,SEARCH($D$1,input!$A695)+4,2)),VALUE(MID(input!$A695,SEARCH($D$1,input!$A695)+4,2))&lt;=76),"")),"X"),"")</f>
        <v>X</v>
      </c>
      <c r="E695" s="14" t="b">
        <f>IFERROR(IF(ISNUMBER(SEARCH($E$1,input!$A695)),IF(AND(MID(input!$A695,SEARCH($E$1,input!$A695)+4,1)="#",
VLOOKUP(MID(input!$A695,SEARCH($E$1,input!$A695)+5,1),'TRUE LIST'!$C$2:$D$17,2,0),
VLOOKUP(MID(input!$A695,SEARCH($E$1,input!$A695)+6,1),'TRUE LIST'!$C$2:$D$17,2,0),
VLOOKUP(MID(input!$A695,SEARCH($E$1,input!$A695)+7,1),'TRUE LIST'!$C$2:$D$17,2,0),
VLOOKUP(MID(input!$A695,SEARCH($E$1,input!$A695)+8,1),'TRUE LIST'!$C$2:$D$17,2,0),
VLOOKUP(MID(input!$A695,SEARCH($E$1,input!$A695)+9,1),'TRUE LIST'!$C$2:$D$17,2,0),
VLOOKUP(MID(input!$A695,SEARCH($E$1,input!$A695)+10,1),'TRUE LIST'!$C$2:$D$17,2,0),
TRIM(MID(input!$A695,SEARCH($E$1,input!$A695)+11,1))=""),TRUE,""),"X"),"")</f>
        <v>1</v>
      </c>
      <c r="F695" s="14" t="str">
        <f>IFERROR(IF(ISNUMBER(SEARCH($F$1,input!$A695)),VLOOKUP(TRIM(MID(input!$A695,SEARCH($F$1,input!$A695)+4,4)),'TRUE LIST'!$A$2:$B$8,2,0),"X"),"")</f>
        <v/>
      </c>
      <c r="G695" s="14" t="str">
        <f>IFERROR(IF(ISNUMBER(SEARCH($G$1,input!$A695)),IF(LEN(TRIM(MID(input!$A695,SEARCH($G$1,input!$A695)+4,10)))=9,TRUE,""),"X"),"")</f>
        <v>X</v>
      </c>
      <c r="H695" s="14">
        <f t="shared" ca="1" si="20"/>
        <v>6</v>
      </c>
      <c r="I695" s="13" t="str">
        <f>IF(ISBLANK(input!A695),"x","")</f>
        <v/>
      </c>
      <c r="J695" s="13" t="str">
        <f>IFERROR(IF(I695="x",MATCH("x",I696:I959,0),N/A),"")</f>
        <v/>
      </c>
      <c r="K695" s="14">
        <f t="shared" ca="1" si="21"/>
        <v>6</v>
      </c>
    </row>
    <row r="696" spans="1:11" s="1" customFormat="1" x14ac:dyDescent="0.35">
      <c r="A696" s="14" t="str">
        <f>IFERROR(IF(ISNUMBER(SEARCH($A$1,input!$A696)),AND(1920&lt;=VALUE(TRIM(MID(input!$A696,SEARCH($A$1,input!$A696)+4,5))),VALUE(TRIM(MID(input!$A696,SEARCH($A$1,input!$A696)+4,5)))&lt;=2002),"X"),"")</f>
        <v>X</v>
      </c>
      <c r="B696" s="14" t="b">
        <f>IFERROR(IF(ISNUMBER(SEARCH($B$1,input!$A696)),AND(2010&lt;=VALUE(TRIM(MID(input!$A696,SEARCH($B$1,input!$A696)+4,5))),VALUE(TRIM(MID(input!$A696,SEARCH($B$1,input!$A696)+4,5)))&lt;=2020),"X"),"")</f>
        <v>0</v>
      </c>
      <c r="C696" s="14" t="str">
        <f>IFERROR(IF(ISNUMBER(SEARCH($C$1,input!$A696)),AND(2020&lt;=VALUE(TRIM(MID(input!$A696,SEARCH($C$1,input!$A696)+4,5))),VALUE(TRIM(MID(input!$A696,SEARCH($C$1,input!$A696)+4,5)))&lt;=2030),"X"),"")</f>
        <v>X</v>
      </c>
      <c r="D696" s="14" t="str">
        <f>IFERROR(IF(ISNUMBER(SEARCH($D$1,input!$A696)),IF(MID(input!$A696,SEARCH($D$1,input!$A696)+7,2)="cm",AND(150&lt;=VALUE(MID(input!$A696,SEARCH($D$1,input!$A696)+4,3)),VALUE(MID(input!$A696,SEARCH($D$1,input!$A696)+4,3))&lt;=193),IF(MID(input!$A696,SEARCH($D$1,input!$A696)+6,2)="in",AND(59&lt;=VALUE(MID(input!$A696,SEARCH($D$1,input!$A696)+4,2)),VALUE(MID(input!$A696,SEARCH($D$1,input!$A696)+4,2))&lt;=76),"")),"X"),"")</f>
        <v/>
      </c>
      <c r="E696" s="14" t="str">
        <f>IFERROR(IF(ISNUMBER(SEARCH($E$1,input!$A696)),IF(AND(MID(input!$A696,SEARCH($E$1,input!$A696)+4,1)="#",
VLOOKUP(MID(input!$A696,SEARCH($E$1,input!$A696)+5,1),'TRUE LIST'!$C$2:$D$17,2,0),
VLOOKUP(MID(input!$A696,SEARCH($E$1,input!$A696)+6,1),'TRUE LIST'!$C$2:$D$17,2,0),
VLOOKUP(MID(input!$A696,SEARCH($E$1,input!$A696)+7,1),'TRUE LIST'!$C$2:$D$17,2,0),
VLOOKUP(MID(input!$A696,SEARCH($E$1,input!$A696)+8,1),'TRUE LIST'!$C$2:$D$17,2,0),
VLOOKUP(MID(input!$A696,SEARCH($E$1,input!$A696)+9,1),'TRUE LIST'!$C$2:$D$17,2,0),
VLOOKUP(MID(input!$A696,SEARCH($E$1,input!$A696)+10,1),'TRUE LIST'!$C$2:$D$17,2,0),
TRIM(MID(input!$A696,SEARCH($E$1,input!$A696)+11,1))=""),TRUE,""),"X"),"")</f>
        <v>X</v>
      </c>
      <c r="F696" s="14" t="str">
        <f>IFERROR(IF(ISNUMBER(SEARCH($F$1,input!$A696)),VLOOKUP(TRIM(MID(input!$A696,SEARCH($F$1,input!$A696)+4,4)),'TRUE LIST'!$A$2:$B$8,2,0),"X"),"")</f>
        <v>X</v>
      </c>
      <c r="G696" s="14" t="b">
        <f>IFERROR(IF(ISNUMBER(SEARCH($G$1,input!$A696)),IF(LEN(TRIM(MID(input!$A696,SEARCH($G$1,input!$A696)+4,10)))=9,TRUE,""),"X"),"")</f>
        <v>1</v>
      </c>
      <c r="H696" s="14" t="str">
        <f t="shared" ca="1" si="20"/>
        <v/>
      </c>
      <c r="I696" s="13" t="str">
        <f>IF(ISBLANK(input!A696),"x","")</f>
        <v/>
      </c>
      <c r="J696" s="13" t="str">
        <f>IFERROR(IF(I696="x",MATCH("x",I697:I959,0),N/A),"")</f>
        <v/>
      </c>
      <c r="K696" s="14" t="str">
        <f t="shared" ca="1" si="21"/>
        <v/>
      </c>
    </row>
    <row r="697" spans="1:11" s="1" customFormat="1" x14ac:dyDescent="0.35">
      <c r="A697" s="14" t="str">
        <f>IFERROR(IF(ISNUMBER(SEARCH($A$1,input!$A697)),AND(1920&lt;=VALUE(TRIM(MID(input!$A697,SEARCH($A$1,input!$A697)+4,5))),VALUE(TRIM(MID(input!$A697,SEARCH($A$1,input!$A697)+4,5)))&lt;=2002),"X"),"")</f>
        <v>X</v>
      </c>
      <c r="B697" s="14" t="str">
        <f>IFERROR(IF(ISNUMBER(SEARCH($B$1,input!$A697)),AND(2010&lt;=VALUE(TRIM(MID(input!$A697,SEARCH($B$1,input!$A697)+4,5))),VALUE(TRIM(MID(input!$A697,SEARCH($B$1,input!$A697)+4,5)))&lt;=2020),"X"),"")</f>
        <v>X</v>
      </c>
      <c r="C697" s="14" t="b">
        <f>IFERROR(IF(ISNUMBER(SEARCH($C$1,input!$A697)),AND(2020&lt;=VALUE(TRIM(MID(input!$A697,SEARCH($C$1,input!$A697)+4,5))),VALUE(TRIM(MID(input!$A697,SEARCH($C$1,input!$A697)+4,5)))&lt;=2030),"X"),"")</f>
        <v>0</v>
      </c>
      <c r="D697" s="14" t="str">
        <f>IFERROR(IF(ISNUMBER(SEARCH($D$1,input!$A697)),IF(MID(input!$A697,SEARCH($D$1,input!$A697)+7,2)="cm",AND(150&lt;=VALUE(MID(input!$A697,SEARCH($D$1,input!$A697)+4,3)),VALUE(MID(input!$A697,SEARCH($D$1,input!$A697)+4,3))&lt;=193),IF(MID(input!$A697,SEARCH($D$1,input!$A697)+6,2)="in",AND(59&lt;=VALUE(MID(input!$A697,SEARCH($D$1,input!$A697)+4,2)),VALUE(MID(input!$A697,SEARCH($D$1,input!$A697)+4,2))&lt;=76),"")),"X"),"")</f>
        <v>X</v>
      </c>
      <c r="E697" s="14" t="str">
        <f>IFERROR(IF(ISNUMBER(SEARCH($E$1,input!$A697)),IF(AND(MID(input!$A697,SEARCH($E$1,input!$A697)+4,1)="#",
VLOOKUP(MID(input!$A697,SEARCH($E$1,input!$A697)+5,1),'TRUE LIST'!$C$2:$D$17,2,0),
VLOOKUP(MID(input!$A697,SEARCH($E$1,input!$A697)+6,1),'TRUE LIST'!$C$2:$D$17,2,0),
VLOOKUP(MID(input!$A697,SEARCH($E$1,input!$A697)+7,1),'TRUE LIST'!$C$2:$D$17,2,0),
VLOOKUP(MID(input!$A697,SEARCH($E$1,input!$A697)+8,1),'TRUE LIST'!$C$2:$D$17,2,0),
VLOOKUP(MID(input!$A697,SEARCH($E$1,input!$A697)+9,1),'TRUE LIST'!$C$2:$D$17,2,0),
VLOOKUP(MID(input!$A697,SEARCH($E$1,input!$A697)+10,1),'TRUE LIST'!$C$2:$D$17,2,0),
TRIM(MID(input!$A697,SEARCH($E$1,input!$A697)+11,1))=""),TRUE,""),"X"),"")</f>
        <v>X</v>
      </c>
      <c r="F697" s="14" t="str">
        <f>IFERROR(IF(ISNUMBER(SEARCH($F$1,input!$A697)),VLOOKUP(TRIM(MID(input!$A697,SEARCH($F$1,input!$A697)+4,4)),'TRUE LIST'!$A$2:$B$8,2,0),"X"),"")</f>
        <v>X</v>
      </c>
      <c r="G697" s="14" t="str">
        <f>IFERROR(IF(ISNUMBER(SEARCH($G$1,input!$A697)),IF(LEN(TRIM(MID(input!$A697,SEARCH($G$1,input!$A697)+4,10)))=9,TRUE,""),"X"),"")</f>
        <v>X</v>
      </c>
      <c r="H697" s="14" t="str">
        <f t="shared" ca="1" si="20"/>
        <v/>
      </c>
      <c r="I697" s="13" t="str">
        <f>IF(ISBLANK(input!A697),"x","")</f>
        <v/>
      </c>
      <c r="J697" s="13" t="str">
        <f>IFERROR(IF(I697="x",MATCH("x",I698:I959,0),N/A),"")</f>
        <v/>
      </c>
      <c r="K697" s="14" t="str">
        <f t="shared" ca="1" si="21"/>
        <v/>
      </c>
    </row>
    <row r="698" spans="1:11" s="1" customFormat="1" x14ac:dyDescent="0.35">
      <c r="A698" s="14" t="b">
        <f>IFERROR(IF(ISNUMBER(SEARCH($A$1,input!$A698)),AND(1920&lt;=VALUE(TRIM(MID(input!$A698,SEARCH($A$1,input!$A698)+4,5))),VALUE(TRIM(MID(input!$A698,SEARCH($A$1,input!$A698)+4,5)))&lt;=2002),"X"),"")</f>
        <v>1</v>
      </c>
      <c r="B698" s="14" t="str">
        <f>IFERROR(IF(ISNUMBER(SEARCH($B$1,input!$A698)),AND(2010&lt;=VALUE(TRIM(MID(input!$A698,SEARCH($B$1,input!$A698)+4,5))),VALUE(TRIM(MID(input!$A698,SEARCH($B$1,input!$A698)+4,5)))&lt;=2020),"X"),"")</f>
        <v>X</v>
      </c>
      <c r="C698" s="14" t="str">
        <f>IFERROR(IF(ISNUMBER(SEARCH($C$1,input!$A698)),AND(2020&lt;=VALUE(TRIM(MID(input!$A698,SEARCH($C$1,input!$A698)+4,5))),VALUE(TRIM(MID(input!$A698,SEARCH($C$1,input!$A698)+4,5)))&lt;=2030),"X"),"")</f>
        <v>X</v>
      </c>
      <c r="D698" s="14" t="str">
        <f>IFERROR(IF(ISNUMBER(SEARCH($D$1,input!$A698)),IF(MID(input!$A698,SEARCH($D$1,input!$A698)+7,2)="cm",AND(150&lt;=VALUE(MID(input!$A698,SEARCH($D$1,input!$A698)+4,3)),VALUE(MID(input!$A698,SEARCH($D$1,input!$A698)+4,3))&lt;=193),IF(MID(input!$A698,SEARCH($D$1,input!$A698)+6,2)="in",AND(59&lt;=VALUE(MID(input!$A698,SEARCH($D$1,input!$A698)+4,2)),VALUE(MID(input!$A698,SEARCH($D$1,input!$A698)+4,2))&lt;=76),"")),"X"),"")</f>
        <v>X</v>
      </c>
      <c r="E698" s="14" t="str">
        <f>IFERROR(IF(ISNUMBER(SEARCH($E$1,input!$A698)),IF(AND(MID(input!$A698,SEARCH($E$1,input!$A698)+4,1)="#",
VLOOKUP(MID(input!$A698,SEARCH($E$1,input!$A698)+5,1),'TRUE LIST'!$C$2:$D$17,2,0),
VLOOKUP(MID(input!$A698,SEARCH($E$1,input!$A698)+6,1),'TRUE LIST'!$C$2:$D$17,2,0),
VLOOKUP(MID(input!$A698,SEARCH($E$1,input!$A698)+7,1),'TRUE LIST'!$C$2:$D$17,2,0),
VLOOKUP(MID(input!$A698,SEARCH($E$1,input!$A698)+8,1),'TRUE LIST'!$C$2:$D$17,2,0),
VLOOKUP(MID(input!$A698,SEARCH($E$1,input!$A698)+9,1),'TRUE LIST'!$C$2:$D$17,2,0),
VLOOKUP(MID(input!$A698,SEARCH($E$1,input!$A698)+10,1),'TRUE LIST'!$C$2:$D$17,2,0),
TRIM(MID(input!$A698,SEARCH($E$1,input!$A698)+11,1))=""),TRUE,""),"X"),"")</f>
        <v>X</v>
      </c>
      <c r="F698" s="14" t="str">
        <f>IFERROR(IF(ISNUMBER(SEARCH($F$1,input!$A698)),VLOOKUP(TRIM(MID(input!$A698,SEARCH($F$1,input!$A698)+4,4)),'TRUE LIST'!$A$2:$B$8,2,0),"X"),"")</f>
        <v>X</v>
      </c>
      <c r="G698" s="14" t="str">
        <f>IFERROR(IF(ISNUMBER(SEARCH($G$1,input!$A698)),IF(LEN(TRIM(MID(input!$A698,SEARCH($G$1,input!$A698)+4,10)))=9,TRUE,""),"X"),"")</f>
        <v>X</v>
      </c>
      <c r="H698" s="14" t="str">
        <f t="shared" ca="1" si="20"/>
        <v/>
      </c>
      <c r="I698" s="13" t="str">
        <f>IF(ISBLANK(input!A698),"x","")</f>
        <v/>
      </c>
      <c r="J698" s="13" t="str">
        <f>IFERROR(IF(I698="x",MATCH("x",I699:I959,0),N/A),"")</f>
        <v/>
      </c>
      <c r="K698" s="14" t="str">
        <f t="shared" ca="1" si="21"/>
        <v/>
      </c>
    </row>
    <row r="699" spans="1:11" s="1" customFormat="1" x14ac:dyDescent="0.35">
      <c r="A699" s="14" t="str">
        <f>IFERROR(IF(ISNUMBER(SEARCH($A$1,input!$A699)),AND(1920&lt;=VALUE(TRIM(MID(input!$A699,SEARCH($A$1,input!$A699)+4,5))),VALUE(TRIM(MID(input!$A699,SEARCH($A$1,input!$A699)+4,5)))&lt;=2002),"X"),"")</f>
        <v>X</v>
      </c>
      <c r="B699" s="14" t="str">
        <f>IFERROR(IF(ISNUMBER(SEARCH($B$1,input!$A699)),AND(2010&lt;=VALUE(TRIM(MID(input!$A699,SEARCH($B$1,input!$A699)+4,5))),VALUE(TRIM(MID(input!$A699,SEARCH($B$1,input!$A699)+4,5)))&lt;=2020),"X"),"")</f>
        <v>X</v>
      </c>
      <c r="C699" s="14" t="str">
        <f>IFERROR(IF(ISNUMBER(SEARCH($C$1,input!$A699)),AND(2020&lt;=VALUE(TRIM(MID(input!$A699,SEARCH($C$1,input!$A699)+4,5))),VALUE(TRIM(MID(input!$A699,SEARCH($C$1,input!$A699)+4,5)))&lt;=2030),"X"),"")</f>
        <v>X</v>
      </c>
      <c r="D699" s="14" t="str">
        <f>IFERROR(IF(ISNUMBER(SEARCH($D$1,input!$A699)),IF(MID(input!$A699,SEARCH($D$1,input!$A699)+7,2)="cm",AND(150&lt;=VALUE(MID(input!$A699,SEARCH($D$1,input!$A699)+4,3)),VALUE(MID(input!$A699,SEARCH($D$1,input!$A699)+4,3))&lt;=193),IF(MID(input!$A699,SEARCH($D$1,input!$A699)+6,2)="in",AND(59&lt;=VALUE(MID(input!$A699,SEARCH($D$1,input!$A699)+4,2)),VALUE(MID(input!$A699,SEARCH($D$1,input!$A699)+4,2))&lt;=76),"")),"X"),"")</f>
        <v>X</v>
      </c>
      <c r="E699" s="14" t="str">
        <f>IFERROR(IF(ISNUMBER(SEARCH($E$1,input!$A699)),IF(AND(MID(input!$A699,SEARCH($E$1,input!$A699)+4,1)="#",
VLOOKUP(MID(input!$A699,SEARCH($E$1,input!$A699)+5,1),'TRUE LIST'!$C$2:$D$17,2,0),
VLOOKUP(MID(input!$A699,SEARCH($E$1,input!$A699)+6,1),'TRUE LIST'!$C$2:$D$17,2,0),
VLOOKUP(MID(input!$A699,SEARCH($E$1,input!$A699)+7,1),'TRUE LIST'!$C$2:$D$17,2,0),
VLOOKUP(MID(input!$A699,SEARCH($E$1,input!$A699)+8,1),'TRUE LIST'!$C$2:$D$17,2,0),
VLOOKUP(MID(input!$A699,SEARCH($E$1,input!$A699)+9,1),'TRUE LIST'!$C$2:$D$17,2,0),
VLOOKUP(MID(input!$A699,SEARCH($E$1,input!$A699)+10,1),'TRUE LIST'!$C$2:$D$17,2,0),
TRIM(MID(input!$A699,SEARCH($E$1,input!$A699)+11,1))=""),TRUE,""),"X"),"")</f>
        <v>X</v>
      </c>
      <c r="F699" s="14" t="str">
        <f>IFERROR(IF(ISNUMBER(SEARCH($F$1,input!$A699)),VLOOKUP(TRIM(MID(input!$A699,SEARCH($F$1,input!$A699)+4,4)),'TRUE LIST'!$A$2:$B$8,2,0),"X"),"")</f>
        <v>X</v>
      </c>
      <c r="G699" s="14" t="str">
        <f>IFERROR(IF(ISNUMBER(SEARCH($G$1,input!$A699)),IF(LEN(TRIM(MID(input!$A699,SEARCH($G$1,input!$A699)+4,10)))=9,TRUE,""),"X"),"")</f>
        <v>X</v>
      </c>
      <c r="H699" s="14" t="str">
        <f t="shared" ca="1" si="20"/>
        <v/>
      </c>
      <c r="I699" s="13" t="str">
        <f>IF(ISBLANK(input!A699),"x","")</f>
        <v>x</v>
      </c>
      <c r="J699" s="13">
        <f>IFERROR(IF(I699="x",MATCH("x",I700:I959,0),N/A),"")</f>
        <v>3</v>
      </c>
      <c r="K699" s="14" t="str">
        <f t="shared" ca="1" si="21"/>
        <v/>
      </c>
    </row>
    <row r="700" spans="1:11" s="1" customFormat="1" x14ac:dyDescent="0.35">
      <c r="A700" s="14" t="b">
        <f>IFERROR(IF(ISNUMBER(SEARCH($A$1,input!$A700)),AND(1920&lt;=VALUE(TRIM(MID(input!$A700,SEARCH($A$1,input!$A700)+4,5))),VALUE(TRIM(MID(input!$A700,SEARCH($A$1,input!$A700)+4,5)))&lt;=2002),"X"),"")</f>
        <v>0</v>
      </c>
      <c r="B700" s="14" t="b">
        <f>IFERROR(IF(ISNUMBER(SEARCH($B$1,input!$A700)),AND(2010&lt;=VALUE(TRIM(MID(input!$A700,SEARCH($B$1,input!$A700)+4,5))),VALUE(TRIM(MID(input!$A700,SEARCH($B$1,input!$A700)+4,5)))&lt;=2020),"X"),"")</f>
        <v>1</v>
      </c>
      <c r="C700" s="14" t="str">
        <f>IFERROR(IF(ISNUMBER(SEARCH($C$1,input!$A700)),AND(2020&lt;=VALUE(TRIM(MID(input!$A700,SEARCH($C$1,input!$A700)+4,5))),VALUE(TRIM(MID(input!$A700,SEARCH($C$1,input!$A700)+4,5)))&lt;=2030),"X"),"")</f>
        <v>X</v>
      </c>
      <c r="D700" s="14" t="str">
        <f>IFERROR(IF(ISNUMBER(SEARCH($D$1,input!$A700)),IF(MID(input!$A700,SEARCH($D$1,input!$A700)+7,2)="cm",AND(150&lt;=VALUE(MID(input!$A700,SEARCH($D$1,input!$A700)+4,3)),VALUE(MID(input!$A700,SEARCH($D$1,input!$A700)+4,3))&lt;=193),IF(MID(input!$A700,SEARCH($D$1,input!$A700)+6,2)="in",AND(59&lt;=VALUE(MID(input!$A700,SEARCH($D$1,input!$A700)+4,2)),VALUE(MID(input!$A700,SEARCH($D$1,input!$A700)+4,2))&lt;=76),"")),"X"),"")</f>
        <v>X</v>
      </c>
      <c r="E700" s="14" t="str">
        <f>IFERROR(IF(ISNUMBER(SEARCH($E$1,input!$A700)),IF(AND(MID(input!$A700,SEARCH($E$1,input!$A700)+4,1)="#",
VLOOKUP(MID(input!$A700,SEARCH($E$1,input!$A700)+5,1),'TRUE LIST'!$C$2:$D$17,2,0),
VLOOKUP(MID(input!$A700,SEARCH($E$1,input!$A700)+6,1),'TRUE LIST'!$C$2:$D$17,2,0),
VLOOKUP(MID(input!$A700,SEARCH($E$1,input!$A700)+7,1),'TRUE LIST'!$C$2:$D$17,2,0),
VLOOKUP(MID(input!$A700,SEARCH($E$1,input!$A700)+8,1),'TRUE LIST'!$C$2:$D$17,2,0),
VLOOKUP(MID(input!$A700,SEARCH($E$1,input!$A700)+9,1),'TRUE LIST'!$C$2:$D$17,2,0),
VLOOKUP(MID(input!$A700,SEARCH($E$1,input!$A700)+10,1),'TRUE LIST'!$C$2:$D$17,2,0),
TRIM(MID(input!$A700,SEARCH($E$1,input!$A700)+11,1))=""),TRUE,""),"X"),"")</f>
        <v/>
      </c>
      <c r="F700" s="14" t="str">
        <f>IFERROR(IF(ISNUMBER(SEARCH($F$1,input!$A700)),VLOOKUP(TRIM(MID(input!$A700,SEARCH($F$1,input!$A700)+4,4)),'TRUE LIST'!$A$2:$B$8,2,0),"X"),"")</f>
        <v>X</v>
      </c>
      <c r="G700" s="14" t="str">
        <f>IFERROR(IF(ISNUMBER(SEARCH($G$1,input!$A700)),IF(LEN(TRIM(MID(input!$A700,SEARCH($G$1,input!$A700)+4,10)))=9,TRUE,""),"X"),"")</f>
        <v>X</v>
      </c>
      <c r="H700" s="14">
        <f t="shared" ca="1" si="20"/>
        <v>6</v>
      </c>
      <c r="I700" s="13" t="str">
        <f>IF(ISBLANK(input!A700),"x","")</f>
        <v/>
      </c>
      <c r="J700" s="13" t="str">
        <f>IFERROR(IF(I700="x",MATCH("x",I701:I959,0),N/A),"")</f>
        <v/>
      </c>
      <c r="K700" s="14">
        <f t="shared" ca="1" si="21"/>
        <v>6</v>
      </c>
    </row>
    <row r="701" spans="1:11" s="1" customFormat="1" x14ac:dyDescent="0.35">
      <c r="A701" s="14" t="str">
        <f>IFERROR(IF(ISNUMBER(SEARCH($A$1,input!$A701)),AND(1920&lt;=VALUE(TRIM(MID(input!$A701,SEARCH($A$1,input!$A701)+4,5))),VALUE(TRIM(MID(input!$A701,SEARCH($A$1,input!$A701)+4,5)))&lt;=2002),"X"),"")</f>
        <v>X</v>
      </c>
      <c r="B701" s="14" t="str">
        <f>IFERROR(IF(ISNUMBER(SEARCH($B$1,input!$A701)),AND(2010&lt;=VALUE(TRIM(MID(input!$A701,SEARCH($B$1,input!$A701)+4,5))),VALUE(TRIM(MID(input!$A701,SEARCH($B$1,input!$A701)+4,5)))&lt;=2020),"X"),"")</f>
        <v>X</v>
      </c>
      <c r="C701" s="14" t="b">
        <f>IFERROR(IF(ISNUMBER(SEARCH($C$1,input!$A701)),AND(2020&lt;=VALUE(TRIM(MID(input!$A701,SEARCH($C$1,input!$A701)+4,5))),VALUE(TRIM(MID(input!$A701,SEARCH($C$1,input!$A701)+4,5)))&lt;=2030),"X"),"")</f>
        <v>0</v>
      </c>
      <c r="D701" s="14" t="b">
        <f>IFERROR(IF(ISNUMBER(SEARCH($D$1,input!$A701)),IF(MID(input!$A701,SEARCH($D$1,input!$A701)+7,2)="cm",AND(150&lt;=VALUE(MID(input!$A701,SEARCH($D$1,input!$A701)+4,3)),VALUE(MID(input!$A701,SEARCH($D$1,input!$A701)+4,3))&lt;=193),IF(MID(input!$A701,SEARCH($D$1,input!$A701)+6,2)="in",AND(59&lt;=VALUE(MID(input!$A701,SEARCH($D$1,input!$A701)+4,2)),VALUE(MID(input!$A701,SEARCH($D$1,input!$A701)+4,2))&lt;=76),"")),"X"),"")</f>
        <v>1</v>
      </c>
      <c r="E701" s="14" t="str">
        <f>IFERROR(IF(ISNUMBER(SEARCH($E$1,input!$A701)),IF(AND(MID(input!$A701,SEARCH($E$1,input!$A701)+4,1)="#",
VLOOKUP(MID(input!$A701,SEARCH($E$1,input!$A701)+5,1),'TRUE LIST'!$C$2:$D$17,2,0),
VLOOKUP(MID(input!$A701,SEARCH($E$1,input!$A701)+6,1),'TRUE LIST'!$C$2:$D$17,2,0),
VLOOKUP(MID(input!$A701,SEARCH($E$1,input!$A701)+7,1),'TRUE LIST'!$C$2:$D$17,2,0),
VLOOKUP(MID(input!$A701,SEARCH($E$1,input!$A701)+8,1),'TRUE LIST'!$C$2:$D$17,2,0),
VLOOKUP(MID(input!$A701,SEARCH($E$1,input!$A701)+9,1),'TRUE LIST'!$C$2:$D$17,2,0),
VLOOKUP(MID(input!$A701,SEARCH($E$1,input!$A701)+10,1),'TRUE LIST'!$C$2:$D$17,2,0),
TRIM(MID(input!$A701,SEARCH($E$1,input!$A701)+11,1))=""),TRUE,""),"X"),"")</f>
        <v>X</v>
      </c>
      <c r="F701" s="14" t="str">
        <f>IFERROR(IF(ISNUMBER(SEARCH($F$1,input!$A701)),VLOOKUP(TRIM(MID(input!$A701,SEARCH($F$1,input!$A701)+4,4)),'TRUE LIST'!$A$2:$B$8,2,0),"X"),"")</f>
        <v>X</v>
      </c>
      <c r="G701" s="14" t="b">
        <f>IFERROR(IF(ISNUMBER(SEARCH($G$1,input!$A701)),IF(LEN(TRIM(MID(input!$A701,SEARCH($G$1,input!$A701)+4,10)))=9,TRUE,""),"X"),"")</f>
        <v>1</v>
      </c>
      <c r="H701" s="14" t="str">
        <f t="shared" ca="1" si="20"/>
        <v/>
      </c>
      <c r="I701" s="13" t="str">
        <f>IF(ISBLANK(input!A701),"x","")</f>
        <v/>
      </c>
      <c r="J701" s="13" t="str">
        <f>IFERROR(IF(I701="x",MATCH("x",I702:I959,0),N/A),"")</f>
        <v/>
      </c>
      <c r="K701" s="14" t="str">
        <f t="shared" ca="1" si="21"/>
        <v/>
      </c>
    </row>
    <row r="702" spans="1:11" s="1" customFormat="1" x14ac:dyDescent="0.35">
      <c r="A702" s="14" t="str">
        <f>IFERROR(IF(ISNUMBER(SEARCH($A$1,input!$A702)),AND(1920&lt;=VALUE(TRIM(MID(input!$A702,SEARCH($A$1,input!$A702)+4,5))),VALUE(TRIM(MID(input!$A702,SEARCH($A$1,input!$A702)+4,5)))&lt;=2002),"X"),"")</f>
        <v>X</v>
      </c>
      <c r="B702" s="14" t="str">
        <f>IFERROR(IF(ISNUMBER(SEARCH($B$1,input!$A702)),AND(2010&lt;=VALUE(TRIM(MID(input!$A702,SEARCH($B$1,input!$A702)+4,5))),VALUE(TRIM(MID(input!$A702,SEARCH($B$1,input!$A702)+4,5)))&lt;=2020),"X"),"")</f>
        <v>X</v>
      </c>
      <c r="C702" s="14" t="str">
        <f>IFERROR(IF(ISNUMBER(SEARCH($C$1,input!$A702)),AND(2020&lt;=VALUE(TRIM(MID(input!$A702,SEARCH($C$1,input!$A702)+4,5))),VALUE(TRIM(MID(input!$A702,SEARCH($C$1,input!$A702)+4,5)))&lt;=2030),"X"),"")</f>
        <v>X</v>
      </c>
      <c r="D702" s="14" t="str">
        <f>IFERROR(IF(ISNUMBER(SEARCH($D$1,input!$A702)),IF(MID(input!$A702,SEARCH($D$1,input!$A702)+7,2)="cm",AND(150&lt;=VALUE(MID(input!$A702,SEARCH($D$1,input!$A702)+4,3)),VALUE(MID(input!$A702,SEARCH($D$1,input!$A702)+4,3))&lt;=193),IF(MID(input!$A702,SEARCH($D$1,input!$A702)+6,2)="in",AND(59&lt;=VALUE(MID(input!$A702,SEARCH($D$1,input!$A702)+4,2)),VALUE(MID(input!$A702,SEARCH($D$1,input!$A702)+4,2))&lt;=76),"")),"X"),"")</f>
        <v>X</v>
      </c>
      <c r="E702" s="14" t="str">
        <f>IFERROR(IF(ISNUMBER(SEARCH($E$1,input!$A702)),IF(AND(MID(input!$A702,SEARCH($E$1,input!$A702)+4,1)="#",
VLOOKUP(MID(input!$A702,SEARCH($E$1,input!$A702)+5,1),'TRUE LIST'!$C$2:$D$17,2,0),
VLOOKUP(MID(input!$A702,SEARCH($E$1,input!$A702)+6,1),'TRUE LIST'!$C$2:$D$17,2,0),
VLOOKUP(MID(input!$A702,SEARCH($E$1,input!$A702)+7,1),'TRUE LIST'!$C$2:$D$17,2,0),
VLOOKUP(MID(input!$A702,SEARCH($E$1,input!$A702)+8,1),'TRUE LIST'!$C$2:$D$17,2,0),
VLOOKUP(MID(input!$A702,SEARCH($E$1,input!$A702)+9,1),'TRUE LIST'!$C$2:$D$17,2,0),
VLOOKUP(MID(input!$A702,SEARCH($E$1,input!$A702)+10,1),'TRUE LIST'!$C$2:$D$17,2,0),
TRIM(MID(input!$A702,SEARCH($E$1,input!$A702)+11,1))=""),TRUE,""),"X"),"")</f>
        <v>X</v>
      </c>
      <c r="F702" s="14" t="str">
        <f>IFERROR(IF(ISNUMBER(SEARCH($F$1,input!$A702)),VLOOKUP(TRIM(MID(input!$A702,SEARCH($F$1,input!$A702)+4,4)),'TRUE LIST'!$A$2:$B$8,2,0),"X"),"")</f>
        <v>X</v>
      </c>
      <c r="G702" s="14" t="str">
        <f>IFERROR(IF(ISNUMBER(SEARCH($G$1,input!$A702)),IF(LEN(TRIM(MID(input!$A702,SEARCH($G$1,input!$A702)+4,10)))=9,TRUE,""),"X"),"")</f>
        <v>X</v>
      </c>
      <c r="H702" s="14" t="str">
        <f t="shared" ca="1" si="20"/>
        <v/>
      </c>
      <c r="I702" s="13" t="str">
        <f>IF(ISBLANK(input!A702),"x","")</f>
        <v>x</v>
      </c>
      <c r="J702" s="13">
        <f>IFERROR(IF(I702="x",MATCH("x",I703:I959,0),N/A),"")</f>
        <v>3</v>
      </c>
      <c r="K702" s="14" t="str">
        <f t="shared" ca="1" si="21"/>
        <v/>
      </c>
    </row>
    <row r="703" spans="1:11" s="1" customFormat="1" x14ac:dyDescent="0.35">
      <c r="A703" s="14" t="b">
        <f>IFERROR(IF(ISNUMBER(SEARCH($A$1,input!$A703)),AND(1920&lt;=VALUE(TRIM(MID(input!$A703,SEARCH($A$1,input!$A703)+4,5))),VALUE(TRIM(MID(input!$A703,SEARCH($A$1,input!$A703)+4,5)))&lt;=2002),"X"),"")</f>
        <v>0</v>
      </c>
      <c r="B703" s="14" t="str">
        <f>IFERROR(IF(ISNUMBER(SEARCH($B$1,input!$A703)),AND(2010&lt;=VALUE(TRIM(MID(input!$A703,SEARCH($B$1,input!$A703)+4,5))),VALUE(TRIM(MID(input!$A703,SEARCH($B$1,input!$A703)+4,5)))&lt;=2020),"X"),"")</f>
        <v>X</v>
      </c>
      <c r="C703" s="14" t="b">
        <f>IFERROR(IF(ISNUMBER(SEARCH($C$1,input!$A703)),AND(2020&lt;=VALUE(TRIM(MID(input!$A703,SEARCH($C$1,input!$A703)+4,5))),VALUE(TRIM(MID(input!$A703,SEARCH($C$1,input!$A703)+4,5)))&lt;=2030),"X"),"")</f>
        <v>0</v>
      </c>
      <c r="D703" s="14" t="b">
        <f>IFERROR(IF(ISNUMBER(SEARCH($D$1,input!$A703)),IF(MID(input!$A703,SEARCH($D$1,input!$A703)+7,2)="cm",AND(150&lt;=VALUE(MID(input!$A703,SEARCH($D$1,input!$A703)+4,3)),VALUE(MID(input!$A703,SEARCH($D$1,input!$A703)+4,3))&lt;=193),IF(MID(input!$A703,SEARCH($D$1,input!$A703)+6,2)="in",AND(59&lt;=VALUE(MID(input!$A703,SEARCH($D$1,input!$A703)+4,2)),VALUE(MID(input!$A703,SEARCH($D$1,input!$A703)+4,2))&lt;=76),"")),"X"),"")</f>
        <v>1</v>
      </c>
      <c r="E703" s="14" t="b">
        <f>IFERROR(IF(ISNUMBER(SEARCH($E$1,input!$A703)),IF(AND(MID(input!$A703,SEARCH($E$1,input!$A703)+4,1)="#",
VLOOKUP(MID(input!$A703,SEARCH($E$1,input!$A703)+5,1),'TRUE LIST'!$C$2:$D$17,2,0),
VLOOKUP(MID(input!$A703,SEARCH($E$1,input!$A703)+6,1),'TRUE LIST'!$C$2:$D$17,2,0),
VLOOKUP(MID(input!$A703,SEARCH($E$1,input!$A703)+7,1),'TRUE LIST'!$C$2:$D$17,2,0),
VLOOKUP(MID(input!$A703,SEARCH($E$1,input!$A703)+8,1),'TRUE LIST'!$C$2:$D$17,2,0),
VLOOKUP(MID(input!$A703,SEARCH($E$1,input!$A703)+9,1),'TRUE LIST'!$C$2:$D$17,2,0),
VLOOKUP(MID(input!$A703,SEARCH($E$1,input!$A703)+10,1),'TRUE LIST'!$C$2:$D$17,2,0),
TRIM(MID(input!$A703,SEARCH($E$1,input!$A703)+11,1))=""),TRUE,""),"X"),"")</f>
        <v>1</v>
      </c>
      <c r="F703" s="14" t="str">
        <f>IFERROR(IF(ISNUMBER(SEARCH($F$1,input!$A703)),VLOOKUP(TRIM(MID(input!$A703,SEARCH($F$1,input!$A703)+4,4)),'TRUE LIST'!$A$2:$B$8,2,0),"X"),"")</f>
        <v/>
      </c>
      <c r="G703" s="14" t="str">
        <f>IFERROR(IF(ISNUMBER(SEARCH($G$1,input!$A703)),IF(LEN(TRIM(MID(input!$A703,SEARCH($G$1,input!$A703)+4,10)))=9,TRUE,""),"X"),"")</f>
        <v/>
      </c>
      <c r="H703" s="14">
        <f t="shared" ca="1" si="20"/>
        <v>6</v>
      </c>
      <c r="I703" s="13" t="str">
        <f>IF(ISBLANK(input!A703),"x","")</f>
        <v/>
      </c>
      <c r="J703" s="13" t="str">
        <f>IFERROR(IF(I703="x",MATCH("x",I704:I959,0),N/A),"")</f>
        <v/>
      </c>
      <c r="K703" s="14">
        <f t="shared" ca="1" si="21"/>
        <v>6</v>
      </c>
    </row>
    <row r="704" spans="1:11" s="1" customFormat="1" x14ac:dyDescent="0.35">
      <c r="A704" s="14" t="str">
        <f>IFERROR(IF(ISNUMBER(SEARCH($A$1,input!$A704)),AND(1920&lt;=VALUE(TRIM(MID(input!$A704,SEARCH($A$1,input!$A704)+4,5))),VALUE(TRIM(MID(input!$A704,SEARCH($A$1,input!$A704)+4,5)))&lt;=2002),"X"),"")</f>
        <v>X</v>
      </c>
      <c r="B704" s="14" t="b">
        <f>IFERROR(IF(ISNUMBER(SEARCH($B$1,input!$A704)),AND(2010&lt;=VALUE(TRIM(MID(input!$A704,SEARCH($B$1,input!$A704)+4,5))),VALUE(TRIM(MID(input!$A704,SEARCH($B$1,input!$A704)+4,5)))&lt;=2020),"X"),"")</f>
        <v>0</v>
      </c>
      <c r="C704" s="14" t="str">
        <f>IFERROR(IF(ISNUMBER(SEARCH($C$1,input!$A704)),AND(2020&lt;=VALUE(TRIM(MID(input!$A704,SEARCH($C$1,input!$A704)+4,5))),VALUE(TRIM(MID(input!$A704,SEARCH($C$1,input!$A704)+4,5)))&lt;=2030),"X"),"")</f>
        <v>X</v>
      </c>
      <c r="D704" s="14" t="str">
        <f>IFERROR(IF(ISNUMBER(SEARCH($D$1,input!$A704)),IF(MID(input!$A704,SEARCH($D$1,input!$A704)+7,2)="cm",AND(150&lt;=VALUE(MID(input!$A704,SEARCH($D$1,input!$A704)+4,3)),VALUE(MID(input!$A704,SEARCH($D$1,input!$A704)+4,3))&lt;=193),IF(MID(input!$A704,SEARCH($D$1,input!$A704)+6,2)="in",AND(59&lt;=VALUE(MID(input!$A704,SEARCH($D$1,input!$A704)+4,2)),VALUE(MID(input!$A704,SEARCH($D$1,input!$A704)+4,2))&lt;=76),"")),"X"),"")</f>
        <v>X</v>
      </c>
      <c r="E704" s="14" t="str">
        <f>IFERROR(IF(ISNUMBER(SEARCH($E$1,input!$A704)),IF(AND(MID(input!$A704,SEARCH($E$1,input!$A704)+4,1)="#",
VLOOKUP(MID(input!$A704,SEARCH($E$1,input!$A704)+5,1),'TRUE LIST'!$C$2:$D$17,2,0),
VLOOKUP(MID(input!$A704,SEARCH($E$1,input!$A704)+6,1),'TRUE LIST'!$C$2:$D$17,2,0),
VLOOKUP(MID(input!$A704,SEARCH($E$1,input!$A704)+7,1),'TRUE LIST'!$C$2:$D$17,2,0),
VLOOKUP(MID(input!$A704,SEARCH($E$1,input!$A704)+8,1),'TRUE LIST'!$C$2:$D$17,2,0),
VLOOKUP(MID(input!$A704,SEARCH($E$1,input!$A704)+9,1),'TRUE LIST'!$C$2:$D$17,2,0),
VLOOKUP(MID(input!$A704,SEARCH($E$1,input!$A704)+10,1),'TRUE LIST'!$C$2:$D$17,2,0),
TRIM(MID(input!$A704,SEARCH($E$1,input!$A704)+11,1))=""),TRUE,""),"X"),"")</f>
        <v>X</v>
      </c>
      <c r="F704" s="14" t="str">
        <f>IFERROR(IF(ISNUMBER(SEARCH($F$1,input!$A704)),VLOOKUP(TRIM(MID(input!$A704,SEARCH($F$1,input!$A704)+4,4)),'TRUE LIST'!$A$2:$B$8,2,0),"X"),"")</f>
        <v>X</v>
      </c>
      <c r="G704" s="14" t="str">
        <f>IFERROR(IF(ISNUMBER(SEARCH($G$1,input!$A704)),IF(LEN(TRIM(MID(input!$A704,SEARCH($G$1,input!$A704)+4,10)))=9,TRUE,""),"X"),"")</f>
        <v>X</v>
      </c>
      <c r="H704" s="14" t="str">
        <f t="shared" ca="1" si="20"/>
        <v/>
      </c>
      <c r="I704" s="13" t="str">
        <f>IF(ISBLANK(input!A704),"x","")</f>
        <v/>
      </c>
      <c r="J704" s="13" t="str">
        <f>IFERROR(IF(I704="x",MATCH("x",I705:I959,0),N/A),"")</f>
        <v/>
      </c>
      <c r="K704" s="14" t="str">
        <f t="shared" ca="1" si="21"/>
        <v/>
      </c>
    </row>
    <row r="705" spans="1:11" s="1" customFormat="1" x14ac:dyDescent="0.35">
      <c r="A705" s="14" t="str">
        <f>IFERROR(IF(ISNUMBER(SEARCH($A$1,input!$A705)),AND(1920&lt;=VALUE(TRIM(MID(input!$A705,SEARCH($A$1,input!$A705)+4,5))),VALUE(TRIM(MID(input!$A705,SEARCH($A$1,input!$A705)+4,5)))&lt;=2002),"X"),"")</f>
        <v>X</v>
      </c>
      <c r="B705" s="14" t="str">
        <f>IFERROR(IF(ISNUMBER(SEARCH($B$1,input!$A705)),AND(2010&lt;=VALUE(TRIM(MID(input!$A705,SEARCH($B$1,input!$A705)+4,5))),VALUE(TRIM(MID(input!$A705,SEARCH($B$1,input!$A705)+4,5)))&lt;=2020),"X"),"")</f>
        <v>X</v>
      </c>
      <c r="C705" s="14" t="str">
        <f>IFERROR(IF(ISNUMBER(SEARCH($C$1,input!$A705)),AND(2020&lt;=VALUE(TRIM(MID(input!$A705,SEARCH($C$1,input!$A705)+4,5))),VALUE(TRIM(MID(input!$A705,SEARCH($C$1,input!$A705)+4,5)))&lt;=2030),"X"),"")</f>
        <v>X</v>
      </c>
      <c r="D705" s="14" t="str">
        <f>IFERROR(IF(ISNUMBER(SEARCH($D$1,input!$A705)),IF(MID(input!$A705,SEARCH($D$1,input!$A705)+7,2)="cm",AND(150&lt;=VALUE(MID(input!$A705,SEARCH($D$1,input!$A705)+4,3)),VALUE(MID(input!$A705,SEARCH($D$1,input!$A705)+4,3))&lt;=193),IF(MID(input!$A705,SEARCH($D$1,input!$A705)+6,2)="in",AND(59&lt;=VALUE(MID(input!$A705,SEARCH($D$1,input!$A705)+4,2)),VALUE(MID(input!$A705,SEARCH($D$1,input!$A705)+4,2))&lt;=76),"")),"X"),"")</f>
        <v>X</v>
      </c>
      <c r="E705" s="14" t="str">
        <f>IFERROR(IF(ISNUMBER(SEARCH($E$1,input!$A705)),IF(AND(MID(input!$A705,SEARCH($E$1,input!$A705)+4,1)="#",
VLOOKUP(MID(input!$A705,SEARCH($E$1,input!$A705)+5,1),'TRUE LIST'!$C$2:$D$17,2,0),
VLOOKUP(MID(input!$A705,SEARCH($E$1,input!$A705)+6,1),'TRUE LIST'!$C$2:$D$17,2,0),
VLOOKUP(MID(input!$A705,SEARCH($E$1,input!$A705)+7,1),'TRUE LIST'!$C$2:$D$17,2,0),
VLOOKUP(MID(input!$A705,SEARCH($E$1,input!$A705)+8,1),'TRUE LIST'!$C$2:$D$17,2,0),
VLOOKUP(MID(input!$A705,SEARCH($E$1,input!$A705)+9,1),'TRUE LIST'!$C$2:$D$17,2,0),
VLOOKUP(MID(input!$A705,SEARCH($E$1,input!$A705)+10,1),'TRUE LIST'!$C$2:$D$17,2,0),
TRIM(MID(input!$A705,SEARCH($E$1,input!$A705)+11,1))=""),TRUE,""),"X"),"")</f>
        <v>X</v>
      </c>
      <c r="F705" s="14" t="str">
        <f>IFERROR(IF(ISNUMBER(SEARCH($F$1,input!$A705)),VLOOKUP(TRIM(MID(input!$A705,SEARCH($F$1,input!$A705)+4,4)),'TRUE LIST'!$A$2:$B$8,2,0),"X"),"")</f>
        <v>X</v>
      </c>
      <c r="G705" s="14" t="str">
        <f>IFERROR(IF(ISNUMBER(SEARCH($G$1,input!$A705)),IF(LEN(TRIM(MID(input!$A705,SEARCH($G$1,input!$A705)+4,10)))=9,TRUE,""),"X"),"")</f>
        <v>X</v>
      </c>
      <c r="H705" s="14" t="str">
        <f t="shared" ca="1" si="20"/>
        <v/>
      </c>
      <c r="I705" s="13" t="str">
        <f>IF(ISBLANK(input!A705),"x","")</f>
        <v>x</v>
      </c>
      <c r="J705" s="13">
        <f>IFERROR(IF(I705="x",MATCH("x",I706:I959,0),N/A),"")</f>
        <v>4</v>
      </c>
      <c r="K705" s="14" t="str">
        <f t="shared" ca="1" si="21"/>
        <v/>
      </c>
    </row>
    <row r="706" spans="1:11" s="1" customFormat="1" x14ac:dyDescent="0.35">
      <c r="A706" s="14" t="str">
        <f>IFERROR(IF(ISNUMBER(SEARCH($A$1,input!$A706)),AND(1920&lt;=VALUE(TRIM(MID(input!$A706,SEARCH($A$1,input!$A706)+4,5))),VALUE(TRIM(MID(input!$A706,SEARCH($A$1,input!$A706)+4,5)))&lt;=2002),"X"),"")</f>
        <v>X</v>
      </c>
      <c r="B706" s="14" t="str">
        <f>IFERROR(IF(ISNUMBER(SEARCH($B$1,input!$A706)),AND(2010&lt;=VALUE(TRIM(MID(input!$A706,SEARCH($B$1,input!$A706)+4,5))),VALUE(TRIM(MID(input!$A706,SEARCH($B$1,input!$A706)+4,5)))&lt;=2020),"X"),"")</f>
        <v>X</v>
      </c>
      <c r="C706" s="14" t="b">
        <f>IFERROR(IF(ISNUMBER(SEARCH($C$1,input!$A706)),AND(2020&lt;=VALUE(TRIM(MID(input!$A706,SEARCH($C$1,input!$A706)+4,5))),VALUE(TRIM(MID(input!$A706,SEARCH($C$1,input!$A706)+4,5)))&lt;=2030),"X"),"")</f>
        <v>1</v>
      </c>
      <c r="D706" s="14" t="str">
        <f>IFERROR(IF(ISNUMBER(SEARCH($D$1,input!$A706)),IF(MID(input!$A706,SEARCH($D$1,input!$A706)+7,2)="cm",AND(150&lt;=VALUE(MID(input!$A706,SEARCH($D$1,input!$A706)+4,3)),VALUE(MID(input!$A706,SEARCH($D$1,input!$A706)+4,3))&lt;=193),IF(MID(input!$A706,SEARCH($D$1,input!$A706)+6,2)="in",AND(59&lt;=VALUE(MID(input!$A706,SEARCH($D$1,input!$A706)+4,2)),VALUE(MID(input!$A706,SEARCH($D$1,input!$A706)+4,2))&lt;=76),"")),"X"),"")</f>
        <v>X</v>
      </c>
      <c r="E706" s="14" t="str">
        <f>IFERROR(IF(ISNUMBER(SEARCH($E$1,input!$A706)),IF(AND(MID(input!$A706,SEARCH($E$1,input!$A706)+4,1)="#",
VLOOKUP(MID(input!$A706,SEARCH($E$1,input!$A706)+5,1),'TRUE LIST'!$C$2:$D$17,2,0),
VLOOKUP(MID(input!$A706,SEARCH($E$1,input!$A706)+6,1),'TRUE LIST'!$C$2:$D$17,2,0),
VLOOKUP(MID(input!$A706,SEARCH($E$1,input!$A706)+7,1),'TRUE LIST'!$C$2:$D$17,2,0),
VLOOKUP(MID(input!$A706,SEARCH($E$1,input!$A706)+8,1),'TRUE LIST'!$C$2:$D$17,2,0),
VLOOKUP(MID(input!$A706,SEARCH($E$1,input!$A706)+9,1),'TRUE LIST'!$C$2:$D$17,2,0),
VLOOKUP(MID(input!$A706,SEARCH($E$1,input!$A706)+10,1),'TRUE LIST'!$C$2:$D$17,2,0),
TRIM(MID(input!$A706,SEARCH($E$1,input!$A706)+11,1))=""),TRUE,""),"X"),"")</f>
        <v>X</v>
      </c>
      <c r="F706" s="14" t="str">
        <f>IFERROR(IF(ISNUMBER(SEARCH($F$1,input!$A706)),VLOOKUP(TRIM(MID(input!$A706,SEARCH($F$1,input!$A706)+4,4)),'TRUE LIST'!$A$2:$B$8,2,0),"X"),"")</f>
        <v>X</v>
      </c>
      <c r="G706" s="14" t="str">
        <f>IFERROR(IF(ISNUMBER(SEARCH($G$1,input!$A706)),IF(LEN(TRIM(MID(input!$A706,SEARCH($G$1,input!$A706)+4,10)))=9,TRUE,""),"X"),"")</f>
        <v>X</v>
      </c>
      <c r="H706" s="14">
        <f t="shared" ca="1" si="20"/>
        <v>6</v>
      </c>
      <c r="I706" s="13" t="str">
        <f>IF(ISBLANK(input!A706),"x","")</f>
        <v/>
      </c>
      <c r="J706" s="13" t="str">
        <f>IFERROR(IF(I706="x",MATCH("x",I707:I959,0),N/A),"")</f>
        <v/>
      </c>
      <c r="K706" s="14">
        <f t="shared" ca="1" si="21"/>
        <v>6</v>
      </c>
    </row>
    <row r="707" spans="1:11" s="1" customFormat="1" x14ac:dyDescent="0.35">
      <c r="A707" s="14" t="b">
        <f>IFERROR(IF(ISNUMBER(SEARCH($A$1,input!$A707)),AND(1920&lt;=VALUE(TRIM(MID(input!$A707,SEARCH($A$1,input!$A707)+4,5))),VALUE(TRIM(MID(input!$A707,SEARCH($A$1,input!$A707)+4,5)))&lt;=2002),"X"),"")</f>
        <v>1</v>
      </c>
      <c r="B707" s="14" t="str">
        <f>IFERROR(IF(ISNUMBER(SEARCH($B$1,input!$A707)),AND(2010&lt;=VALUE(TRIM(MID(input!$A707,SEARCH($B$1,input!$A707)+4,5))),VALUE(TRIM(MID(input!$A707,SEARCH($B$1,input!$A707)+4,5)))&lt;=2020),"X"),"")</f>
        <v>X</v>
      </c>
      <c r="C707" s="14" t="str">
        <f>IFERROR(IF(ISNUMBER(SEARCH($C$1,input!$A707)),AND(2020&lt;=VALUE(TRIM(MID(input!$A707,SEARCH($C$1,input!$A707)+4,5))),VALUE(TRIM(MID(input!$A707,SEARCH($C$1,input!$A707)+4,5)))&lt;=2030),"X"),"")</f>
        <v>X</v>
      </c>
      <c r="D707" s="14" t="str">
        <f>IFERROR(IF(ISNUMBER(SEARCH($D$1,input!$A707)),IF(MID(input!$A707,SEARCH($D$1,input!$A707)+7,2)="cm",AND(150&lt;=VALUE(MID(input!$A707,SEARCH($D$1,input!$A707)+4,3)),VALUE(MID(input!$A707,SEARCH($D$1,input!$A707)+4,3))&lt;=193),IF(MID(input!$A707,SEARCH($D$1,input!$A707)+6,2)="in",AND(59&lt;=VALUE(MID(input!$A707,SEARCH($D$1,input!$A707)+4,2)),VALUE(MID(input!$A707,SEARCH($D$1,input!$A707)+4,2))&lt;=76),"")),"X"),"")</f>
        <v>X</v>
      </c>
      <c r="E707" s="14" t="str">
        <f>IFERROR(IF(ISNUMBER(SEARCH($E$1,input!$A707)),IF(AND(MID(input!$A707,SEARCH($E$1,input!$A707)+4,1)="#",
VLOOKUP(MID(input!$A707,SEARCH($E$1,input!$A707)+5,1),'TRUE LIST'!$C$2:$D$17,2,0),
VLOOKUP(MID(input!$A707,SEARCH($E$1,input!$A707)+6,1),'TRUE LIST'!$C$2:$D$17,2,0),
VLOOKUP(MID(input!$A707,SEARCH($E$1,input!$A707)+7,1),'TRUE LIST'!$C$2:$D$17,2,0),
VLOOKUP(MID(input!$A707,SEARCH($E$1,input!$A707)+8,1),'TRUE LIST'!$C$2:$D$17,2,0),
VLOOKUP(MID(input!$A707,SEARCH($E$1,input!$A707)+9,1),'TRUE LIST'!$C$2:$D$17,2,0),
VLOOKUP(MID(input!$A707,SEARCH($E$1,input!$A707)+10,1),'TRUE LIST'!$C$2:$D$17,2,0),
TRIM(MID(input!$A707,SEARCH($E$1,input!$A707)+11,1))=""),TRUE,""),"X"),"")</f>
        <v>X</v>
      </c>
      <c r="F707" s="14" t="str">
        <f>IFERROR(IF(ISNUMBER(SEARCH($F$1,input!$A707)),VLOOKUP(TRIM(MID(input!$A707,SEARCH($F$1,input!$A707)+4,4)),'TRUE LIST'!$A$2:$B$8,2,0),"X"),"")</f>
        <v>X</v>
      </c>
      <c r="G707" s="14" t="str">
        <f>IFERROR(IF(ISNUMBER(SEARCH($G$1,input!$A707)),IF(LEN(TRIM(MID(input!$A707,SEARCH($G$1,input!$A707)+4,10)))=9,TRUE,""),"X"),"")</f>
        <v>X</v>
      </c>
      <c r="H707" s="14" t="str">
        <f t="shared" ref="H707:H770" ca="1" si="22">IFERROR(COUNTIF(INDIRECT("RC2:R["&amp;J706-1&amp;"]C8",FALSE),"TRUE"),"")</f>
        <v/>
      </c>
      <c r="I707" s="13" t="str">
        <f>IF(ISBLANK(input!A707),"x","")</f>
        <v/>
      </c>
      <c r="J707" s="13" t="str">
        <f>IFERROR(IF(I707="x",MATCH("x",I708:I959,0),N/A),"")</f>
        <v/>
      </c>
      <c r="K707" s="14" t="str">
        <f t="shared" ref="K707:K770" ca="1" si="23">IFERROR((J706-1)*7-COUNTIF(INDIRECT("RC2:R["&amp;J706-2&amp;"]C8",FALSE),"*X*"),"")</f>
        <v/>
      </c>
    </row>
    <row r="708" spans="1:11" s="1" customFormat="1" x14ac:dyDescent="0.35">
      <c r="A708" s="14" t="str">
        <f>IFERROR(IF(ISNUMBER(SEARCH($A$1,input!$A708)),AND(1920&lt;=VALUE(TRIM(MID(input!$A708,SEARCH($A$1,input!$A708)+4,5))),VALUE(TRIM(MID(input!$A708,SEARCH($A$1,input!$A708)+4,5)))&lt;=2002),"X"),"")</f>
        <v>X</v>
      </c>
      <c r="B708" s="14" t="str">
        <f>IFERROR(IF(ISNUMBER(SEARCH($B$1,input!$A708)),AND(2010&lt;=VALUE(TRIM(MID(input!$A708,SEARCH($B$1,input!$A708)+4,5))),VALUE(TRIM(MID(input!$A708,SEARCH($B$1,input!$A708)+4,5)))&lt;=2020),"X"),"")</f>
        <v>X</v>
      </c>
      <c r="C708" s="14" t="str">
        <f>IFERROR(IF(ISNUMBER(SEARCH($C$1,input!$A708)),AND(2020&lt;=VALUE(TRIM(MID(input!$A708,SEARCH($C$1,input!$A708)+4,5))),VALUE(TRIM(MID(input!$A708,SEARCH($C$1,input!$A708)+4,5)))&lt;=2030),"X"),"")</f>
        <v>X</v>
      </c>
      <c r="D708" s="14" t="b">
        <f>IFERROR(IF(ISNUMBER(SEARCH($D$1,input!$A708)),IF(MID(input!$A708,SEARCH($D$1,input!$A708)+7,2)="cm",AND(150&lt;=VALUE(MID(input!$A708,SEARCH($D$1,input!$A708)+4,3)),VALUE(MID(input!$A708,SEARCH($D$1,input!$A708)+4,3))&lt;=193),IF(MID(input!$A708,SEARCH($D$1,input!$A708)+6,2)="in",AND(59&lt;=VALUE(MID(input!$A708,SEARCH($D$1,input!$A708)+4,2)),VALUE(MID(input!$A708,SEARCH($D$1,input!$A708)+4,2))&lt;=76),"")),"X"),"")</f>
        <v>1</v>
      </c>
      <c r="E708" s="14" t="b">
        <f>IFERROR(IF(ISNUMBER(SEARCH($E$1,input!$A708)),IF(AND(MID(input!$A708,SEARCH($E$1,input!$A708)+4,1)="#",
VLOOKUP(MID(input!$A708,SEARCH($E$1,input!$A708)+5,1),'TRUE LIST'!$C$2:$D$17,2,0),
VLOOKUP(MID(input!$A708,SEARCH($E$1,input!$A708)+6,1),'TRUE LIST'!$C$2:$D$17,2,0),
VLOOKUP(MID(input!$A708,SEARCH($E$1,input!$A708)+7,1),'TRUE LIST'!$C$2:$D$17,2,0),
VLOOKUP(MID(input!$A708,SEARCH($E$1,input!$A708)+8,1),'TRUE LIST'!$C$2:$D$17,2,0),
VLOOKUP(MID(input!$A708,SEARCH($E$1,input!$A708)+9,1),'TRUE LIST'!$C$2:$D$17,2,0),
VLOOKUP(MID(input!$A708,SEARCH($E$1,input!$A708)+10,1),'TRUE LIST'!$C$2:$D$17,2,0),
TRIM(MID(input!$A708,SEARCH($E$1,input!$A708)+11,1))=""),TRUE,""),"X"),"")</f>
        <v>1</v>
      </c>
      <c r="F708" s="14" t="b">
        <f>IFERROR(IF(ISNUMBER(SEARCH($F$1,input!$A708)),VLOOKUP(TRIM(MID(input!$A708,SEARCH($F$1,input!$A708)+4,4)),'TRUE LIST'!$A$2:$B$8,2,0),"X"),"")</f>
        <v>1</v>
      </c>
      <c r="G708" s="14" t="b">
        <f>IFERROR(IF(ISNUMBER(SEARCH($G$1,input!$A708)),IF(LEN(TRIM(MID(input!$A708,SEARCH($G$1,input!$A708)+4,10)))=9,TRUE,""),"X"),"")</f>
        <v>1</v>
      </c>
      <c r="H708" s="14" t="str">
        <f t="shared" ca="1" si="22"/>
        <v/>
      </c>
      <c r="I708" s="13" t="str">
        <f>IF(ISBLANK(input!A708),"x","")</f>
        <v/>
      </c>
      <c r="J708" s="13" t="str">
        <f>IFERROR(IF(I708="x",MATCH("x",I709:I959,0),N/A),"")</f>
        <v/>
      </c>
      <c r="K708" s="14" t="str">
        <f t="shared" ca="1" si="23"/>
        <v/>
      </c>
    </row>
    <row r="709" spans="1:11" s="1" customFormat="1" x14ac:dyDescent="0.35">
      <c r="A709" s="14" t="str">
        <f>IFERROR(IF(ISNUMBER(SEARCH($A$1,input!$A709)),AND(1920&lt;=VALUE(TRIM(MID(input!$A709,SEARCH($A$1,input!$A709)+4,5))),VALUE(TRIM(MID(input!$A709,SEARCH($A$1,input!$A709)+4,5)))&lt;=2002),"X"),"")</f>
        <v>X</v>
      </c>
      <c r="B709" s="14" t="str">
        <f>IFERROR(IF(ISNUMBER(SEARCH($B$1,input!$A709)),AND(2010&lt;=VALUE(TRIM(MID(input!$A709,SEARCH($B$1,input!$A709)+4,5))),VALUE(TRIM(MID(input!$A709,SEARCH($B$1,input!$A709)+4,5)))&lt;=2020),"X"),"")</f>
        <v>X</v>
      </c>
      <c r="C709" s="14" t="str">
        <f>IFERROR(IF(ISNUMBER(SEARCH($C$1,input!$A709)),AND(2020&lt;=VALUE(TRIM(MID(input!$A709,SEARCH($C$1,input!$A709)+4,5))),VALUE(TRIM(MID(input!$A709,SEARCH($C$1,input!$A709)+4,5)))&lt;=2030),"X"),"")</f>
        <v>X</v>
      </c>
      <c r="D709" s="14" t="str">
        <f>IFERROR(IF(ISNUMBER(SEARCH($D$1,input!$A709)),IF(MID(input!$A709,SEARCH($D$1,input!$A709)+7,2)="cm",AND(150&lt;=VALUE(MID(input!$A709,SEARCH($D$1,input!$A709)+4,3)),VALUE(MID(input!$A709,SEARCH($D$1,input!$A709)+4,3))&lt;=193),IF(MID(input!$A709,SEARCH($D$1,input!$A709)+6,2)="in",AND(59&lt;=VALUE(MID(input!$A709,SEARCH($D$1,input!$A709)+4,2)),VALUE(MID(input!$A709,SEARCH($D$1,input!$A709)+4,2))&lt;=76),"")),"X"),"")</f>
        <v>X</v>
      </c>
      <c r="E709" s="14" t="str">
        <f>IFERROR(IF(ISNUMBER(SEARCH($E$1,input!$A709)),IF(AND(MID(input!$A709,SEARCH($E$1,input!$A709)+4,1)="#",
VLOOKUP(MID(input!$A709,SEARCH($E$1,input!$A709)+5,1),'TRUE LIST'!$C$2:$D$17,2,0),
VLOOKUP(MID(input!$A709,SEARCH($E$1,input!$A709)+6,1),'TRUE LIST'!$C$2:$D$17,2,0),
VLOOKUP(MID(input!$A709,SEARCH($E$1,input!$A709)+7,1),'TRUE LIST'!$C$2:$D$17,2,0),
VLOOKUP(MID(input!$A709,SEARCH($E$1,input!$A709)+8,1),'TRUE LIST'!$C$2:$D$17,2,0),
VLOOKUP(MID(input!$A709,SEARCH($E$1,input!$A709)+9,1),'TRUE LIST'!$C$2:$D$17,2,0),
VLOOKUP(MID(input!$A709,SEARCH($E$1,input!$A709)+10,1),'TRUE LIST'!$C$2:$D$17,2,0),
TRIM(MID(input!$A709,SEARCH($E$1,input!$A709)+11,1))=""),TRUE,""),"X"),"")</f>
        <v>X</v>
      </c>
      <c r="F709" s="14" t="str">
        <f>IFERROR(IF(ISNUMBER(SEARCH($F$1,input!$A709)),VLOOKUP(TRIM(MID(input!$A709,SEARCH($F$1,input!$A709)+4,4)),'TRUE LIST'!$A$2:$B$8,2,0),"X"),"")</f>
        <v>X</v>
      </c>
      <c r="G709" s="14" t="str">
        <f>IFERROR(IF(ISNUMBER(SEARCH($G$1,input!$A709)),IF(LEN(TRIM(MID(input!$A709,SEARCH($G$1,input!$A709)+4,10)))=9,TRUE,""),"X"),"")</f>
        <v>X</v>
      </c>
      <c r="H709" s="14" t="str">
        <f t="shared" ca="1" si="22"/>
        <v/>
      </c>
      <c r="I709" s="13" t="str">
        <f>IF(ISBLANK(input!A709),"x","")</f>
        <v>x</v>
      </c>
      <c r="J709" s="13">
        <f>IFERROR(IF(I709="x",MATCH("x",I710:I959,0),N/A),"")</f>
        <v>3</v>
      </c>
      <c r="K709" s="14" t="str">
        <f t="shared" ca="1" si="23"/>
        <v/>
      </c>
    </row>
    <row r="710" spans="1:11" s="1" customFormat="1" x14ac:dyDescent="0.35">
      <c r="A710" s="14" t="str">
        <f>IFERROR(IF(ISNUMBER(SEARCH($A$1,input!$A710)),AND(1920&lt;=VALUE(TRIM(MID(input!$A710,SEARCH($A$1,input!$A710)+4,5))),VALUE(TRIM(MID(input!$A710,SEARCH($A$1,input!$A710)+4,5)))&lt;=2002),"X"),"")</f>
        <v>X</v>
      </c>
      <c r="B710" s="14" t="str">
        <f>IFERROR(IF(ISNUMBER(SEARCH($B$1,input!$A710)),AND(2010&lt;=VALUE(TRIM(MID(input!$A710,SEARCH($B$1,input!$A710)+4,5))),VALUE(TRIM(MID(input!$A710,SEARCH($B$1,input!$A710)+4,5)))&lt;=2020),"X"),"")</f>
        <v>X</v>
      </c>
      <c r="C710" s="14" t="str">
        <f>IFERROR(IF(ISNUMBER(SEARCH($C$1,input!$A710)),AND(2020&lt;=VALUE(TRIM(MID(input!$A710,SEARCH($C$1,input!$A710)+4,5))),VALUE(TRIM(MID(input!$A710,SEARCH($C$1,input!$A710)+4,5)))&lt;=2030),"X"),"")</f>
        <v>X</v>
      </c>
      <c r="D710" s="14" t="str">
        <f>IFERROR(IF(ISNUMBER(SEARCH($D$1,input!$A710)),IF(MID(input!$A710,SEARCH($D$1,input!$A710)+7,2)="cm",AND(150&lt;=VALUE(MID(input!$A710,SEARCH($D$1,input!$A710)+4,3)),VALUE(MID(input!$A710,SEARCH($D$1,input!$A710)+4,3))&lt;=193),IF(MID(input!$A710,SEARCH($D$1,input!$A710)+6,2)="in",AND(59&lt;=VALUE(MID(input!$A710,SEARCH($D$1,input!$A710)+4,2)),VALUE(MID(input!$A710,SEARCH($D$1,input!$A710)+4,2))&lt;=76),"")),"X"),"")</f>
        <v>X</v>
      </c>
      <c r="E710" s="14" t="str">
        <f>IFERROR(IF(ISNUMBER(SEARCH($E$1,input!$A710)),IF(AND(MID(input!$A710,SEARCH($E$1,input!$A710)+4,1)="#",
VLOOKUP(MID(input!$A710,SEARCH($E$1,input!$A710)+5,1),'TRUE LIST'!$C$2:$D$17,2,0),
VLOOKUP(MID(input!$A710,SEARCH($E$1,input!$A710)+6,1),'TRUE LIST'!$C$2:$D$17,2,0),
VLOOKUP(MID(input!$A710,SEARCH($E$1,input!$A710)+7,1),'TRUE LIST'!$C$2:$D$17,2,0),
VLOOKUP(MID(input!$A710,SEARCH($E$1,input!$A710)+8,1),'TRUE LIST'!$C$2:$D$17,2,0),
VLOOKUP(MID(input!$A710,SEARCH($E$1,input!$A710)+9,1),'TRUE LIST'!$C$2:$D$17,2,0),
VLOOKUP(MID(input!$A710,SEARCH($E$1,input!$A710)+10,1),'TRUE LIST'!$C$2:$D$17,2,0),
TRIM(MID(input!$A710,SEARCH($E$1,input!$A710)+11,1))=""),TRUE,""),"X"),"")</f>
        <v>X</v>
      </c>
      <c r="F710" s="14" t="str">
        <f>IFERROR(IF(ISNUMBER(SEARCH($F$1,input!$A710)),VLOOKUP(TRIM(MID(input!$A710,SEARCH($F$1,input!$A710)+4,4)),'TRUE LIST'!$A$2:$B$8,2,0),"X"),"")</f>
        <v>X</v>
      </c>
      <c r="G710" s="14" t="str">
        <f>IFERROR(IF(ISNUMBER(SEARCH($G$1,input!$A710)),IF(LEN(TRIM(MID(input!$A710,SEARCH($G$1,input!$A710)+4,10)))=9,TRUE,""),"X"),"")</f>
        <v>X</v>
      </c>
      <c r="H710" s="14">
        <f t="shared" ca="1" si="22"/>
        <v>6</v>
      </c>
      <c r="I710" s="13" t="str">
        <f>IF(ISBLANK(input!A710),"x","")</f>
        <v/>
      </c>
      <c r="J710" s="13" t="str">
        <f>IFERROR(IF(I710="x",MATCH("x",I711:I959,0),N/A),"")</f>
        <v/>
      </c>
      <c r="K710" s="14">
        <f t="shared" ca="1" si="23"/>
        <v>6</v>
      </c>
    </row>
    <row r="711" spans="1:11" s="1" customFormat="1" x14ac:dyDescent="0.35">
      <c r="A711" s="14" t="b">
        <f>IFERROR(IF(ISNUMBER(SEARCH($A$1,input!$A711)),AND(1920&lt;=VALUE(TRIM(MID(input!$A711,SEARCH($A$1,input!$A711)+4,5))),VALUE(TRIM(MID(input!$A711,SEARCH($A$1,input!$A711)+4,5)))&lt;=2002),"X"),"")</f>
        <v>1</v>
      </c>
      <c r="B711" s="14" t="b">
        <f>IFERROR(IF(ISNUMBER(SEARCH($B$1,input!$A711)),AND(2010&lt;=VALUE(TRIM(MID(input!$A711,SEARCH($B$1,input!$A711)+4,5))),VALUE(TRIM(MID(input!$A711,SEARCH($B$1,input!$A711)+4,5)))&lt;=2020),"X"),"")</f>
        <v>1</v>
      </c>
      <c r="C711" s="14" t="b">
        <f>IFERROR(IF(ISNUMBER(SEARCH($C$1,input!$A711)),AND(2020&lt;=VALUE(TRIM(MID(input!$A711,SEARCH($C$1,input!$A711)+4,5))),VALUE(TRIM(MID(input!$A711,SEARCH($C$1,input!$A711)+4,5)))&lt;=2030),"X"),"")</f>
        <v>1</v>
      </c>
      <c r="D711" s="14" t="b">
        <f>IFERROR(IF(ISNUMBER(SEARCH($D$1,input!$A711)),IF(MID(input!$A711,SEARCH($D$1,input!$A711)+7,2)="cm",AND(150&lt;=VALUE(MID(input!$A711,SEARCH($D$1,input!$A711)+4,3)),VALUE(MID(input!$A711,SEARCH($D$1,input!$A711)+4,3))&lt;=193),IF(MID(input!$A711,SEARCH($D$1,input!$A711)+6,2)="in",AND(59&lt;=VALUE(MID(input!$A711,SEARCH($D$1,input!$A711)+4,2)),VALUE(MID(input!$A711,SEARCH($D$1,input!$A711)+4,2))&lt;=76),"")),"X"),"")</f>
        <v>1</v>
      </c>
      <c r="E711" s="14" t="b">
        <f>IFERROR(IF(ISNUMBER(SEARCH($E$1,input!$A711)),IF(AND(MID(input!$A711,SEARCH($E$1,input!$A711)+4,1)="#",
VLOOKUP(MID(input!$A711,SEARCH($E$1,input!$A711)+5,1),'TRUE LIST'!$C$2:$D$17,2,0),
VLOOKUP(MID(input!$A711,SEARCH($E$1,input!$A711)+6,1),'TRUE LIST'!$C$2:$D$17,2,0),
VLOOKUP(MID(input!$A711,SEARCH($E$1,input!$A711)+7,1),'TRUE LIST'!$C$2:$D$17,2,0),
VLOOKUP(MID(input!$A711,SEARCH($E$1,input!$A711)+8,1),'TRUE LIST'!$C$2:$D$17,2,0),
VLOOKUP(MID(input!$A711,SEARCH($E$1,input!$A711)+9,1),'TRUE LIST'!$C$2:$D$17,2,0),
VLOOKUP(MID(input!$A711,SEARCH($E$1,input!$A711)+10,1),'TRUE LIST'!$C$2:$D$17,2,0),
TRIM(MID(input!$A711,SEARCH($E$1,input!$A711)+11,1))=""),TRUE,""),"X"),"")</f>
        <v>1</v>
      </c>
      <c r="F711" s="14" t="b">
        <f>IFERROR(IF(ISNUMBER(SEARCH($F$1,input!$A711)),VLOOKUP(TRIM(MID(input!$A711,SEARCH($F$1,input!$A711)+4,4)),'TRUE LIST'!$A$2:$B$8,2,0),"X"),"")</f>
        <v>1</v>
      </c>
      <c r="G711" s="14" t="b">
        <f>IFERROR(IF(ISNUMBER(SEARCH($G$1,input!$A711)),IF(LEN(TRIM(MID(input!$A711,SEARCH($G$1,input!$A711)+4,10)))=9,TRUE,""),"X"),"")</f>
        <v>1</v>
      </c>
      <c r="H711" s="14" t="str">
        <f t="shared" ca="1" si="22"/>
        <v/>
      </c>
      <c r="I711" s="13" t="str">
        <f>IF(ISBLANK(input!A711),"x","")</f>
        <v/>
      </c>
      <c r="J711" s="13" t="str">
        <f>IFERROR(IF(I711="x",MATCH("x",I712:I959,0),N/A),"")</f>
        <v/>
      </c>
      <c r="K711" s="14" t="str">
        <f t="shared" ca="1" si="23"/>
        <v/>
      </c>
    </row>
    <row r="712" spans="1:11" s="1" customFormat="1" x14ac:dyDescent="0.35">
      <c r="A712" s="14" t="str">
        <f>IFERROR(IF(ISNUMBER(SEARCH($A$1,input!$A712)),AND(1920&lt;=VALUE(TRIM(MID(input!$A712,SEARCH($A$1,input!$A712)+4,5))),VALUE(TRIM(MID(input!$A712,SEARCH($A$1,input!$A712)+4,5)))&lt;=2002),"X"),"")</f>
        <v>X</v>
      </c>
      <c r="B712" s="14" t="str">
        <f>IFERROR(IF(ISNUMBER(SEARCH($B$1,input!$A712)),AND(2010&lt;=VALUE(TRIM(MID(input!$A712,SEARCH($B$1,input!$A712)+4,5))),VALUE(TRIM(MID(input!$A712,SEARCH($B$1,input!$A712)+4,5)))&lt;=2020),"X"),"")</f>
        <v>X</v>
      </c>
      <c r="C712" s="14" t="str">
        <f>IFERROR(IF(ISNUMBER(SEARCH($C$1,input!$A712)),AND(2020&lt;=VALUE(TRIM(MID(input!$A712,SEARCH($C$1,input!$A712)+4,5))),VALUE(TRIM(MID(input!$A712,SEARCH($C$1,input!$A712)+4,5)))&lt;=2030),"X"),"")</f>
        <v>X</v>
      </c>
      <c r="D712" s="14" t="str">
        <f>IFERROR(IF(ISNUMBER(SEARCH($D$1,input!$A712)),IF(MID(input!$A712,SEARCH($D$1,input!$A712)+7,2)="cm",AND(150&lt;=VALUE(MID(input!$A712,SEARCH($D$1,input!$A712)+4,3)),VALUE(MID(input!$A712,SEARCH($D$1,input!$A712)+4,3))&lt;=193),IF(MID(input!$A712,SEARCH($D$1,input!$A712)+6,2)="in",AND(59&lt;=VALUE(MID(input!$A712,SEARCH($D$1,input!$A712)+4,2)),VALUE(MID(input!$A712,SEARCH($D$1,input!$A712)+4,2))&lt;=76),"")),"X"),"")</f>
        <v>X</v>
      </c>
      <c r="E712" s="14" t="str">
        <f>IFERROR(IF(ISNUMBER(SEARCH($E$1,input!$A712)),IF(AND(MID(input!$A712,SEARCH($E$1,input!$A712)+4,1)="#",
VLOOKUP(MID(input!$A712,SEARCH($E$1,input!$A712)+5,1),'TRUE LIST'!$C$2:$D$17,2,0),
VLOOKUP(MID(input!$A712,SEARCH($E$1,input!$A712)+6,1),'TRUE LIST'!$C$2:$D$17,2,0),
VLOOKUP(MID(input!$A712,SEARCH($E$1,input!$A712)+7,1),'TRUE LIST'!$C$2:$D$17,2,0),
VLOOKUP(MID(input!$A712,SEARCH($E$1,input!$A712)+8,1),'TRUE LIST'!$C$2:$D$17,2,0),
VLOOKUP(MID(input!$A712,SEARCH($E$1,input!$A712)+9,1),'TRUE LIST'!$C$2:$D$17,2,0),
VLOOKUP(MID(input!$A712,SEARCH($E$1,input!$A712)+10,1),'TRUE LIST'!$C$2:$D$17,2,0),
TRIM(MID(input!$A712,SEARCH($E$1,input!$A712)+11,1))=""),TRUE,""),"X"),"")</f>
        <v>X</v>
      </c>
      <c r="F712" s="14" t="str">
        <f>IFERROR(IF(ISNUMBER(SEARCH($F$1,input!$A712)),VLOOKUP(TRIM(MID(input!$A712,SEARCH($F$1,input!$A712)+4,4)),'TRUE LIST'!$A$2:$B$8,2,0),"X"),"")</f>
        <v>X</v>
      </c>
      <c r="G712" s="14" t="str">
        <f>IFERROR(IF(ISNUMBER(SEARCH($G$1,input!$A712)),IF(LEN(TRIM(MID(input!$A712,SEARCH($G$1,input!$A712)+4,10)))=9,TRUE,""),"X"),"")</f>
        <v>X</v>
      </c>
      <c r="H712" s="14" t="str">
        <f t="shared" ca="1" si="22"/>
        <v/>
      </c>
      <c r="I712" s="13" t="str">
        <f>IF(ISBLANK(input!A712),"x","")</f>
        <v>x</v>
      </c>
      <c r="J712" s="13">
        <f>IFERROR(IF(I712="x",MATCH("x",I713:I959,0),N/A),"")</f>
        <v>4</v>
      </c>
      <c r="K712" s="14" t="str">
        <f t="shared" ca="1" si="23"/>
        <v/>
      </c>
    </row>
    <row r="713" spans="1:11" s="1" customFormat="1" x14ac:dyDescent="0.35">
      <c r="A713" s="14" t="str">
        <f>IFERROR(IF(ISNUMBER(SEARCH($A$1,input!$A713)),AND(1920&lt;=VALUE(TRIM(MID(input!$A713,SEARCH($A$1,input!$A713)+4,5))),VALUE(TRIM(MID(input!$A713,SEARCH($A$1,input!$A713)+4,5)))&lt;=2002),"X"),"")</f>
        <v>X</v>
      </c>
      <c r="B713" s="14" t="b">
        <f>IFERROR(IF(ISNUMBER(SEARCH($B$1,input!$A713)),AND(2010&lt;=VALUE(TRIM(MID(input!$A713,SEARCH($B$1,input!$A713)+4,5))),VALUE(TRIM(MID(input!$A713,SEARCH($B$1,input!$A713)+4,5)))&lt;=2020),"X"),"")</f>
        <v>1</v>
      </c>
      <c r="C713" s="14" t="str">
        <f>IFERROR(IF(ISNUMBER(SEARCH($C$1,input!$A713)),AND(2020&lt;=VALUE(TRIM(MID(input!$A713,SEARCH($C$1,input!$A713)+4,5))),VALUE(TRIM(MID(input!$A713,SEARCH($C$1,input!$A713)+4,5)))&lt;=2030),"X"),"")</f>
        <v>X</v>
      </c>
      <c r="D713" s="14" t="b">
        <f>IFERROR(IF(ISNUMBER(SEARCH($D$1,input!$A713)),IF(MID(input!$A713,SEARCH($D$1,input!$A713)+7,2)="cm",AND(150&lt;=VALUE(MID(input!$A713,SEARCH($D$1,input!$A713)+4,3)),VALUE(MID(input!$A713,SEARCH($D$1,input!$A713)+4,3))&lt;=193),IF(MID(input!$A713,SEARCH($D$1,input!$A713)+6,2)="in",AND(59&lt;=VALUE(MID(input!$A713,SEARCH($D$1,input!$A713)+4,2)),VALUE(MID(input!$A713,SEARCH($D$1,input!$A713)+4,2))&lt;=76),"")),"X"),"")</f>
        <v>1</v>
      </c>
      <c r="E713" s="14" t="str">
        <f>IFERROR(IF(ISNUMBER(SEARCH($E$1,input!$A713)),IF(AND(MID(input!$A713,SEARCH($E$1,input!$A713)+4,1)="#",
VLOOKUP(MID(input!$A713,SEARCH($E$1,input!$A713)+5,1),'TRUE LIST'!$C$2:$D$17,2,0),
VLOOKUP(MID(input!$A713,SEARCH($E$1,input!$A713)+6,1),'TRUE LIST'!$C$2:$D$17,2,0),
VLOOKUP(MID(input!$A713,SEARCH($E$1,input!$A713)+7,1),'TRUE LIST'!$C$2:$D$17,2,0),
VLOOKUP(MID(input!$A713,SEARCH($E$1,input!$A713)+8,1),'TRUE LIST'!$C$2:$D$17,2,0),
VLOOKUP(MID(input!$A713,SEARCH($E$1,input!$A713)+9,1),'TRUE LIST'!$C$2:$D$17,2,0),
VLOOKUP(MID(input!$A713,SEARCH($E$1,input!$A713)+10,1),'TRUE LIST'!$C$2:$D$17,2,0),
TRIM(MID(input!$A713,SEARCH($E$1,input!$A713)+11,1))=""),TRUE,""),"X"),"")</f>
        <v>X</v>
      </c>
      <c r="F713" s="14" t="b">
        <f>IFERROR(IF(ISNUMBER(SEARCH($F$1,input!$A713)),VLOOKUP(TRIM(MID(input!$A713,SEARCH($F$1,input!$A713)+4,4)),'TRUE LIST'!$A$2:$B$8,2,0),"X"),"")</f>
        <v>1</v>
      </c>
      <c r="G713" s="14" t="str">
        <f>IFERROR(IF(ISNUMBER(SEARCH($G$1,input!$A713)),IF(LEN(TRIM(MID(input!$A713,SEARCH($G$1,input!$A713)+4,10)))=9,TRUE,""),"X"),"")</f>
        <v/>
      </c>
      <c r="H713" s="14">
        <f t="shared" ca="1" si="22"/>
        <v>6</v>
      </c>
      <c r="I713" s="13" t="str">
        <f>IF(ISBLANK(input!A713),"x","")</f>
        <v/>
      </c>
      <c r="J713" s="13" t="str">
        <f>IFERROR(IF(I713="x",MATCH("x",I714:I959,0),N/A),"")</f>
        <v/>
      </c>
      <c r="K713" s="14">
        <f t="shared" ca="1" si="23"/>
        <v>6</v>
      </c>
    </row>
    <row r="714" spans="1:11" s="1" customFormat="1" x14ac:dyDescent="0.35">
      <c r="A714" s="14" t="str">
        <f>IFERROR(IF(ISNUMBER(SEARCH($A$1,input!$A714)),AND(1920&lt;=VALUE(TRIM(MID(input!$A714,SEARCH($A$1,input!$A714)+4,5))),VALUE(TRIM(MID(input!$A714,SEARCH($A$1,input!$A714)+4,5)))&lt;=2002),"X"),"")</f>
        <v>X</v>
      </c>
      <c r="B714" s="14" t="str">
        <f>IFERROR(IF(ISNUMBER(SEARCH($B$1,input!$A714)),AND(2010&lt;=VALUE(TRIM(MID(input!$A714,SEARCH($B$1,input!$A714)+4,5))),VALUE(TRIM(MID(input!$A714,SEARCH($B$1,input!$A714)+4,5)))&lt;=2020),"X"),"")</f>
        <v>X</v>
      </c>
      <c r="C714" s="14" t="b">
        <f>IFERROR(IF(ISNUMBER(SEARCH($C$1,input!$A714)),AND(2020&lt;=VALUE(TRIM(MID(input!$A714,SEARCH($C$1,input!$A714)+4,5))),VALUE(TRIM(MID(input!$A714,SEARCH($C$1,input!$A714)+4,5)))&lt;=2030),"X"),"")</f>
        <v>0</v>
      </c>
      <c r="D714" s="14" t="str">
        <f>IFERROR(IF(ISNUMBER(SEARCH($D$1,input!$A714)),IF(MID(input!$A714,SEARCH($D$1,input!$A714)+7,2)="cm",AND(150&lt;=VALUE(MID(input!$A714,SEARCH($D$1,input!$A714)+4,3)),VALUE(MID(input!$A714,SEARCH($D$1,input!$A714)+4,3))&lt;=193),IF(MID(input!$A714,SEARCH($D$1,input!$A714)+6,2)="in",AND(59&lt;=VALUE(MID(input!$A714,SEARCH($D$1,input!$A714)+4,2)),VALUE(MID(input!$A714,SEARCH($D$1,input!$A714)+4,2))&lt;=76),"")),"X"),"")</f>
        <v>X</v>
      </c>
      <c r="E714" s="14" t="b">
        <f>IFERROR(IF(ISNUMBER(SEARCH($E$1,input!$A714)),IF(AND(MID(input!$A714,SEARCH($E$1,input!$A714)+4,1)="#",
VLOOKUP(MID(input!$A714,SEARCH($E$1,input!$A714)+5,1),'TRUE LIST'!$C$2:$D$17,2,0),
VLOOKUP(MID(input!$A714,SEARCH($E$1,input!$A714)+6,1),'TRUE LIST'!$C$2:$D$17,2,0),
VLOOKUP(MID(input!$A714,SEARCH($E$1,input!$A714)+7,1),'TRUE LIST'!$C$2:$D$17,2,0),
VLOOKUP(MID(input!$A714,SEARCH($E$1,input!$A714)+8,1),'TRUE LIST'!$C$2:$D$17,2,0),
VLOOKUP(MID(input!$A714,SEARCH($E$1,input!$A714)+9,1),'TRUE LIST'!$C$2:$D$17,2,0),
VLOOKUP(MID(input!$A714,SEARCH($E$1,input!$A714)+10,1),'TRUE LIST'!$C$2:$D$17,2,0),
TRIM(MID(input!$A714,SEARCH($E$1,input!$A714)+11,1))=""),TRUE,""),"X"),"")</f>
        <v>1</v>
      </c>
      <c r="F714" s="14" t="str">
        <f>IFERROR(IF(ISNUMBER(SEARCH($F$1,input!$A714)),VLOOKUP(TRIM(MID(input!$A714,SEARCH($F$1,input!$A714)+4,4)),'TRUE LIST'!$A$2:$B$8,2,0),"X"),"")</f>
        <v>X</v>
      </c>
      <c r="G714" s="14" t="str">
        <f>IFERROR(IF(ISNUMBER(SEARCH($G$1,input!$A714)),IF(LEN(TRIM(MID(input!$A714,SEARCH($G$1,input!$A714)+4,10)))=9,TRUE,""),"X"),"")</f>
        <v>X</v>
      </c>
      <c r="H714" s="14" t="str">
        <f t="shared" ca="1" si="22"/>
        <v/>
      </c>
      <c r="I714" s="13" t="str">
        <f>IF(ISBLANK(input!A714),"x","")</f>
        <v/>
      </c>
      <c r="J714" s="13" t="str">
        <f>IFERROR(IF(I714="x",MATCH("x",I715:I959,0),N/A),"")</f>
        <v/>
      </c>
      <c r="K714" s="14" t="str">
        <f t="shared" ca="1" si="23"/>
        <v/>
      </c>
    </row>
    <row r="715" spans="1:11" s="1" customFormat="1" x14ac:dyDescent="0.35">
      <c r="A715" s="14" t="b">
        <f>IFERROR(IF(ISNUMBER(SEARCH($A$1,input!$A715)),AND(1920&lt;=VALUE(TRIM(MID(input!$A715,SEARCH($A$1,input!$A715)+4,5))),VALUE(TRIM(MID(input!$A715,SEARCH($A$1,input!$A715)+4,5)))&lt;=2002),"X"),"")</f>
        <v>1</v>
      </c>
      <c r="B715" s="14" t="str">
        <f>IFERROR(IF(ISNUMBER(SEARCH($B$1,input!$A715)),AND(2010&lt;=VALUE(TRIM(MID(input!$A715,SEARCH($B$1,input!$A715)+4,5))),VALUE(TRIM(MID(input!$A715,SEARCH($B$1,input!$A715)+4,5)))&lt;=2020),"X"),"")</f>
        <v>X</v>
      </c>
      <c r="C715" s="14" t="str">
        <f>IFERROR(IF(ISNUMBER(SEARCH($C$1,input!$A715)),AND(2020&lt;=VALUE(TRIM(MID(input!$A715,SEARCH($C$1,input!$A715)+4,5))),VALUE(TRIM(MID(input!$A715,SEARCH($C$1,input!$A715)+4,5)))&lt;=2030),"X"),"")</f>
        <v>X</v>
      </c>
      <c r="D715" s="14" t="str">
        <f>IFERROR(IF(ISNUMBER(SEARCH($D$1,input!$A715)),IF(MID(input!$A715,SEARCH($D$1,input!$A715)+7,2)="cm",AND(150&lt;=VALUE(MID(input!$A715,SEARCH($D$1,input!$A715)+4,3)),VALUE(MID(input!$A715,SEARCH($D$1,input!$A715)+4,3))&lt;=193),IF(MID(input!$A715,SEARCH($D$1,input!$A715)+6,2)="in",AND(59&lt;=VALUE(MID(input!$A715,SEARCH($D$1,input!$A715)+4,2)),VALUE(MID(input!$A715,SEARCH($D$1,input!$A715)+4,2))&lt;=76),"")),"X"),"")</f>
        <v>X</v>
      </c>
      <c r="E715" s="14" t="str">
        <f>IFERROR(IF(ISNUMBER(SEARCH($E$1,input!$A715)),IF(AND(MID(input!$A715,SEARCH($E$1,input!$A715)+4,1)="#",
VLOOKUP(MID(input!$A715,SEARCH($E$1,input!$A715)+5,1),'TRUE LIST'!$C$2:$D$17,2,0),
VLOOKUP(MID(input!$A715,SEARCH($E$1,input!$A715)+6,1),'TRUE LIST'!$C$2:$D$17,2,0),
VLOOKUP(MID(input!$A715,SEARCH($E$1,input!$A715)+7,1),'TRUE LIST'!$C$2:$D$17,2,0),
VLOOKUP(MID(input!$A715,SEARCH($E$1,input!$A715)+8,1),'TRUE LIST'!$C$2:$D$17,2,0),
VLOOKUP(MID(input!$A715,SEARCH($E$1,input!$A715)+9,1),'TRUE LIST'!$C$2:$D$17,2,0),
VLOOKUP(MID(input!$A715,SEARCH($E$1,input!$A715)+10,1),'TRUE LIST'!$C$2:$D$17,2,0),
TRIM(MID(input!$A715,SEARCH($E$1,input!$A715)+11,1))=""),TRUE,""),"X"),"")</f>
        <v>X</v>
      </c>
      <c r="F715" s="14" t="str">
        <f>IFERROR(IF(ISNUMBER(SEARCH($F$1,input!$A715)),VLOOKUP(TRIM(MID(input!$A715,SEARCH($F$1,input!$A715)+4,4)),'TRUE LIST'!$A$2:$B$8,2,0),"X"),"")</f>
        <v>X</v>
      </c>
      <c r="G715" s="14" t="str">
        <f>IFERROR(IF(ISNUMBER(SEARCH($G$1,input!$A715)),IF(LEN(TRIM(MID(input!$A715,SEARCH($G$1,input!$A715)+4,10)))=9,TRUE,""),"X"),"")</f>
        <v>X</v>
      </c>
      <c r="H715" s="14" t="str">
        <f t="shared" ca="1" si="22"/>
        <v/>
      </c>
      <c r="I715" s="13" t="str">
        <f>IF(ISBLANK(input!A715),"x","")</f>
        <v/>
      </c>
      <c r="J715" s="13" t="str">
        <f>IFERROR(IF(I715="x",MATCH("x",I716:I959,0),N/A),"")</f>
        <v/>
      </c>
      <c r="K715" s="14" t="str">
        <f t="shared" ca="1" si="23"/>
        <v/>
      </c>
    </row>
    <row r="716" spans="1:11" s="1" customFormat="1" x14ac:dyDescent="0.35">
      <c r="A716" s="14" t="str">
        <f>IFERROR(IF(ISNUMBER(SEARCH($A$1,input!$A716)),AND(1920&lt;=VALUE(TRIM(MID(input!$A716,SEARCH($A$1,input!$A716)+4,5))),VALUE(TRIM(MID(input!$A716,SEARCH($A$1,input!$A716)+4,5)))&lt;=2002),"X"),"")</f>
        <v>X</v>
      </c>
      <c r="B716" s="14" t="str">
        <f>IFERROR(IF(ISNUMBER(SEARCH($B$1,input!$A716)),AND(2010&lt;=VALUE(TRIM(MID(input!$A716,SEARCH($B$1,input!$A716)+4,5))),VALUE(TRIM(MID(input!$A716,SEARCH($B$1,input!$A716)+4,5)))&lt;=2020),"X"),"")</f>
        <v>X</v>
      </c>
      <c r="C716" s="14" t="str">
        <f>IFERROR(IF(ISNUMBER(SEARCH($C$1,input!$A716)),AND(2020&lt;=VALUE(TRIM(MID(input!$A716,SEARCH($C$1,input!$A716)+4,5))),VALUE(TRIM(MID(input!$A716,SEARCH($C$1,input!$A716)+4,5)))&lt;=2030),"X"),"")</f>
        <v>X</v>
      </c>
      <c r="D716" s="14" t="str">
        <f>IFERROR(IF(ISNUMBER(SEARCH($D$1,input!$A716)),IF(MID(input!$A716,SEARCH($D$1,input!$A716)+7,2)="cm",AND(150&lt;=VALUE(MID(input!$A716,SEARCH($D$1,input!$A716)+4,3)),VALUE(MID(input!$A716,SEARCH($D$1,input!$A716)+4,3))&lt;=193),IF(MID(input!$A716,SEARCH($D$1,input!$A716)+6,2)="in",AND(59&lt;=VALUE(MID(input!$A716,SEARCH($D$1,input!$A716)+4,2)),VALUE(MID(input!$A716,SEARCH($D$1,input!$A716)+4,2))&lt;=76),"")),"X"),"")</f>
        <v>X</v>
      </c>
      <c r="E716" s="14" t="str">
        <f>IFERROR(IF(ISNUMBER(SEARCH($E$1,input!$A716)),IF(AND(MID(input!$A716,SEARCH($E$1,input!$A716)+4,1)="#",
VLOOKUP(MID(input!$A716,SEARCH($E$1,input!$A716)+5,1),'TRUE LIST'!$C$2:$D$17,2,0),
VLOOKUP(MID(input!$A716,SEARCH($E$1,input!$A716)+6,1),'TRUE LIST'!$C$2:$D$17,2,0),
VLOOKUP(MID(input!$A716,SEARCH($E$1,input!$A716)+7,1),'TRUE LIST'!$C$2:$D$17,2,0),
VLOOKUP(MID(input!$A716,SEARCH($E$1,input!$A716)+8,1),'TRUE LIST'!$C$2:$D$17,2,0),
VLOOKUP(MID(input!$A716,SEARCH($E$1,input!$A716)+9,1),'TRUE LIST'!$C$2:$D$17,2,0),
VLOOKUP(MID(input!$A716,SEARCH($E$1,input!$A716)+10,1),'TRUE LIST'!$C$2:$D$17,2,0),
TRIM(MID(input!$A716,SEARCH($E$1,input!$A716)+11,1))=""),TRUE,""),"X"),"")</f>
        <v>X</v>
      </c>
      <c r="F716" s="14" t="str">
        <f>IFERROR(IF(ISNUMBER(SEARCH($F$1,input!$A716)),VLOOKUP(TRIM(MID(input!$A716,SEARCH($F$1,input!$A716)+4,4)),'TRUE LIST'!$A$2:$B$8,2,0),"X"),"")</f>
        <v>X</v>
      </c>
      <c r="G716" s="14" t="str">
        <f>IFERROR(IF(ISNUMBER(SEARCH($G$1,input!$A716)),IF(LEN(TRIM(MID(input!$A716,SEARCH($G$1,input!$A716)+4,10)))=9,TRUE,""),"X"),"")</f>
        <v>X</v>
      </c>
      <c r="H716" s="14" t="str">
        <f t="shared" ca="1" si="22"/>
        <v/>
      </c>
      <c r="I716" s="13" t="str">
        <f>IF(ISBLANK(input!A716),"x","")</f>
        <v>x</v>
      </c>
      <c r="J716" s="13">
        <f>IFERROR(IF(I716="x",MATCH("x",I717:I959,0),N/A),"")</f>
        <v>3</v>
      </c>
      <c r="K716" s="14" t="str">
        <f t="shared" ca="1" si="23"/>
        <v/>
      </c>
    </row>
    <row r="717" spans="1:11" s="1" customFormat="1" x14ac:dyDescent="0.35">
      <c r="A717" s="14" t="b">
        <f>IFERROR(IF(ISNUMBER(SEARCH($A$1,input!$A717)),AND(1920&lt;=VALUE(TRIM(MID(input!$A717,SEARCH($A$1,input!$A717)+4,5))),VALUE(TRIM(MID(input!$A717,SEARCH($A$1,input!$A717)+4,5)))&lt;=2002),"X"),"")</f>
        <v>1</v>
      </c>
      <c r="B717" s="14" t="b">
        <f>IFERROR(IF(ISNUMBER(SEARCH($B$1,input!$A717)),AND(2010&lt;=VALUE(TRIM(MID(input!$A717,SEARCH($B$1,input!$A717)+4,5))),VALUE(TRIM(MID(input!$A717,SEARCH($B$1,input!$A717)+4,5)))&lt;=2020),"X"),"")</f>
        <v>1</v>
      </c>
      <c r="C717" s="14" t="b">
        <f>IFERROR(IF(ISNUMBER(SEARCH($C$1,input!$A717)),AND(2020&lt;=VALUE(TRIM(MID(input!$A717,SEARCH($C$1,input!$A717)+4,5))),VALUE(TRIM(MID(input!$A717,SEARCH($C$1,input!$A717)+4,5)))&lt;=2030),"X"),"")</f>
        <v>1</v>
      </c>
      <c r="D717" s="14" t="b">
        <f>IFERROR(IF(ISNUMBER(SEARCH($D$1,input!$A717)),IF(MID(input!$A717,SEARCH($D$1,input!$A717)+7,2)="cm",AND(150&lt;=VALUE(MID(input!$A717,SEARCH($D$1,input!$A717)+4,3)),VALUE(MID(input!$A717,SEARCH($D$1,input!$A717)+4,3))&lt;=193),IF(MID(input!$A717,SEARCH($D$1,input!$A717)+6,2)="in",AND(59&lt;=VALUE(MID(input!$A717,SEARCH($D$1,input!$A717)+4,2)),VALUE(MID(input!$A717,SEARCH($D$1,input!$A717)+4,2))&lt;=76),"")),"X"),"")</f>
        <v>1</v>
      </c>
      <c r="E717" s="14" t="str">
        <f>IFERROR(IF(ISNUMBER(SEARCH($E$1,input!$A717)),IF(AND(MID(input!$A717,SEARCH($E$1,input!$A717)+4,1)="#",
VLOOKUP(MID(input!$A717,SEARCH($E$1,input!$A717)+5,1),'TRUE LIST'!$C$2:$D$17,2,0),
VLOOKUP(MID(input!$A717,SEARCH($E$1,input!$A717)+6,1),'TRUE LIST'!$C$2:$D$17,2,0),
VLOOKUP(MID(input!$A717,SEARCH($E$1,input!$A717)+7,1),'TRUE LIST'!$C$2:$D$17,2,0),
VLOOKUP(MID(input!$A717,SEARCH($E$1,input!$A717)+8,1),'TRUE LIST'!$C$2:$D$17,2,0),
VLOOKUP(MID(input!$A717,SEARCH($E$1,input!$A717)+9,1),'TRUE LIST'!$C$2:$D$17,2,0),
VLOOKUP(MID(input!$A717,SEARCH($E$1,input!$A717)+10,1),'TRUE LIST'!$C$2:$D$17,2,0),
TRIM(MID(input!$A717,SEARCH($E$1,input!$A717)+11,1))=""),TRUE,""),"X"),"")</f>
        <v>X</v>
      </c>
      <c r="F717" s="14" t="b">
        <f>IFERROR(IF(ISNUMBER(SEARCH($F$1,input!$A717)),VLOOKUP(TRIM(MID(input!$A717,SEARCH($F$1,input!$A717)+4,4)),'TRUE LIST'!$A$2:$B$8,2,0),"X"),"")</f>
        <v>1</v>
      </c>
      <c r="G717" s="14" t="b">
        <f>IFERROR(IF(ISNUMBER(SEARCH($G$1,input!$A717)),IF(LEN(TRIM(MID(input!$A717,SEARCH($G$1,input!$A717)+4,10)))=9,TRUE,""),"X"),"")</f>
        <v>1</v>
      </c>
      <c r="H717" s="14">
        <f t="shared" ca="1" si="22"/>
        <v>6</v>
      </c>
      <c r="I717" s="13" t="str">
        <f>IF(ISBLANK(input!A717),"x","")</f>
        <v/>
      </c>
      <c r="J717" s="13" t="str">
        <f>IFERROR(IF(I717="x",MATCH("x",I718:I959,0),N/A),"")</f>
        <v/>
      </c>
      <c r="K717" s="14">
        <f t="shared" ca="1" si="23"/>
        <v>6</v>
      </c>
    </row>
    <row r="718" spans="1:11" s="1" customFormat="1" x14ac:dyDescent="0.35">
      <c r="A718" s="14" t="str">
        <f>IFERROR(IF(ISNUMBER(SEARCH($A$1,input!$A718)),AND(1920&lt;=VALUE(TRIM(MID(input!$A718,SEARCH($A$1,input!$A718)+4,5))),VALUE(TRIM(MID(input!$A718,SEARCH($A$1,input!$A718)+4,5)))&lt;=2002),"X"),"")</f>
        <v>X</v>
      </c>
      <c r="B718" s="14" t="str">
        <f>IFERROR(IF(ISNUMBER(SEARCH($B$1,input!$A718)),AND(2010&lt;=VALUE(TRIM(MID(input!$A718,SEARCH($B$1,input!$A718)+4,5))),VALUE(TRIM(MID(input!$A718,SEARCH($B$1,input!$A718)+4,5)))&lt;=2020),"X"),"")</f>
        <v>X</v>
      </c>
      <c r="C718" s="14" t="str">
        <f>IFERROR(IF(ISNUMBER(SEARCH($C$1,input!$A718)),AND(2020&lt;=VALUE(TRIM(MID(input!$A718,SEARCH($C$1,input!$A718)+4,5))),VALUE(TRIM(MID(input!$A718,SEARCH($C$1,input!$A718)+4,5)))&lt;=2030),"X"),"")</f>
        <v>X</v>
      </c>
      <c r="D718" s="14" t="str">
        <f>IFERROR(IF(ISNUMBER(SEARCH($D$1,input!$A718)),IF(MID(input!$A718,SEARCH($D$1,input!$A718)+7,2)="cm",AND(150&lt;=VALUE(MID(input!$A718,SEARCH($D$1,input!$A718)+4,3)),VALUE(MID(input!$A718,SEARCH($D$1,input!$A718)+4,3))&lt;=193),IF(MID(input!$A718,SEARCH($D$1,input!$A718)+6,2)="in",AND(59&lt;=VALUE(MID(input!$A718,SEARCH($D$1,input!$A718)+4,2)),VALUE(MID(input!$A718,SEARCH($D$1,input!$A718)+4,2))&lt;=76),"")),"X"),"")</f>
        <v>X</v>
      </c>
      <c r="E718" s="14" t="b">
        <f>IFERROR(IF(ISNUMBER(SEARCH($E$1,input!$A718)),IF(AND(MID(input!$A718,SEARCH($E$1,input!$A718)+4,1)="#",
VLOOKUP(MID(input!$A718,SEARCH($E$1,input!$A718)+5,1),'TRUE LIST'!$C$2:$D$17,2,0),
VLOOKUP(MID(input!$A718,SEARCH($E$1,input!$A718)+6,1),'TRUE LIST'!$C$2:$D$17,2,0),
VLOOKUP(MID(input!$A718,SEARCH($E$1,input!$A718)+7,1),'TRUE LIST'!$C$2:$D$17,2,0),
VLOOKUP(MID(input!$A718,SEARCH($E$1,input!$A718)+8,1),'TRUE LIST'!$C$2:$D$17,2,0),
VLOOKUP(MID(input!$A718,SEARCH($E$1,input!$A718)+9,1),'TRUE LIST'!$C$2:$D$17,2,0),
VLOOKUP(MID(input!$A718,SEARCH($E$1,input!$A718)+10,1),'TRUE LIST'!$C$2:$D$17,2,0),
TRIM(MID(input!$A718,SEARCH($E$1,input!$A718)+11,1))=""),TRUE,""),"X"),"")</f>
        <v>1</v>
      </c>
      <c r="F718" s="14" t="str">
        <f>IFERROR(IF(ISNUMBER(SEARCH($F$1,input!$A718)),VLOOKUP(TRIM(MID(input!$A718,SEARCH($F$1,input!$A718)+4,4)),'TRUE LIST'!$A$2:$B$8,2,0),"X"),"")</f>
        <v>X</v>
      </c>
      <c r="G718" s="14" t="str">
        <f>IFERROR(IF(ISNUMBER(SEARCH($G$1,input!$A718)),IF(LEN(TRIM(MID(input!$A718,SEARCH($G$1,input!$A718)+4,10)))=9,TRUE,""),"X"),"")</f>
        <v>X</v>
      </c>
      <c r="H718" s="14" t="str">
        <f t="shared" ca="1" si="22"/>
        <v/>
      </c>
      <c r="I718" s="13" t="str">
        <f>IF(ISBLANK(input!A718),"x","")</f>
        <v/>
      </c>
      <c r="J718" s="13" t="str">
        <f>IFERROR(IF(I718="x",MATCH("x",I719:I959,0),N/A),"")</f>
        <v/>
      </c>
      <c r="K718" s="14" t="str">
        <f t="shared" ca="1" si="23"/>
        <v/>
      </c>
    </row>
    <row r="719" spans="1:11" s="1" customFormat="1" x14ac:dyDescent="0.35">
      <c r="A719" s="14" t="str">
        <f>IFERROR(IF(ISNUMBER(SEARCH($A$1,input!$A719)),AND(1920&lt;=VALUE(TRIM(MID(input!$A719,SEARCH($A$1,input!$A719)+4,5))),VALUE(TRIM(MID(input!$A719,SEARCH($A$1,input!$A719)+4,5)))&lt;=2002),"X"),"")</f>
        <v>X</v>
      </c>
      <c r="B719" s="14" t="str">
        <f>IFERROR(IF(ISNUMBER(SEARCH($B$1,input!$A719)),AND(2010&lt;=VALUE(TRIM(MID(input!$A719,SEARCH($B$1,input!$A719)+4,5))),VALUE(TRIM(MID(input!$A719,SEARCH($B$1,input!$A719)+4,5)))&lt;=2020),"X"),"")</f>
        <v>X</v>
      </c>
      <c r="C719" s="14" t="str">
        <f>IFERROR(IF(ISNUMBER(SEARCH($C$1,input!$A719)),AND(2020&lt;=VALUE(TRIM(MID(input!$A719,SEARCH($C$1,input!$A719)+4,5))),VALUE(TRIM(MID(input!$A719,SEARCH($C$1,input!$A719)+4,5)))&lt;=2030),"X"),"")</f>
        <v>X</v>
      </c>
      <c r="D719" s="14" t="str">
        <f>IFERROR(IF(ISNUMBER(SEARCH($D$1,input!$A719)),IF(MID(input!$A719,SEARCH($D$1,input!$A719)+7,2)="cm",AND(150&lt;=VALUE(MID(input!$A719,SEARCH($D$1,input!$A719)+4,3)),VALUE(MID(input!$A719,SEARCH($D$1,input!$A719)+4,3))&lt;=193),IF(MID(input!$A719,SEARCH($D$1,input!$A719)+6,2)="in",AND(59&lt;=VALUE(MID(input!$A719,SEARCH($D$1,input!$A719)+4,2)),VALUE(MID(input!$A719,SEARCH($D$1,input!$A719)+4,2))&lt;=76),"")),"X"),"")</f>
        <v>X</v>
      </c>
      <c r="E719" s="14" t="str">
        <f>IFERROR(IF(ISNUMBER(SEARCH($E$1,input!$A719)),IF(AND(MID(input!$A719,SEARCH($E$1,input!$A719)+4,1)="#",
VLOOKUP(MID(input!$A719,SEARCH($E$1,input!$A719)+5,1),'TRUE LIST'!$C$2:$D$17,2,0),
VLOOKUP(MID(input!$A719,SEARCH($E$1,input!$A719)+6,1),'TRUE LIST'!$C$2:$D$17,2,0),
VLOOKUP(MID(input!$A719,SEARCH($E$1,input!$A719)+7,1),'TRUE LIST'!$C$2:$D$17,2,0),
VLOOKUP(MID(input!$A719,SEARCH($E$1,input!$A719)+8,1),'TRUE LIST'!$C$2:$D$17,2,0),
VLOOKUP(MID(input!$A719,SEARCH($E$1,input!$A719)+9,1),'TRUE LIST'!$C$2:$D$17,2,0),
VLOOKUP(MID(input!$A719,SEARCH($E$1,input!$A719)+10,1),'TRUE LIST'!$C$2:$D$17,2,0),
TRIM(MID(input!$A719,SEARCH($E$1,input!$A719)+11,1))=""),TRUE,""),"X"),"")</f>
        <v>X</v>
      </c>
      <c r="F719" s="14" t="str">
        <f>IFERROR(IF(ISNUMBER(SEARCH($F$1,input!$A719)),VLOOKUP(TRIM(MID(input!$A719,SEARCH($F$1,input!$A719)+4,4)),'TRUE LIST'!$A$2:$B$8,2,0),"X"),"")</f>
        <v>X</v>
      </c>
      <c r="G719" s="14" t="str">
        <f>IFERROR(IF(ISNUMBER(SEARCH($G$1,input!$A719)),IF(LEN(TRIM(MID(input!$A719,SEARCH($G$1,input!$A719)+4,10)))=9,TRUE,""),"X"),"")</f>
        <v>X</v>
      </c>
      <c r="H719" s="14" t="str">
        <f t="shared" ca="1" si="22"/>
        <v/>
      </c>
      <c r="I719" s="13" t="str">
        <f>IF(ISBLANK(input!A719),"x","")</f>
        <v>x</v>
      </c>
      <c r="J719" s="13">
        <f>IFERROR(IF(I719="x",MATCH("x",I720:I959,0),N/A),"")</f>
        <v>4</v>
      </c>
      <c r="K719" s="14" t="str">
        <f t="shared" ca="1" si="23"/>
        <v/>
      </c>
    </row>
    <row r="720" spans="1:11" s="1" customFormat="1" x14ac:dyDescent="0.35">
      <c r="A720" s="14" t="b">
        <f>IFERROR(IF(ISNUMBER(SEARCH($A$1,input!$A720)),AND(1920&lt;=VALUE(TRIM(MID(input!$A720,SEARCH($A$1,input!$A720)+4,5))),VALUE(TRIM(MID(input!$A720,SEARCH($A$1,input!$A720)+4,5)))&lt;=2002),"X"),"")</f>
        <v>1</v>
      </c>
      <c r="B720" s="14" t="str">
        <f>IFERROR(IF(ISNUMBER(SEARCH($B$1,input!$A720)),AND(2010&lt;=VALUE(TRIM(MID(input!$A720,SEARCH($B$1,input!$A720)+4,5))),VALUE(TRIM(MID(input!$A720,SEARCH($B$1,input!$A720)+4,5)))&lt;=2020),"X"),"")</f>
        <v>X</v>
      </c>
      <c r="C720" s="14" t="b">
        <f>IFERROR(IF(ISNUMBER(SEARCH($C$1,input!$A720)),AND(2020&lt;=VALUE(TRIM(MID(input!$A720,SEARCH($C$1,input!$A720)+4,5))),VALUE(TRIM(MID(input!$A720,SEARCH($C$1,input!$A720)+4,5)))&lt;=2030),"X"),"")</f>
        <v>1</v>
      </c>
      <c r="D720" s="14" t="b">
        <f>IFERROR(IF(ISNUMBER(SEARCH($D$1,input!$A720)),IF(MID(input!$A720,SEARCH($D$1,input!$A720)+7,2)="cm",AND(150&lt;=VALUE(MID(input!$A720,SEARCH($D$1,input!$A720)+4,3)),VALUE(MID(input!$A720,SEARCH($D$1,input!$A720)+4,3))&lt;=193),IF(MID(input!$A720,SEARCH($D$1,input!$A720)+6,2)="in",AND(59&lt;=VALUE(MID(input!$A720,SEARCH($D$1,input!$A720)+4,2)),VALUE(MID(input!$A720,SEARCH($D$1,input!$A720)+4,2))&lt;=76),"")),"X"),"")</f>
        <v>1</v>
      </c>
      <c r="E720" s="14" t="b">
        <f>IFERROR(IF(ISNUMBER(SEARCH($E$1,input!$A720)),IF(AND(MID(input!$A720,SEARCH($E$1,input!$A720)+4,1)="#",
VLOOKUP(MID(input!$A720,SEARCH($E$1,input!$A720)+5,1),'TRUE LIST'!$C$2:$D$17,2,0),
VLOOKUP(MID(input!$A720,SEARCH($E$1,input!$A720)+6,1),'TRUE LIST'!$C$2:$D$17,2,0),
VLOOKUP(MID(input!$A720,SEARCH($E$1,input!$A720)+7,1),'TRUE LIST'!$C$2:$D$17,2,0),
VLOOKUP(MID(input!$A720,SEARCH($E$1,input!$A720)+8,1),'TRUE LIST'!$C$2:$D$17,2,0),
VLOOKUP(MID(input!$A720,SEARCH($E$1,input!$A720)+9,1),'TRUE LIST'!$C$2:$D$17,2,0),
VLOOKUP(MID(input!$A720,SEARCH($E$1,input!$A720)+10,1),'TRUE LIST'!$C$2:$D$17,2,0),
TRIM(MID(input!$A720,SEARCH($E$1,input!$A720)+11,1))=""),TRUE,""),"X"),"")</f>
        <v>1</v>
      </c>
      <c r="F720" s="14" t="str">
        <f>IFERROR(IF(ISNUMBER(SEARCH($F$1,input!$A720)),VLOOKUP(TRIM(MID(input!$A720,SEARCH($F$1,input!$A720)+4,4)),'TRUE LIST'!$A$2:$B$8,2,0),"X"),"")</f>
        <v>X</v>
      </c>
      <c r="G720" s="14" t="str">
        <f>IFERROR(IF(ISNUMBER(SEARCH($G$1,input!$A720)),IF(LEN(TRIM(MID(input!$A720,SEARCH($G$1,input!$A720)+4,10)))=9,TRUE,""),"X"),"")</f>
        <v>X</v>
      </c>
      <c r="H720" s="14">
        <f t="shared" ca="1" si="22"/>
        <v>6</v>
      </c>
      <c r="I720" s="13" t="str">
        <f>IF(ISBLANK(input!A720),"x","")</f>
        <v/>
      </c>
      <c r="J720" s="13" t="str">
        <f>IFERROR(IF(I720="x",MATCH("x",I721:I959,0),N/A),"")</f>
        <v/>
      </c>
      <c r="K720" s="14">
        <f t="shared" ca="1" si="23"/>
        <v>6</v>
      </c>
    </row>
    <row r="721" spans="1:11" s="1" customFormat="1" x14ac:dyDescent="0.35">
      <c r="A721" s="14" t="str">
        <f>IFERROR(IF(ISNUMBER(SEARCH($A$1,input!$A721)),AND(1920&lt;=VALUE(TRIM(MID(input!$A721,SEARCH($A$1,input!$A721)+4,5))),VALUE(TRIM(MID(input!$A721,SEARCH($A$1,input!$A721)+4,5)))&lt;=2002),"X"),"")</f>
        <v>X</v>
      </c>
      <c r="B721" s="14" t="b">
        <f>IFERROR(IF(ISNUMBER(SEARCH($B$1,input!$A721)),AND(2010&lt;=VALUE(TRIM(MID(input!$A721,SEARCH($B$1,input!$A721)+4,5))),VALUE(TRIM(MID(input!$A721,SEARCH($B$1,input!$A721)+4,5)))&lt;=2020),"X"),"")</f>
        <v>1</v>
      </c>
      <c r="C721" s="14" t="str">
        <f>IFERROR(IF(ISNUMBER(SEARCH($C$1,input!$A721)),AND(2020&lt;=VALUE(TRIM(MID(input!$A721,SEARCH($C$1,input!$A721)+4,5))),VALUE(TRIM(MID(input!$A721,SEARCH($C$1,input!$A721)+4,5)))&lt;=2030),"X"),"")</f>
        <v>X</v>
      </c>
      <c r="D721" s="14" t="str">
        <f>IFERROR(IF(ISNUMBER(SEARCH($D$1,input!$A721)),IF(MID(input!$A721,SEARCH($D$1,input!$A721)+7,2)="cm",AND(150&lt;=VALUE(MID(input!$A721,SEARCH($D$1,input!$A721)+4,3)),VALUE(MID(input!$A721,SEARCH($D$1,input!$A721)+4,3))&lt;=193),IF(MID(input!$A721,SEARCH($D$1,input!$A721)+6,2)="in",AND(59&lt;=VALUE(MID(input!$A721,SEARCH($D$1,input!$A721)+4,2)),VALUE(MID(input!$A721,SEARCH($D$1,input!$A721)+4,2))&lt;=76),"")),"X"),"")</f>
        <v>X</v>
      </c>
      <c r="E721" s="14" t="str">
        <f>IFERROR(IF(ISNUMBER(SEARCH($E$1,input!$A721)),IF(AND(MID(input!$A721,SEARCH($E$1,input!$A721)+4,1)="#",
VLOOKUP(MID(input!$A721,SEARCH($E$1,input!$A721)+5,1),'TRUE LIST'!$C$2:$D$17,2,0),
VLOOKUP(MID(input!$A721,SEARCH($E$1,input!$A721)+6,1),'TRUE LIST'!$C$2:$D$17,2,0),
VLOOKUP(MID(input!$A721,SEARCH($E$1,input!$A721)+7,1),'TRUE LIST'!$C$2:$D$17,2,0),
VLOOKUP(MID(input!$A721,SEARCH($E$1,input!$A721)+8,1),'TRUE LIST'!$C$2:$D$17,2,0),
VLOOKUP(MID(input!$A721,SEARCH($E$1,input!$A721)+9,1),'TRUE LIST'!$C$2:$D$17,2,0),
VLOOKUP(MID(input!$A721,SEARCH($E$1,input!$A721)+10,1),'TRUE LIST'!$C$2:$D$17,2,0),
TRIM(MID(input!$A721,SEARCH($E$1,input!$A721)+11,1))=""),TRUE,""),"X"),"")</f>
        <v>X</v>
      </c>
      <c r="F721" s="14" t="str">
        <f>IFERROR(IF(ISNUMBER(SEARCH($F$1,input!$A721)),VLOOKUP(TRIM(MID(input!$A721,SEARCH($F$1,input!$A721)+4,4)),'TRUE LIST'!$A$2:$B$8,2,0),"X"),"")</f>
        <v>X</v>
      </c>
      <c r="G721" s="14" t="str">
        <f>IFERROR(IF(ISNUMBER(SEARCH($G$1,input!$A721)),IF(LEN(TRIM(MID(input!$A721,SEARCH($G$1,input!$A721)+4,10)))=9,TRUE,""),"X"),"")</f>
        <v>X</v>
      </c>
      <c r="H721" s="14" t="str">
        <f t="shared" ca="1" si="22"/>
        <v/>
      </c>
      <c r="I721" s="13" t="str">
        <f>IF(ISBLANK(input!A721),"x","")</f>
        <v/>
      </c>
      <c r="J721" s="13" t="str">
        <f>IFERROR(IF(I721="x",MATCH("x",I722:I959,0),N/A),"")</f>
        <v/>
      </c>
      <c r="K721" s="14" t="str">
        <f t="shared" ca="1" si="23"/>
        <v/>
      </c>
    </row>
    <row r="722" spans="1:11" s="1" customFormat="1" x14ac:dyDescent="0.35">
      <c r="A722" s="14" t="str">
        <f>IFERROR(IF(ISNUMBER(SEARCH($A$1,input!$A722)),AND(1920&lt;=VALUE(TRIM(MID(input!$A722,SEARCH($A$1,input!$A722)+4,5))),VALUE(TRIM(MID(input!$A722,SEARCH($A$1,input!$A722)+4,5)))&lt;=2002),"X"),"")</f>
        <v>X</v>
      </c>
      <c r="B722" s="14" t="str">
        <f>IFERROR(IF(ISNUMBER(SEARCH($B$1,input!$A722)),AND(2010&lt;=VALUE(TRIM(MID(input!$A722,SEARCH($B$1,input!$A722)+4,5))),VALUE(TRIM(MID(input!$A722,SEARCH($B$1,input!$A722)+4,5)))&lt;=2020),"X"),"")</f>
        <v>X</v>
      </c>
      <c r="C722" s="14" t="str">
        <f>IFERROR(IF(ISNUMBER(SEARCH($C$1,input!$A722)),AND(2020&lt;=VALUE(TRIM(MID(input!$A722,SEARCH($C$1,input!$A722)+4,5))),VALUE(TRIM(MID(input!$A722,SEARCH($C$1,input!$A722)+4,5)))&lt;=2030),"X"),"")</f>
        <v>X</v>
      </c>
      <c r="D722" s="14" t="str">
        <f>IFERROR(IF(ISNUMBER(SEARCH($D$1,input!$A722)),IF(MID(input!$A722,SEARCH($D$1,input!$A722)+7,2)="cm",AND(150&lt;=VALUE(MID(input!$A722,SEARCH($D$1,input!$A722)+4,3)),VALUE(MID(input!$A722,SEARCH($D$1,input!$A722)+4,3))&lt;=193),IF(MID(input!$A722,SEARCH($D$1,input!$A722)+6,2)="in",AND(59&lt;=VALUE(MID(input!$A722,SEARCH($D$1,input!$A722)+4,2)),VALUE(MID(input!$A722,SEARCH($D$1,input!$A722)+4,2))&lt;=76),"")),"X"),"")</f>
        <v>X</v>
      </c>
      <c r="E722" s="14" t="str">
        <f>IFERROR(IF(ISNUMBER(SEARCH($E$1,input!$A722)),IF(AND(MID(input!$A722,SEARCH($E$1,input!$A722)+4,1)="#",
VLOOKUP(MID(input!$A722,SEARCH($E$1,input!$A722)+5,1),'TRUE LIST'!$C$2:$D$17,2,0),
VLOOKUP(MID(input!$A722,SEARCH($E$1,input!$A722)+6,1),'TRUE LIST'!$C$2:$D$17,2,0),
VLOOKUP(MID(input!$A722,SEARCH($E$1,input!$A722)+7,1),'TRUE LIST'!$C$2:$D$17,2,0),
VLOOKUP(MID(input!$A722,SEARCH($E$1,input!$A722)+8,1),'TRUE LIST'!$C$2:$D$17,2,0),
VLOOKUP(MID(input!$A722,SEARCH($E$1,input!$A722)+9,1),'TRUE LIST'!$C$2:$D$17,2,0),
VLOOKUP(MID(input!$A722,SEARCH($E$1,input!$A722)+10,1),'TRUE LIST'!$C$2:$D$17,2,0),
TRIM(MID(input!$A722,SEARCH($E$1,input!$A722)+11,1))=""),TRUE,""),"X"),"")</f>
        <v>X</v>
      </c>
      <c r="F722" s="14" t="b">
        <f>IFERROR(IF(ISNUMBER(SEARCH($F$1,input!$A722)),VLOOKUP(TRIM(MID(input!$A722,SEARCH($F$1,input!$A722)+4,4)),'TRUE LIST'!$A$2:$B$8,2,0),"X"),"")</f>
        <v>1</v>
      </c>
      <c r="G722" s="14" t="str">
        <f>IFERROR(IF(ISNUMBER(SEARCH($G$1,input!$A722)),IF(LEN(TRIM(MID(input!$A722,SEARCH($G$1,input!$A722)+4,10)))=9,TRUE,""),"X"),"")</f>
        <v>X</v>
      </c>
      <c r="H722" s="14" t="str">
        <f t="shared" ca="1" si="22"/>
        <v/>
      </c>
      <c r="I722" s="13" t="str">
        <f>IF(ISBLANK(input!A722),"x","")</f>
        <v/>
      </c>
      <c r="J722" s="13" t="str">
        <f>IFERROR(IF(I722="x",MATCH("x",I723:I959,0),N/A),"")</f>
        <v/>
      </c>
      <c r="K722" s="14" t="str">
        <f t="shared" ca="1" si="23"/>
        <v/>
      </c>
    </row>
    <row r="723" spans="1:11" s="1" customFormat="1" x14ac:dyDescent="0.35">
      <c r="A723" s="14" t="str">
        <f>IFERROR(IF(ISNUMBER(SEARCH($A$1,input!$A723)),AND(1920&lt;=VALUE(TRIM(MID(input!$A723,SEARCH($A$1,input!$A723)+4,5))),VALUE(TRIM(MID(input!$A723,SEARCH($A$1,input!$A723)+4,5)))&lt;=2002),"X"),"")</f>
        <v>X</v>
      </c>
      <c r="B723" s="14" t="str">
        <f>IFERROR(IF(ISNUMBER(SEARCH($B$1,input!$A723)),AND(2010&lt;=VALUE(TRIM(MID(input!$A723,SEARCH($B$1,input!$A723)+4,5))),VALUE(TRIM(MID(input!$A723,SEARCH($B$1,input!$A723)+4,5)))&lt;=2020),"X"),"")</f>
        <v>X</v>
      </c>
      <c r="C723" s="14" t="str">
        <f>IFERROR(IF(ISNUMBER(SEARCH($C$1,input!$A723)),AND(2020&lt;=VALUE(TRIM(MID(input!$A723,SEARCH($C$1,input!$A723)+4,5))),VALUE(TRIM(MID(input!$A723,SEARCH($C$1,input!$A723)+4,5)))&lt;=2030),"X"),"")</f>
        <v>X</v>
      </c>
      <c r="D723" s="14" t="str">
        <f>IFERROR(IF(ISNUMBER(SEARCH($D$1,input!$A723)),IF(MID(input!$A723,SEARCH($D$1,input!$A723)+7,2)="cm",AND(150&lt;=VALUE(MID(input!$A723,SEARCH($D$1,input!$A723)+4,3)),VALUE(MID(input!$A723,SEARCH($D$1,input!$A723)+4,3))&lt;=193),IF(MID(input!$A723,SEARCH($D$1,input!$A723)+6,2)="in",AND(59&lt;=VALUE(MID(input!$A723,SEARCH($D$1,input!$A723)+4,2)),VALUE(MID(input!$A723,SEARCH($D$1,input!$A723)+4,2))&lt;=76),"")),"X"),"")</f>
        <v>X</v>
      </c>
      <c r="E723" s="14" t="str">
        <f>IFERROR(IF(ISNUMBER(SEARCH($E$1,input!$A723)),IF(AND(MID(input!$A723,SEARCH($E$1,input!$A723)+4,1)="#",
VLOOKUP(MID(input!$A723,SEARCH($E$1,input!$A723)+5,1),'TRUE LIST'!$C$2:$D$17,2,0),
VLOOKUP(MID(input!$A723,SEARCH($E$1,input!$A723)+6,1),'TRUE LIST'!$C$2:$D$17,2,0),
VLOOKUP(MID(input!$A723,SEARCH($E$1,input!$A723)+7,1),'TRUE LIST'!$C$2:$D$17,2,0),
VLOOKUP(MID(input!$A723,SEARCH($E$1,input!$A723)+8,1),'TRUE LIST'!$C$2:$D$17,2,0),
VLOOKUP(MID(input!$A723,SEARCH($E$1,input!$A723)+9,1),'TRUE LIST'!$C$2:$D$17,2,0),
VLOOKUP(MID(input!$A723,SEARCH($E$1,input!$A723)+10,1),'TRUE LIST'!$C$2:$D$17,2,0),
TRIM(MID(input!$A723,SEARCH($E$1,input!$A723)+11,1))=""),TRUE,""),"X"),"")</f>
        <v>X</v>
      </c>
      <c r="F723" s="14" t="str">
        <f>IFERROR(IF(ISNUMBER(SEARCH($F$1,input!$A723)),VLOOKUP(TRIM(MID(input!$A723,SEARCH($F$1,input!$A723)+4,4)),'TRUE LIST'!$A$2:$B$8,2,0),"X"),"")</f>
        <v>X</v>
      </c>
      <c r="G723" s="14" t="str">
        <f>IFERROR(IF(ISNUMBER(SEARCH($G$1,input!$A723)),IF(LEN(TRIM(MID(input!$A723,SEARCH($G$1,input!$A723)+4,10)))=9,TRUE,""),"X"),"")</f>
        <v>X</v>
      </c>
      <c r="H723" s="14" t="str">
        <f t="shared" ca="1" si="22"/>
        <v/>
      </c>
      <c r="I723" s="13" t="str">
        <f>IF(ISBLANK(input!A723),"x","")</f>
        <v>x</v>
      </c>
      <c r="J723" s="13">
        <f>IFERROR(IF(I723="x",MATCH("x",I724:I959,0),N/A),"")</f>
        <v>3</v>
      </c>
      <c r="K723" s="14" t="str">
        <f t="shared" ca="1" si="23"/>
        <v/>
      </c>
    </row>
    <row r="724" spans="1:11" s="1" customFormat="1" x14ac:dyDescent="0.35">
      <c r="A724" s="14" t="str">
        <f>IFERROR(IF(ISNUMBER(SEARCH($A$1,input!$A724)),AND(1920&lt;=VALUE(TRIM(MID(input!$A724,SEARCH($A$1,input!$A724)+4,5))),VALUE(TRIM(MID(input!$A724,SEARCH($A$1,input!$A724)+4,5)))&lt;=2002),"X"),"")</f>
        <v>X</v>
      </c>
      <c r="B724" s="14" t="str">
        <f>IFERROR(IF(ISNUMBER(SEARCH($B$1,input!$A724)),AND(2010&lt;=VALUE(TRIM(MID(input!$A724,SEARCH($B$1,input!$A724)+4,5))),VALUE(TRIM(MID(input!$A724,SEARCH($B$1,input!$A724)+4,5)))&lt;=2020),"X"),"")</f>
        <v>X</v>
      </c>
      <c r="C724" s="14" t="b">
        <f>IFERROR(IF(ISNUMBER(SEARCH($C$1,input!$A724)),AND(2020&lt;=VALUE(TRIM(MID(input!$A724,SEARCH($C$1,input!$A724)+4,5))),VALUE(TRIM(MID(input!$A724,SEARCH($C$1,input!$A724)+4,5)))&lt;=2030),"X"),"")</f>
        <v>1</v>
      </c>
      <c r="D724" s="14" t="b">
        <f>IFERROR(IF(ISNUMBER(SEARCH($D$1,input!$A724)),IF(MID(input!$A724,SEARCH($D$1,input!$A724)+7,2)="cm",AND(150&lt;=VALUE(MID(input!$A724,SEARCH($D$1,input!$A724)+4,3)),VALUE(MID(input!$A724,SEARCH($D$1,input!$A724)+4,3))&lt;=193),IF(MID(input!$A724,SEARCH($D$1,input!$A724)+6,2)="in",AND(59&lt;=VALUE(MID(input!$A724,SEARCH($D$1,input!$A724)+4,2)),VALUE(MID(input!$A724,SEARCH($D$1,input!$A724)+4,2))&lt;=76),"")),"X"),"")</f>
        <v>1</v>
      </c>
      <c r="E724" s="14" t="str">
        <f>IFERROR(IF(ISNUMBER(SEARCH($E$1,input!$A724)),IF(AND(MID(input!$A724,SEARCH($E$1,input!$A724)+4,1)="#",
VLOOKUP(MID(input!$A724,SEARCH($E$1,input!$A724)+5,1),'TRUE LIST'!$C$2:$D$17,2,0),
VLOOKUP(MID(input!$A724,SEARCH($E$1,input!$A724)+6,1),'TRUE LIST'!$C$2:$D$17,2,0),
VLOOKUP(MID(input!$A724,SEARCH($E$1,input!$A724)+7,1),'TRUE LIST'!$C$2:$D$17,2,0),
VLOOKUP(MID(input!$A724,SEARCH($E$1,input!$A724)+8,1),'TRUE LIST'!$C$2:$D$17,2,0),
VLOOKUP(MID(input!$A724,SEARCH($E$1,input!$A724)+9,1),'TRUE LIST'!$C$2:$D$17,2,0),
VLOOKUP(MID(input!$A724,SEARCH($E$1,input!$A724)+10,1),'TRUE LIST'!$C$2:$D$17,2,0),
TRIM(MID(input!$A724,SEARCH($E$1,input!$A724)+11,1))=""),TRUE,""),"X"),"")</f>
        <v/>
      </c>
      <c r="F724" s="14" t="b">
        <f>IFERROR(IF(ISNUMBER(SEARCH($F$1,input!$A724)),VLOOKUP(TRIM(MID(input!$A724,SEARCH($F$1,input!$A724)+4,4)),'TRUE LIST'!$A$2:$B$8,2,0),"X"),"")</f>
        <v>1</v>
      </c>
      <c r="G724" s="14" t="str">
        <f>IFERROR(IF(ISNUMBER(SEARCH($G$1,input!$A724)),IF(LEN(TRIM(MID(input!$A724,SEARCH($G$1,input!$A724)+4,10)))=9,TRUE,""),"X"),"")</f>
        <v/>
      </c>
      <c r="H724" s="14">
        <f t="shared" ca="1" si="22"/>
        <v>6</v>
      </c>
      <c r="I724" s="13" t="str">
        <f>IF(ISBLANK(input!A724),"x","")</f>
        <v/>
      </c>
      <c r="J724" s="13" t="str">
        <f>IFERROR(IF(I724="x",MATCH("x",I725:I959,0),N/A),"")</f>
        <v/>
      </c>
      <c r="K724" s="14">
        <f t="shared" ca="1" si="23"/>
        <v>6</v>
      </c>
    </row>
    <row r="725" spans="1:11" s="1" customFormat="1" x14ac:dyDescent="0.35">
      <c r="A725" s="14" t="b">
        <f>IFERROR(IF(ISNUMBER(SEARCH($A$1,input!$A725)),AND(1920&lt;=VALUE(TRIM(MID(input!$A725,SEARCH($A$1,input!$A725)+4,5))),VALUE(TRIM(MID(input!$A725,SEARCH($A$1,input!$A725)+4,5)))&lt;=2002),"X"),"")</f>
        <v>1</v>
      </c>
      <c r="B725" s="14" t="b">
        <f>IFERROR(IF(ISNUMBER(SEARCH($B$1,input!$A725)),AND(2010&lt;=VALUE(TRIM(MID(input!$A725,SEARCH($B$1,input!$A725)+4,5))),VALUE(TRIM(MID(input!$A725,SEARCH($B$1,input!$A725)+4,5)))&lt;=2020),"X"),"")</f>
        <v>1</v>
      </c>
      <c r="C725" s="14" t="str">
        <f>IFERROR(IF(ISNUMBER(SEARCH($C$1,input!$A725)),AND(2020&lt;=VALUE(TRIM(MID(input!$A725,SEARCH($C$1,input!$A725)+4,5))),VALUE(TRIM(MID(input!$A725,SEARCH($C$1,input!$A725)+4,5)))&lt;=2030),"X"),"")</f>
        <v>X</v>
      </c>
      <c r="D725" s="14" t="str">
        <f>IFERROR(IF(ISNUMBER(SEARCH($D$1,input!$A725)),IF(MID(input!$A725,SEARCH($D$1,input!$A725)+7,2)="cm",AND(150&lt;=VALUE(MID(input!$A725,SEARCH($D$1,input!$A725)+4,3)),VALUE(MID(input!$A725,SEARCH($D$1,input!$A725)+4,3))&lt;=193),IF(MID(input!$A725,SEARCH($D$1,input!$A725)+6,2)="in",AND(59&lt;=VALUE(MID(input!$A725,SEARCH($D$1,input!$A725)+4,2)),VALUE(MID(input!$A725,SEARCH($D$1,input!$A725)+4,2))&lt;=76),"")),"X"),"")</f>
        <v>X</v>
      </c>
      <c r="E725" s="14" t="str">
        <f>IFERROR(IF(ISNUMBER(SEARCH($E$1,input!$A725)),IF(AND(MID(input!$A725,SEARCH($E$1,input!$A725)+4,1)="#",
VLOOKUP(MID(input!$A725,SEARCH($E$1,input!$A725)+5,1),'TRUE LIST'!$C$2:$D$17,2,0),
VLOOKUP(MID(input!$A725,SEARCH($E$1,input!$A725)+6,1),'TRUE LIST'!$C$2:$D$17,2,0),
VLOOKUP(MID(input!$A725,SEARCH($E$1,input!$A725)+7,1),'TRUE LIST'!$C$2:$D$17,2,0),
VLOOKUP(MID(input!$A725,SEARCH($E$1,input!$A725)+8,1),'TRUE LIST'!$C$2:$D$17,2,0),
VLOOKUP(MID(input!$A725,SEARCH($E$1,input!$A725)+9,1),'TRUE LIST'!$C$2:$D$17,2,0),
VLOOKUP(MID(input!$A725,SEARCH($E$1,input!$A725)+10,1),'TRUE LIST'!$C$2:$D$17,2,0),
TRIM(MID(input!$A725,SEARCH($E$1,input!$A725)+11,1))=""),TRUE,""),"X"),"")</f>
        <v>X</v>
      </c>
      <c r="F725" s="14" t="str">
        <f>IFERROR(IF(ISNUMBER(SEARCH($F$1,input!$A725)),VLOOKUP(TRIM(MID(input!$A725,SEARCH($F$1,input!$A725)+4,4)),'TRUE LIST'!$A$2:$B$8,2,0),"X"),"")</f>
        <v>X</v>
      </c>
      <c r="G725" s="14" t="str">
        <f>IFERROR(IF(ISNUMBER(SEARCH($G$1,input!$A725)),IF(LEN(TRIM(MID(input!$A725,SEARCH($G$1,input!$A725)+4,10)))=9,TRUE,""),"X"),"")</f>
        <v>X</v>
      </c>
      <c r="H725" s="14" t="str">
        <f t="shared" ca="1" si="22"/>
        <v/>
      </c>
      <c r="I725" s="13" t="str">
        <f>IF(ISBLANK(input!A725),"x","")</f>
        <v/>
      </c>
      <c r="J725" s="13" t="str">
        <f>IFERROR(IF(I725="x",MATCH("x",I726:I959,0),N/A),"")</f>
        <v/>
      </c>
      <c r="K725" s="14" t="str">
        <f t="shared" ca="1" si="23"/>
        <v/>
      </c>
    </row>
    <row r="726" spans="1:11" s="1" customFormat="1" x14ac:dyDescent="0.35">
      <c r="A726" s="14" t="str">
        <f>IFERROR(IF(ISNUMBER(SEARCH($A$1,input!$A726)),AND(1920&lt;=VALUE(TRIM(MID(input!$A726,SEARCH($A$1,input!$A726)+4,5))),VALUE(TRIM(MID(input!$A726,SEARCH($A$1,input!$A726)+4,5)))&lt;=2002),"X"),"")</f>
        <v>X</v>
      </c>
      <c r="B726" s="14" t="str">
        <f>IFERROR(IF(ISNUMBER(SEARCH($B$1,input!$A726)),AND(2010&lt;=VALUE(TRIM(MID(input!$A726,SEARCH($B$1,input!$A726)+4,5))),VALUE(TRIM(MID(input!$A726,SEARCH($B$1,input!$A726)+4,5)))&lt;=2020),"X"),"")</f>
        <v>X</v>
      </c>
      <c r="C726" s="14" t="str">
        <f>IFERROR(IF(ISNUMBER(SEARCH($C$1,input!$A726)),AND(2020&lt;=VALUE(TRIM(MID(input!$A726,SEARCH($C$1,input!$A726)+4,5))),VALUE(TRIM(MID(input!$A726,SEARCH($C$1,input!$A726)+4,5)))&lt;=2030),"X"),"")</f>
        <v>X</v>
      </c>
      <c r="D726" s="14" t="str">
        <f>IFERROR(IF(ISNUMBER(SEARCH($D$1,input!$A726)),IF(MID(input!$A726,SEARCH($D$1,input!$A726)+7,2)="cm",AND(150&lt;=VALUE(MID(input!$A726,SEARCH($D$1,input!$A726)+4,3)),VALUE(MID(input!$A726,SEARCH($D$1,input!$A726)+4,3))&lt;=193),IF(MID(input!$A726,SEARCH($D$1,input!$A726)+6,2)="in",AND(59&lt;=VALUE(MID(input!$A726,SEARCH($D$1,input!$A726)+4,2)),VALUE(MID(input!$A726,SEARCH($D$1,input!$A726)+4,2))&lt;=76),"")),"X"),"")</f>
        <v>X</v>
      </c>
      <c r="E726" s="14" t="str">
        <f>IFERROR(IF(ISNUMBER(SEARCH($E$1,input!$A726)),IF(AND(MID(input!$A726,SEARCH($E$1,input!$A726)+4,1)="#",
VLOOKUP(MID(input!$A726,SEARCH($E$1,input!$A726)+5,1),'TRUE LIST'!$C$2:$D$17,2,0),
VLOOKUP(MID(input!$A726,SEARCH($E$1,input!$A726)+6,1),'TRUE LIST'!$C$2:$D$17,2,0),
VLOOKUP(MID(input!$A726,SEARCH($E$1,input!$A726)+7,1),'TRUE LIST'!$C$2:$D$17,2,0),
VLOOKUP(MID(input!$A726,SEARCH($E$1,input!$A726)+8,1),'TRUE LIST'!$C$2:$D$17,2,0),
VLOOKUP(MID(input!$A726,SEARCH($E$1,input!$A726)+9,1),'TRUE LIST'!$C$2:$D$17,2,0),
VLOOKUP(MID(input!$A726,SEARCH($E$1,input!$A726)+10,1),'TRUE LIST'!$C$2:$D$17,2,0),
TRIM(MID(input!$A726,SEARCH($E$1,input!$A726)+11,1))=""),TRUE,""),"X"),"")</f>
        <v>X</v>
      </c>
      <c r="F726" s="14" t="str">
        <f>IFERROR(IF(ISNUMBER(SEARCH($F$1,input!$A726)),VLOOKUP(TRIM(MID(input!$A726,SEARCH($F$1,input!$A726)+4,4)),'TRUE LIST'!$A$2:$B$8,2,0),"X"),"")</f>
        <v>X</v>
      </c>
      <c r="G726" s="14" t="str">
        <f>IFERROR(IF(ISNUMBER(SEARCH($G$1,input!$A726)),IF(LEN(TRIM(MID(input!$A726,SEARCH($G$1,input!$A726)+4,10)))=9,TRUE,""),"X"),"")</f>
        <v>X</v>
      </c>
      <c r="H726" s="14" t="str">
        <f t="shared" ca="1" si="22"/>
        <v/>
      </c>
      <c r="I726" s="13" t="str">
        <f>IF(ISBLANK(input!A726),"x","")</f>
        <v>x</v>
      </c>
      <c r="J726" s="13">
        <f>IFERROR(IF(I726="x",MATCH("x",I727:I959,0),N/A),"")</f>
        <v>3</v>
      </c>
      <c r="K726" s="14" t="str">
        <f t="shared" ca="1" si="23"/>
        <v/>
      </c>
    </row>
    <row r="727" spans="1:11" s="1" customFormat="1" x14ac:dyDescent="0.35">
      <c r="A727" s="14" t="str">
        <f>IFERROR(IF(ISNUMBER(SEARCH($A$1,input!$A727)),AND(1920&lt;=VALUE(TRIM(MID(input!$A727,SEARCH($A$1,input!$A727)+4,5))),VALUE(TRIM(MID(input!$A727,SEARCH($A$1,input!$A727)+4,5)))&lt;=2002),"X"),"")</f>
        <v>X</v>
      </c>
      <c r="B727" s="14" t="b">
        <f>IFERROR(IF(ISNUMBER(SEARCH($B$1,input!$A727)),AND(2010&lt;=VALUE(TRIM(MID(input!$A727,SEARCH($B$1,input!$A727)+4,5))),VALUE(TRIM(MID(input!$A727,SEARCH($B$1,input!$A727)+4,5)))&lt;=2020),"X"),"")</f>
        <v>1</v>
      </c>
      <c r="C727" s="14" t="str">
        <f>IFERROR(IF(ISNUMBER(SEARCH($C$1,input!$A727)),AND(2020&lt;=VALUE(TRIM(MID(input!$A727,SEARCH($C$1,input!$A727)+4,5))),VALUE(TRIM(MID(input!$A727,SEARCH($C$1,input!$A727)+4,5)))&lt;=2030),"X"),"")</f>
        <v>X</v>
      </c>
      <c r="D727" s="14" t="str">
        <f>IFERROR(IF(ISNUMBER(SEARCH($D$1,input!$A727)),IF(MID(input!$A727,SEARCH($D$1,input!$A727)+7,2)="cm",AND(150&lt;=VALUE(MID(input!$A727,SEARCH($D$1,input!$A727)+4,3)),VALUE(MID(input!$A727,SEARCH($D$1,input!$A727)+4,3))&lt;=193),IF(MID(input!$A727,SEARCH($D$1,input!$A727)+6,2)="in",AND(59&lt;=VALUE(MID(input!$A727,SEARCH($D$1,input!$A727)+4,2)),VALUE(MID(input!$A727,SEARCH($D$1,input!$A727)+4,2))&lt;=76),"")),"X"),"")</f>
        <v>X</v>
      </c>
      <c r="E727" s="14" t="str">
        <f>IFERROR(IF(ISNUMBER(SEARCH($E$1,input!$A727)),IF(AND(MID(input!$A727,SEARCH($E$1,input!$A727)+4,1)="#",
VLOOKUP(MID(input!$A727,SEARCH($E$1,input!$A727)+5,1),'TRUE LIST'!$C$2:$D$17,2,0),
VLOOKUP(MID(input!$A727,SEARCH($E$1,input!$A727)+6,1),'TRUE LIST'!$C$2:$D$17,2,0),
VLOOKUP(MID(input!$A727,SEARCH($E$1,input!$A727)+7,1),'TRUE LIST'!$C$2:$D$17,2,0),
VLOOKUP(MID(input!$A727,SEARCH($E$1,input!$A727)+8,1),'TRUE LIST'!$C$2:$D$17,2,0),
VLOOKUP(MID(input!$A727,SEARCH($E$1,input!$A727)+9,1),'TRUE LIST'!$C$2:$D$17,2,0),
VLOOKUP(MID(input!$A727,SEARCH($E$1,input!$A727)+10,1),'TRUE LIST'!$C$2:$D$17,2,0),
TRIM(MID(input!$A727,SEARCH($E$1,input!$A727)+11,1))=""),TRUE,""),"X"),"")</f>
        <v>X</v>
      </c>
      <c r="F727" s="14" t="str">
        <f>IFERROR(IF(ISNUMBER(SEARCH($F$1,input!$A727)),VLOOKUP(TRIM(MID(input!$A727,SEARCH($F$1,input!$A727)+4,4)),'TRUE LIST'!$A$2:$B$8,2,0),"X"),"")</f>
        <v>X</v>
      </c>
      <c r="G727" s="14" t="str">
        <f>IFERROR(IF(ISNUMBER(SEARCH($G$1,input!$A727)),IF(LEN(TRIM(MID(input!$A727,SEARCH($G$1,input!$A727)+4,10)))=9,TRUE,""),"X"),"")</f>
        <v>X</v>
      </c>
      <c r="H727" s="14">
        <f t="shared" ca="1" si="22"/>
        <v>6</v>
      </c>
      <c r="I727" s="13" t="str">
        <f>IF(ISBLANK(input!A727),"x","")</f>
        <v/>
      </c>
      <c r="J727" s="13" t="str">
        <f>IFERROR(IF(I727="x",MATCH("x",I728:I959,0),N/A),"")</f>
        <v/>
      </c>
      <c r="K727" s="14">
        <f t="shared" ca="1" si="23"/>
        <v>6</v>
      </c>
    </row>
    <row r="728" spans="1:11" s="1" customFormat="1" x14ac:dyDescent="0.35">
      <c r="A728" s="14" t="b">
        <f>IFERROR(IF(ISNUMBER(SEARCH($A$1,input!$A728)),AND(1920&lt;=VALUE(TRIM(MID(input!$A728,SEARCH($A$1,input!$A728)+4,5))),VALUE(TRIM(MID(input!$A728,SEARCH($A$1,input!$A728)+4,5)))&lt;=2002),"X"),"")</f>
        <v>1</v>
      </c>
      <c r="B728" s="14" t="str">
        <f>IFERROR(IF(ISNUMBER(SEARCH($B$1,input!$A728)),AND(2010&lt;=VALUE(TRIM(MID(input!$A728,SEARCH($B$1,input!$A728)+4,5))),VALUE(TRIM(MID(input!$A728,SEARCH($B$1,input!$A728)+4,5)))&lt;=2020),"X"),"")</f>
        <v>X</v>
      </c>
      <c r="C728" s="14" t="b">
        <f>IFERROR(IF(ISNUMBER(SEARCH($C$1,input!$A728)),AND(2020&lt;=VALUE(TRIM(MID(input!$A728,SEARCH($C$1,input!$A728)+4,5))),VALUE(TRIM(MID(input!$A728,SEARCH($C$1,input!$A728)+4,5)))&lt;=2030),"X"),"")</f>
        <v>1</v>
      </c>
      <c r="D728" s="14" t="b">
        <f>IFERROR(IF(ISNUMBER(SEARCH($D$1,input!$A728)),IF(MID(input!$A728,SEARCH($D$1,input!$A728)+7,2)="cm",AND(150&lt;=VALUE(MID(input!$A728,SEARCH($D$1,input!$A728)+4,3)),VALUE(MID(input!$A728,SEARCH($D$1,input!$A728)+4,3))&lt;=193),IF(MID(input!$A728,SEARCH($D$1,input!$A728)+6,2)="in",AND(59&lt;=VALUE(MID(input!$A728,SEARCH($D$1,input!$A728)+4,2)),VALUE(MID(input!$A728,SEARCH($D$1,input!$A728)+4,2))&lt;=76),"")),"X"),"")</f>
        <v>1</v>
      </c>
      <c r="E728" s="14" t="b">
        <f>IFERROR(IF(ISNUMBER(SEARCH($E$1,input!$A728)),IF(AND(MID(input!$A728,SEARCH($E$1,input!$A728)+4,1)="#",
VLOOKUP(MID(input!$A728,SEARCH($E$1,input!$A728)+5,1),'TRUE LIST'!$C$2:$D$17,2,0),
VLOOKUP(MID(input!$A728,SEARCH($E$1,input!$A728)+6,1),'TRUE LIST'!$C$2:$D$17,2,0),
VLOOKUP(MID(input!$A728,SEARCH($E$1,input!$A728)+7,1),'TRUE LIST'!$C$2:$D$17,2,0),
VLOOKUP(MID(input!$A728,SEARCH($E$1,input!$A728)+8,1),'TRUE LIST'!$C$2:$D$17,2,0),
VLOOKUP(MID(input!$A728,SEARCH($E$1,input!$A728)+9,1),'TRUE LIST'!$C$2:$D$17,2,0),
VLOOKUP(MID(input!$A728,SEARCH($E$1,input!$A728)+10,1),'TRUE LIST'!$C$2:$D$17,2,0),
TRIM(MID(input!$A728,SEARCH($E$1,input!$A728)+11,1))=""),TRUE,""),"X"),"")</f>
        <v>1</v>
      </c>
      <c r="F728" s="14" t="b">
        <f>IFERROR(IF(ISNUMBER(SEARCH($F$1,input!$A728)),VLOOKUP(TRIM(MID(input!$A728,SEARCH($F$1,input!$A728)+4,4)),'TRUE LIST'!$A$2:$B$8,2,0),"X"),"")</f>
        <v>1</v>
      </c>
      <c r="G728" s="14" t="b">
        <f>IFERROR(IF(ISNUMBER(SEARCH($G$1,input!$A728)),IF(LEN(TRIM(MID(input!$A728,SEARCH($G$1,input!$A728)+4,10)))=9,TRUE,""),"X"),"")</f>
        <v>1</v>
      </c>
      <c r="H728" s="14" t="str">
        <f t="shared" ca="1" si="22"/>
        <v/>
      </c>
      <c r="I728" s="13" t="str">
        <f>IF(ISBLANK(input!A728),"x","")</f>
        <v/>
      </c>
      <c r="J728" s="13" t="str">
        <f>IFERROR(IF(I728="x",MATCH("x",I729:I959,0),N/A),"")</f>
        <v/>
      </c>
      <c r="K728" s="14" t="str">
        <f t="shared" ca="1" si="23"/>
        <v/>
      </c>
    </row>
    <row r="729" spans="1:11" s="1" customFormat="1" x14ac:dyDescent="0.35">
      <c r="A729" s="14" t="str">
        <f>IFERROR(IF(ISNUMBER(SEARCH($A$1,input!$A729)),AND(1920&lt;=VALUE(TRIM(MID(input!$A729,SEARCH($A$1,input!$A729)+4,5))),VALUE(TRIM(MID(input!$A729,SEARCH($A$1,input!$A729)+4,5)))&lt;=2002),"X"),"")</f>
        <v>X</v>
      </c>
      <c r="B729" s="14" t="str">
        <f>IFERROR(IF(ISNUMBER(SEARCH($B$1,input!$A729)),AND(2010&lt;=VALUE(TRIM(MID(input!$A729,SEARCH($B$1,input!$A729)+4,5))),VALUE(TRIM(MID(input!$A729,SEARCH($B$1,input!$A729)+4,5)))&lt;=2020),"X"),"")</f>
        <v>X</v>
      </c>
      <c r="C729" s="14" t="str">
        <f>IFERROR(IF(ISNUMBER(SEARCH($C$1,input!$A729)),AND(2020&lt;=VALUE(TRIM(MID(input!$A729,SEARCH($C$1,input!$A729)+4,5))),VALUE(TRIM(MID(input!$A729,SEARCH($C$1,input!$A729)+4,5)))&lt;=2030),"X"),"")</f>
        <v>X</v>
      </c>
      <c r="D729" s="14" t="str">
        <f>IFERROR(IF(ISNUMBER(SEARCH($D$1,input!$A729)),IF(MID(input!$A729,SEARCH($D$1,input!$A729)+7,2)="cm",AND(150&lt;=VALUE(MID(input!$A729,SEARCH($D$1,input!$A729)+4,3)),VALUE(MID(input!$A729,SEARCH($D$1,input!$A729)+4,3))&lt;=193),IF(MID(input!$A729,SEARCH($D$1,input!$A729)+6,2)="in",AND(59&lt;=VALUE(MID(input!$A729,SEARCH($D$1,input!$A729)+4,2)),VALUE(MID(input!$A729,SEARCH($D$1,input!$A729)+4,2))&lt;=76),"")),"X"),"")</f>
        <v>X</v>
      </c>
      <c r="E729" s="14" t="str">
        <f>IFERROR(IF(ISNUMBER(SEARCH($E$1,input!$A729)),IF(AND(MID(input!$A729,SEARCH($E$1,input!$A729)+4,1)="#",
VLOOKUP(MID(input!$A729,SEARCH($E$1,input!$A729)+5,1),'TRUE LIST'!$C$2:$D$17,2,0),
VLOOKUP(MID(input!$A729,SEARCH($E$1,input!$A729)+6,1),'TRUE LIST'!$C$2:$D$17,2,0),
VLOOKUP(MID(input!$A729,SEARCH($E$1,input!$A729)+7,1),'TRUE LIST'!$C$2:$D$17,2,0),
VLOOKUP(MID(input!$A729,SEARCH($E$1,input!$A729)+8,1),'TRUE LIST'!$C$2:$D$17,2,0),
VLOOKUP(MID(input!$A729,SEARCH($E$1,input!$A729)+9,1),'TRUE LIST'!$C$2:$D$17,2,0),
VLOOKUP(MID(input!$A729,SEARCH($E$1,input!$A729)+10,1),'TRUE LIST'!$C$2:$D$17,2,0),
TRIM(MID(input!$A729,SEARCH($E$1,input!$A729)+11,1))=""),TRUE,""),"X"),"")</f>
        <v>X</v>
      </c>
      <c r="F729" s="14" t="str">
        <f>IFERROR(IF(ISNUMBER(SEARCH($F$1,input!$A729)),VLOOKUP(TRIM(MID(input!$A729,SEARCH($F$1,input!$A729)+4,4)),'TRUE LIST'!$A$2:$B$8,2,0),"X"),"")</f>
        <v>X</v>
      </c>
      <c r="G729" s="14" t="str">
        <f>IFERROR(IF(ISNUMBER(SEARCH($G$1,input!$A729)),IF(LEN(TRIM(MID(input!$A729,SEARCH($G$1,input!$A729)+4,10)))=9,TRUE,""),"X"),"")</f>
        <v>X</v>
      </c>
      <c r="H729" s="14" t="str">
        <f t="shared" ca="1" si="22"/>
        <v/>
      </c>
      <c r="I729" s="13" t="str">
        <f>IF(ISBLANK(input!A729),"x","")</f>
        <v>x</v>
      </c>
      <c r="J729" s="13">
        <f>IFERROR(IF(I729="x",MATCH("x",I730:I959,0),N/A),"")</f>
        <v>5</v>
      </c>
      <c r="K729" s="14" t="str">
        <f t="shared" ca="1" si="23"/>
        <v/>
      </c>
    </row>
    <row r="730" spans="1:11" s="1" customFormat="1" x14ac:dyDescent="0.35">
      <c r="A730" s="14" t="str">
        <f>IFERROR(IF(ISNUMBER(SEARCH($A$1,input!$A730)),AND(1920&lt;=VALUE(TRIM(MID(input!$A730,SEARCH($A$1,input!$A730)+4,5))),VALUE(TRIM(MID(input!$A730,SEARCH($A$1,input!$A730)+4,5)))&lt;=2002),"X"),"")</f>
        <v>X</v>
      </c>
      <c r="B730" s="14" t="str">
        <f>IFERROR(IF(ISNUMBER(SEARCH($B$1,input!$A730)),AND(2010&lt;=VALUE(TRIM(MID(input!$A730,SEARCH($B$1,input!$A730)+4,5))),VALUE(TRIM(MID(input!$A730,SEARCH($B$1,input!$A730)+4,5)))&lt;=2020),"X"),"")</f>
        <v>X</v>
      </c>
      <c r="C730" s="14" t="str">
        <f>IFERROR(IF(ISNUMBER(SEARCH($C$1,input!$A730)),AND(2020&lt;=VALUE(TRIM(MID(input!$A730,SEARCH($C$1,input!$A730)+4,5))),VALUE(TRIM(MID(input!$A730,SEARCH($C$1,input!$A730)+4,5)))&lt;=2030),"X"),"")</f>
        <v>X</v>
      </c>
      <c r="D730" s="14" t="str">
        <f>IFERROR(IF(ISNUMBER(SEARCH($D$1,input!$A730)),IF(MID(input!$A730,SEARCH($D$1,input!$A730)+7,2)="cm",AND(150&lt;=VALUE(MID(input!$A730,SEARCH($D$1,input!$A730)+4,3)),VALUE(MID(input!$A730,SEARCH($D$1,input!$A730)+4,3))&lt;=193),IF(MID(input!$A730,SEARCH($D$1,input!$A730)+6,2)="in",AND(59&lt;=VALUE(MID(input!$A730,SEARCH($D$1,input!$A730)+4,2)),VALUE(MID(input!$A730,SEARCH($D$1,input!$A730)+4,2))&lt;=76),"")),"X"),"")</f>
        <v/>
      </c>
      <c r="E730" s="14" t="str">
        <f>IFERROR(IF(ISNUMBER(SEARCH($E$1,input!$A730)),IF(AND(MID(input!$A730,SEARCH($E$1,input!$A730)+4,1)="#",
VLOOKUP(MID(input!$A730,SEARCH($E$1,input!$A730)+5,1),'TRUE LIST'!$C$2:$D$17,2,0),
VLOOKUP(MID(input!$A730,SEARCH($E$1,input!$A730)+6,1),'TRUE LIST'!$C$2:$D$17,2,0),
VLOOKUP(MID(input!$A730,SEARCH($E$1,input!$A730)+7,1),'TRUE LIST'!$C$2:$D$17,2,0),
VLOOKUP(MID(input!$A730,SEARCH($E$1,input!$A730)+8,1),'TRUE LIST'!$C$2:$D$17,2,0),
VLOOKUP(MID(input!$A730,SEARCH($E$1,input!$A730)+9,1),'TRUE LIST'!$C$2:$D$17,2,0),
VLOOKUP(MID(input!$A730,SEARCH($E$1,input!$A730)+10,1),'TRUE LIST'!$C$2:$D$17,2,0),
TRIM(MID(input!$A730,SEARCH($E$1,input!$A730)+11,1))=""),TRUE,""),"X"),"")</f>
        <v>X</v>
      </c>
      <c r="F730" s="14" t="str">
        <f>IFERROR(IF(ISNUMBER(SEARCH($F$1,input!$A730)),VLOOKUP(TRIM(MID(input!$A730,SEARCH($F$1,input!$A730)+4,4)),'TRUE LIST'!$A$2:$B$8,2,0),"X"),"")</f>
        <v>X</v>
      </c>
      <c r="G730" s="14" t="str">
        <f>IFERROR(IF(ISNUMBER(SEARCH($G$1,input!$A730)),IF(LEN(TRIM(MID(input!$A730,SEARCH($G$1,input!$A730)+4,10)))=9,TRUE,""),"X"),"")</f>
        <v>X</v>
      </c>
      <c r="H730" s="14">
        <f t="shared" ca="1" si="22"/>
        <v>6</v>
      </c>
      <c r="I730" s="13" t="str">
        <f>IF(ISBLANK(input!A730),"x","")</f>
        <v/>
      </c>
      <c r="J730" s="13" t="str">
        <f>IFERROR(IF(I730="x",MATCH("x",I731:I959,0),N/A),"")</f>
        <v/>
      </c>
      <c r="K730" s="14">
        <f t="shared" ca="1" si="23"/>
        <v>6</v>
      </c>
    </row>
    <row r="731" spans="1:11" s="1" customFormat="1" x14ac:dyDescent="0.35">
      <c r="A731" s="14" t="str">
        <f>IFERROR(IF(ISNUMBER(SEARCH($A$1,input!$A731)),AND(1920&lt;=VALUE(TRIM(MID(input!$A731,SEARCH($A$1,input!$A731)+4,5))),VALUE(TRIM(MID(input!$A731,SEARCH($A$1,input!$A731)+4,5)))&lt;=2002),"X"),"")</f>
        <v>X</v>
      </c>
      <c r="B731" s="14" t="b">
        <f>IFERROR(IF(ISNUMBER(SEARCH($B$1,input!$A731)),AND(2010&lt;=VALUE(TRIM(MID(input!$A731,SEARCH($B$1,input!$A731)+4,5))),VALUE(TRIM(MID(input!$A731,SEARCH($B$1,input!$A731)+4,5)))&lt;=2020),"X"),"")</f>
        <v>0</v>
      </c>
      <c r="C731" s="14" t="b">
        <f>IFERROR(IF(ISNUMBER(SEARCH($C$1,input!$A731)),AND(2020&lt;=VALUE(TRIM(MID(input!$A731,SEARCH($C$1,input!$A731)+4,5))),VALUE(TRIM(MID(input!$A731,SEARCH($C$1,input!$A731)+4,5)))&lt;=2030),"X"),"")</f>
        <v>0</v>
      </c>
      <c r="D731" s="14" t="str">
        <f>IFERROR(IF(ISNUMBER(SEARCH($D$1,input!$A731)),IF(MID(input!$A731,SEARCH($D$1,input!$A731)+7,2)="cm",AND(150&lt;=VALUE(MID(input!$A731,SEARCH($D$1,input!$A731)+4,3)),VALUE(MID(input!$A731,SEARCH($D$1,input!$A731)+4,3))&lt;=193),IF(MID(input!$A731,SEARCH($D$1,input!$A731)+6,2)="in",AND(59&lt;=VALUE(MID(input!$A731,SEARCH($D$1,input!$A731)+4,2)),VALUE(MID(input!$A731,SEARCH($D$1,input!$A731)+4,2))&lt;=76),"")),"X"),"")</f>
        <v>X</v>
      </c>
      <c r="E731" s="14" t="str">
        <f>IFERROR(IF(ISNUMBER(SEARCH($E$1,input!$A731)),IF(AND(MID(input!$A731,SEARCH($E$1,input!$A731)+4,1)="#",
VLOOKUP(MID(input!$A731,SEARCH($E$1,input!$A731)+5,1),'TRUE LIST'!$C$2:$D$17,2,0),
VLOOKUP(MID(input!$A731,SEARCH($E$1,input!$A731)+6,1),'TRUE LIST'!$C$2:$D$17,2,0),
VLOOKUP(MID(input!$A731,SEARCH($E$1,input!$A731)+7,1),'TRUE LIST'!$C$2:$D$17,2,0),
VLOOKUP(MID(input!$A731,SEARCH($E$1,input!$A731)+8,1),'TRUE LIST'!$C$2:$D$17,2,0),
VLOOKUP(MID(input!$A731,SEARCH($E$1,input!$A731)+9,1),'TRUE LIST'!$C$2:$D$17,2,0),
VLOOKUP(MID(input!$A731,SEARCH($E$1,input!$A731)+10,1),'TRUE LIST'!$C$2:$D$17,2,0),
TRIM(MID(input!$A731,SEARCH($E$1,input!$A731)+11,1))=""),TRUE,""),"X"),"")</f>
        <v/>
      </c>
      <c r="F731" s="14" t="str">
        <f>IFERROR(IF(ISNUMBER(SEARCH($F$1,input!$A731)),VLOOKUP(TRIM(MID(input!$A731,SEARCH($F$1,input!$A731)+4,4)),'TRUE LIST'!$A$2:$B$8,2,0),"X"),"")</f>
        <v>X</v>
      </c>
      <c r="G731" s="14" t="b">
        <f>IFERROR(IF(ISNUMBER(SEARCH($G$1,input!$A731)),IF(LEN(TRIM(MID(input!$A731,SEARCH($G$1,input!$A731)+4,10)))=9,TRUE,""),"X"),"")</f>
        <v>1</v>
      </c>
      <c r="H731" s="14" t="str">
        <f t="shared" ca="1" si="22"/>
        <v/>
      </c>
      <c r="I731" s="13" t="str">
        <f>IF(ISBLANK(input!A731),"x","")</f>
        <v/>
      </c>
      <c r="J731" s="13" t="str">
        <f>IFERROR(IF(I731="x",MATCH("x",I732:I959,0),N/A),"")</f>
        <v/>
      </c>
      <c r="K731" s="14" t="str">
        <f t="shared" ca="1" si="23"/>
        <v/>
      </c>
    </row>
    <row r="732" spans="1:11" s="1" customFormat="1" x14ac:dyDescent="0.35">
      <c r="A732" s="14" t="str">
        <f>IFERROR(IF(ISNUMBER(SEARCH($A$1,input!$A732)),AND(1920&lt;=VALUE(TRIM(MID(input!$A732,SEARCH($A$1,input!$A732)+4,5))),VALUE(TRIM(MID(input!$A732,SEARCH($A$1,input!$A732)+4,5)))&lt;=2002),"X"),"")</f>
        <v>X</v>
      </c>
      <c r="B732" s="14" t="str">
        <f>IFERROR(IF(ISNUMBER(SEARCH($B$1,input!$A732)),AND(2010&lt;=VALUE(TRIM(MID(input!$A732,SEARCH($B$1,input!$A732)+4,5))),VALUE(TRIM(MID(input!$A732,SEARCH($B$1,input!$A732)+4,5)))&lt;=2020),"X"),"")</f>
        <v>X</v>
      </c>
      <c r="C732" s="14" t="str">
        <f>IFERROR(IF(ISNUMBER(SEARCH($C$1,input!$A732)),AND(2020&lt;=VALUE(TRIM(MID(input!$A732,SEARCH($C$1,input!$A732)+4,5))),VALUE(TRIM(MID(input!$A732,SEARCH($C$1,input!$A732)+4,5)))&lt;=2030),"X"),"")</f>
        <v>X</v>
      </c>
      <c r="D732" s="14" t="str">
        <f>IFERROR(IF(ISNUMBER(SEARCH($D$1,input!$A732)),IF(MID(input!$A732,SEARCH($D$1,input!$A732)+7,2)="cm",AND(150&lt;=VALUE(MID(input!$A732,SEARCH($D$1,input!$A732)+4,3)),VALUE(MID(input!$A732,SEARCH($D$1,input!$A732)+4,3))&lt;=193),IF(MID(input!$A732,SEARCH($D$1,input!$A732)+6,2)="in",AND(59&lt;=VALUE(MID(input!$A732,SEARCH($D$1,input!$A732)+4,2)),VALUE(MID(input!$A732,SEARCH($D$1,input!$A732)+4,2))&lt;=76),"")),"X"),"")</f>
        <v>X</v>
      </c>
      <c r="E732" s="14" t="str">
        <f>IFERROR(IF(ISNUMBER(SEARCH($E$1,input!$A732)),IF(AND(MID(input!$A732,SEARCH($E$1,input!$A732)+4,1)="#",
VLOOKUP(MID(input!$A732,SEARCH($E$1,input!$A732)+5,1),'TRUE LIST'!$C$2:$D$17,2,0),
VLOOKUP(MID(input!$A732,SEARCH($E$1,input!$A732)+6,1),'TRUE LIST'!$C$2:$D$17,2,0),
VLOOKUP(MID(input!$A732,SEARCH($E$1,input!$A732)+7,1),'TRUE LIST'!$C$2:$D$17,2,0),
VLOOKUP(MID(input!$A732,SEARCH($E$1,input!$A732)+8,1),'TRUE LIST'!$C$2:$D$17,2,0),
VLOOKUP(MID(input!$A732,SEARCH($E$1,input!$A732)+9,1),'TRUE LIST'!$C$2:$D$17,2,0),
VLOOKUP(MID(input!$A732,SEARCH($E$1,input!$A732)+10,1),'TRUE LIST'!$C$2:$D$17,2,0),
TRIM(MID(input!$A732,SEARCH($E$1,input!$A732)+11,1))=""),TRUE,""),"X"),"")</f>
        <v>X</v>
      </c>
      <c r="F732" s="14" t="str">
        <f>IFERROR(IF(ISNUMBER(SEARCH($F$1,input!$A732)),VLOOKUP(TRIM(MID(input!$A732,SEARCH($F$1,input!$A732)+4,4)),'TRUE LIST'!$A$2:$B$8,2,0),"X"),"")</f>
        <v/>
      </c>
      <c r="G732" s="14" t="str">
        <f>IFERROR(IF(ISNUMBER(SEARCH($G$1,input!$A732)),IF(LEN(TRIM(MID(input!$A732,SEARCH($G$1,input!$A732)+4,10)))=9,TRUE,""),"X"),"")</f>
        <v>X</v>
      </c>
      <c r="H732" s="14" t="str">
        <f t="shared" ca="1" si="22"/>
        <v/>
      </c>
      <c r="I732" s="13" t="str">
        <f>IF(ISBLANK(input!A732),"x","")</f>
        <v/>
      </c>
      <c r="J732" s="13" t="str">
        <f>IFERROR(IF(I732="x",MATCH("x",I733:I959,0),N/A),"")</f>
        <v/>
      </c>
      <c r="K732" s="14" t="str">
        <f t="shared" ca="1" si="23"/>
        <v/>
      </c>
    </row>
    <row r="733" spans="1:11" s="1" customFormat="1" x14ac:dyDescent="0.35">
      <c r="A733" s="14" t="b">
        <f>IFERROR(IF(ISNUMBER(SEARCH($A$1,input!$A733)),AND(1920&lt;=VALUE(TRIM(MID(input!$A733,SEARCH($A$1,input!$A733)+4,5))),VALUE(TRIM(MID(input!$A733,SEARCH($A$1,input!$A733)+4,5)))&lt;=2002),"X"),"")</f>
        <v>0</v>
      </c>
      <c r="B733" s="14" t="str">
        <f>IFERROR(IF(ISNUMBER(SEARCH($B$1,input!$A733)),AND(2010&lt;=VALUE(TRIM(MID(input!$A733,SEARCH($B$1,input!$A733)+4,5))),VALUE(TRIM(MID(input!$A733,SEARCH($B$1,input!$A733)+4,5)))&lt;=2020),"X"),"")</f>
        <v>X</v>
      </c>
      <c r="C733" s="14" t="str">
        <f>IFERROR(IF(ISNUMBER(SEARCH($C$1,input!$A733)),AND(2020&lt;=VALUE(TRIM(MID(input!$A733,SEARCH($C$1,input!$A733)+4,5))),VALUE(TRIM(MID(input!$A733,SEARCH($C$1,input!$A733)+4,5)))&lt;=2030),"X"),"")</f>
        <v>X</v>
      </c>
      <c r="D733" s="14" t="str">
        <f>IFERROR(IF(ISNUMBER(SEARCH($D$1,input!$A733)),IF(MID(input!$A733,SEARCH($D$1,input!$A733)+7,2)="cm",AND(150&lt;=VALUE(MID(input!$A733,SEARCH($D$1,input!$A733)+4,3)),VALUE(MID(input!$A733,SEARCH($D$1,input!$A733)+4,3))&lt;=193),IF(MID(input!$A733,SEARCH($D$1,input!$A733)+6,2)="in",AND(59&lt;=VALUE(MID(input!$A733,SEARCH($D$1,input!$A733)+4,2)),VALUE(MID(input!$A733,SEARCH($D$1,input!$A733)+4,2))&lt;=76),"")),"X"),"")</f>
        <v>X</v>
      </c>
      <c r="E733" s="14" t="str">
        <f>IFERROR(IF(ISNUMBER(SEARCH($E$1,input!$A733)),IF(AND(MID(input!$A733,SEARCH($E$1,input!$A733)+4,1)="#",
VLOOKUP(MID(input!$A733,SEARCH($E$1,input!$A733)+5,1),'TRUE LIST'!$C$2:$D$17,2,0),
VLOOKUP(MID(input!$A733,SEARCH($E$1,input!$A733)+6,1),'TRUE LIST'!$C$2:$D$17,2,0),
VLOOKUP(MID(input!$A733,SEARCH($E$1,input!$A733)+7,1),'TRUE LIST'!$C$2:$D$17,2,0),
VLOOKUP(MID(input!$A733,SEARCH($E$1,input!$A733)+8,1),'TRUE LIST'!$C$2:$D$17,2,0),
VLOOKUP(MID(input!$A733,SEARCH($E$1,input!$A733)+9,1),'TRUE LIST'!$C$2:$D$17,2,0),
VLOOKUP(MID(input!$A733,SEARCH($E$1,input!$A733)+10,1),'TRUE LIST'!$C$2:$D$17,2,0),
TRIM(MID(input!$A733,SEARCH($E$1,input!$A733)+11,1))=""),TRUE,""),"X"),"")</f>
        <v>X</v>
      </c>
      <c r="F733" s="14" t="str">
        <f>IFERROR(IF(ISNUMBER(SEARCH($F$1,input!$A733)),VLOOKUP(TRIM(MID(input!$A733,SEARCH($F$1,input!$A733)+4,4)),'TRUE LIST'!$A$2:$B$8,2,0),"X"),"")</f>
        <v>X</v>
      </c>
      <c r="G733" s="14" t="str">
        <f>IFERROR(IF(ISNUMBER(SEARCH($G$1,input!$A733)),IF(LEN(TRIM(MID(input!$A733,SEARCH($G$1,input!$A733)+4,10)))=9,TRUE,""),"X"),"")</f>
        <v>X</v>
      </c>
      <c r="H733" s="14" t="str">
        <f t="shared" ca="1" si="22"/>
        <v/>
      </c>
      <c r="I733" s="13" t="str">
        <f>IF(ISBLANK(input!A733),"x","")</f>
        <v/>
      </c>
      <c r="J733" s="13" t="str">
        <f>IFERROR(IF(I733="x",MATCH("x",I734:I959,0),N/A),"")</f>
        <v/>
      </c>
      <c r="K733" s="14" t="str">
        <f t="shared" ca="1" si="23"/>
        <v/>
      </c>
    </row>
    <row r="734" spans="1:11" s="1" customFormat="1" x14ac:dyDescent="0.35">
      <c r="A734" s="14" t="str">
        <f>IFERROR(IF(ISNUMBER(SEARCH($A$1,input!$A734)),AND(1920&lt;=VALUE(TRIM(MID(input!$A734,SEARCH($A$1,input!$A734)+4,5))),VALUE(TRIM(MID(input!$A734,SEARCH($A$1,input!$A734)+4,5)))&lt;=2002),"X"),"")</f>
        <v>X</v>
      </c>
      <c r="B734" s="14" t="str">
        <f>IFERROR(IF(ISNUMBER(SEARCH($B$1,input!$A734)),AND(2010&lt;=VALUE(TRIM(MID(input!$A734,SEARCH($B$1,input!$A734)+4,5))),VALUE(TRIM(MID(input!$A734,SEARCH($B$1,input!$A734)+4,5)))&lt;=2020),"X"),"")</f>
        <v>X</v>
      </c>
      <c r="C734" s="14" t="str">
        <f>IFERROR(IF(ISNUMBER(SEARCH($C$1,input!$A734)),AND(2020&lt;=VALUE(TRIM(MID(input!$A734,SEARCH($C$1,input!$A734)+4,5))),VALUE(TRIM(MID(input!$A734,SEARCH($C$1,input!$A734)+4,5)))&lt;=2030),"X"),"")</f>
        <v>X</v>
      </c>
      <c r="D734" s="14" t="str">
        <f>IFERROR(IF(ISNUMBER(SEARCH($D$1,input!$A734)),IF(MID(input!$A734,SEARCH($D$1,input!$A734)+7,2)="cm",AND(150&lt;=VALUE(MID(input!$A734,SEARCH($D$1,input!$A734)+4,3)),VALUE(MID(input!$A734,SEARCH($D$1,input!$A734)+4,3))&lt;=193),IF(MID(input!$A734,SEARCH($D$1,input!$A734)+6,2)="in",AND(59&lt;=VALUE(MID(input!$A734,SEARCH($D$1,input!$A734)+4,2)),VALUE(MID(input!$A734,SEARCH($D$1,input!$A734)+4,2))&lt;=76),"")),"X"),"")</f>
        <v>X</v>
      </c>
      <c r="E734" s="14" t="str">
        <f>IFERROR(IF(ISNUMBER(SEARCH($E$1,input!$A734)),IF(AND(MID(input!$A734,SEARCH($E$1,input!$A734)+4,1)="#",
VLOOKUP(MID(input!$A734,SEARCH($E$1,input!$A734)+5,1),'TRUE LIST'!$C$2:$D$17,2,0),
VLOOKUP(MID(input!$A734,SEARCH($E$1,input!$A734)+6,1),'TRUE LIST'!$C$2:$D$17,2,0),
VLOOKUP(MID(input!$A734,SEARCH($E$1,input!$A734)+7,1),'TRUE LIST'!$C$2:$D$17,2,0),
VLOOKUP(MID(input!$A734,SEARCH($E$1,input!$A734)+8,1),'TRUE LIST'!$C$2:$D$17,2,0),
VLOOKUP(MID(input!$A734,SEARCH($E$1,input!$A734)+9,1),'TRUE LIST'!$C$2:$D$17,2,0),
VLOOKUP(MID(input!$A734,SEARCH($E$1,input!$A734)+10,1),'TRUE LIST'!$C$2:$D$17,2,0),
TRIM(MID(input!$A734,SEARCH($E$1,input!$A734)+11,1))=""),TRUE,""),"X"),"")</f>
        <v>X</v>
      </c>
      <c r="F734" s="14" t="str">
        <f>IFERROR(IF(ISNUMBER(SEARCH($F$1,input!$A734)),VLOOKUP(TRIM(MID(input!$A734,SEARCH($F$1,input!$A734)+4,4)),'TRUE LIST'!$A$2:$B$8,2,0),"X"),"")</f>
        <v>X</v>
      </c>
      <c r="G734" s="14" t="str">
        <f>IFERROR(IF(ISNUMBER(SEARCH($G$1,input!$A734)),IF(LEN(TRIM(MID(input!$A734,SEARCH($G$1,input!$A734)+4,10)))=9,TRUE,""),"X"),"")</f>
        <v>X</v>
      </c>
      <c r="H734" s="14" t="str">
        <f t="shared" ca="1" si="22"/>
        <v/>
      </c>
      <c r="I734" s="13" t="str">
        <f>IF(ISBLANK(input!A734),"x","")</f>
        <v>x</v>
      </c>
      <c r="J734" s="13">
        <f>IFERROR(IF(I734="x",MATCH("x",I735:I959,0),N/A),"")</f>
        <v>2</v>
      </c>
      <c r="K734" s="14" t="str">
        <f t="shared" ca="1" si="23"/>
        <v/>
      </c>
    </row>
    <row r="735" spans="1:11" s="1" customFormat="1" x14ac:dyDescent="0.35">
      <c r="A735" s="14" t="b">
        <f>IFERROR(IF(ISNUMBER(SEARCH($A$1,input!$A735)),AND(1920&lt;=VALUE(TRIM(MID(input!$A735,SEARCH($A$1,input!$A735)+4,5))),VALUE(TRIM(MID(input!$A735,SEARCH($A$1,input!$A735)+4,5)))&lt;=2002),"X"),"")</f>
        <v>1</v>
      </c>
      <c r="B735" s="14" t="b">
        <f>IFERROR(IF(ISNUMBER(SEARCH($B$1,input!$A735)),AND(2010&lt;=VALUE(TRIM(MID(input!$A735,SEARCH($B$1,input!$A735)+4,5))),VALUE(TRIM(MID(input!$A735,SEARCH($B$1,input!$A735)+4,5)))&lt;=2020),"X"),"")</f>
        <v>1</v>
      </c>
      <c r="C735" s="14" t="str">
        <f>IFERROR(IF(ISNUMBER(SEARCH($C$1,input!$A735)),AND(2020&lt;=VALUE(TRIM(MID(input!$A735,SEARCH($C$1,input!$A735)+4,5))),VALUE(TRIM(MID(input!$A735,SEARCH($C$1,input!$A735)+4,5)))&lt;=2030),"X"),"")</f>
        <v>X</v>
      </c>
      <c r="D735" s="14" t="b">
        <f>IFERROR(IF(ISNUMBER(SEARCH($D$1,input!$A735)),IF(MID(input!$A735,SEARCH($D$1,input!$A735)+7,2)="cm",AND(150&lt;=VALUE(MID(input!$A735,SEARCH($D$1,input!$A735)+4,3)),VALUE(MID(input!$A735,SEARCH($D$1,input!$A735)+4,3))&lt;=193),IF(MID(input!$A735,SEARCH($D$1,input!$A735)+6,2)="in",AND(59&lt;=VALUE(MID(input!$A735,SEARCH($D$1,input!$A735)+4,2)),VALUE(MID(input!$A735,SEARCH($D$1,input!$A735)+4,2))&lt;=76),"")),"X"),"")</f>
        <v>1</v>
      </c>
      <c r="E735" s="14" t="b">
        <f>IFERROR(IF(ISNUMBER(SEARCH($E$1,input!$A735)),IF(AND(MID(input!$A735,SEARCH($E$1,input!$A735)+4,1)="#",
VLOOKUP(MID(input!$A735,SEARCH($E$1,input!$A735)+5,1),'TRUE LIST'!$C$2:$D$17,2,0),
VLOOKUP(MID(input!$A735,SEARCH($E$1,input!$A735)+6,1),'TRUE LIST'!$C$2:$D$17,2,0),
VLOOKUP(MID(input!$A735,SEARCH($E$1,input!$A735)+7,1),'TRUE LIST'!$C$2:$D$17,2,0),
VLOOKUP(MID(input!$A735,SEARCH($E$1,input!$A735)+8,1),'TRUE LIST'!$C$2:$D$17,2,0),
VLOOKUP(MID(input!$A735,SEARCH($E$1,input!$A735)+9,1),'TRUE LIST'!$C$2:$D$17,2,0),
VLOOKUP(MID(input!$A735,SEARCH($E$1,input!$A735)+10,1),'TRUE LIST'!$C$2:$D$17,2,0),
TRIM(MID(input!$A735,SEARCH($E$1,input!$A735)+11,1))=""),TRUE,""),"X"),"")</f>
        <v>1</v>
      </c>
      <c r="F735" s="14" t="b">
        <f>IFERROR(IF(ISNUMBER(SEARCH($F$1,input!$A735)),VLOOKUP(TRIM(MID(input!$A735,SEARCH($F$1,input!$A735)+4,4)),'TRUE LIST'!$A$2:$B$8,2,0),"X"),"")</f>
        <v>1</v>
      </c>
      <c r="G735" s="14" t="b">
        <f>IFERROR(IF(ISNUMBER(SEARCH($G$1,input!$A735)),IF(LEN(TRIM(MID(input!$A735,SEARCH($G$1,input!$A735)+4,10)))=9,TRUE,""),"X"),"")</f>
        <v>1</v>
      </c>
      <c r="H735" s="14">
        <f t="shared" ca="1" si="22"/>
        <v>6</v>
      </c>
      <c r="I735" s="13" t="str">
        <f>IF(ISBLANK(input!A735),"x","")</f>
        <v/>
      </c>
      <c r="J735" s="13" t="str">
        <f>IFERROR(IF(I735="x",MATCH("x",I736:I959,0),N/A),"")</f>
        <v/>
      </c>
      <c r="K735" s="14">
        <f t="shared" ca="1" si="23"/>
        <v>6</v>
      </c>
    </row>
    <row r="736" spans="1:11" s="1" customFormat="1" x14ac:dyDescent="0.35">
      <c r="A736" s="14" t="str">
        <f>IFERROR(IF(ISNUMBER(SEARCH($A$1,input!$A736)),AND(1920&lt;=VALUE(TRIM(MID(input!$A736,SEARCH($A$1,input!$A736)+4,5))),VALUE(TRIM(MID(input!$A736,SEARCH($A$1,input!$A736)+4,5)))&lt;=2002),"X"),"")</f>
        <v>X</v>
      </c>
      <c r="B736" s="14" t="str">
        <f>IFERROR(IF(ISNUMBER(SEARCH($B$1,input!$A736)),AND(2010&lt;=VALUE(TRIM(MID(input!$A736,SEARCH($B$1,input!$A736)+4,5))),VALUE(TRIM(MID(input!$A736,SEARCH($B$1,input!$A736)+4,5)))&lt;=2020),"X"),"")</f>
        <v>X</v>
      </c>
      <c r="C736" s="14" t="str">
        <f>IFERROR(IF(ISNUMBER(SEARCH($C$1,input!$A736)),AND(2020&lt;=VALUE(TRIM(MID(input!$A736,SEARCH($C$1,input!$A736)+4,5))),VALUE(TRIM(MID(input!$A736,SEARCH($C$1,input!$A736)+4,5)))&lt;=2030),"X"),"")</f>
        <v>X</v>
      </c>
      <c r="D736" s="14" t="str">
        <f>IFERROR(IF(ISNUMBER(SEARCH($D$1,input!$A736)),IF(MID(input!$A736,SEARCH($D$1,input!$A736)+7,2)="cm",AND(150&lt;=VALUE(MID(input!$A736,SEARCH($D$1,input!$A736)+4,3)),VALUE(MID(input!$A736,SEARCH($D$1,input!$A736)+4,3))&lt;=193),IF(MID(input!$A736,SEARCH($D$1,input!$A736)+6,2)="in",AND(59&lt;=VALUE(MID(input!$A736,SEARCH($D$1,input!$A736)+4,2)),VALUE(MID(input!$A736,SEARCH($D$1,input!$A736)+4,2))&lt;=76),"")),"X"),"")</f>
        <v>X</v>
      </c>
      <c r="E736" s="14" t="str">
        <f>IFERROR(IF(ISNUMBER(SEARCH($E$1,input!$A736)),IF(AND(MID(input!$A736,SEARCH($E$1,input!$A736)+4,1)="#",
VLOOKUP(MID(input!$A736,SEARCH($E$1,input!$A736)+5,1),'TRUE LIST'!$C$2:$D$17,2,0),
VLOOKUP(MID(input!$A736,SEARCH($E$1,input!$A736)+6,1),'TRUE LIST'!$C$2:$D$17,2,0),
VLOOKUP(MID(input!$A736,SEARCH($E$1,input!$A736)+7,1),'TRUE LIST'!$C$2:$D$17,2,0),
VLOOKUP(MID(input!$A736,SEARCH($E$1,input!$A736)+8,1),'TRUE LIST'!$C$2:$D$17,2,0),
VLOOKUP(MID(input!$A736,SEARCH($E$1,input!$A736)+9,1),'TRUE LIST'!$C$2:$D$17,2,0),
VLOOKUP(MID(input!$A736,SEARCH($E$1,input!$A736)+10,1),'TRUE LIST'!$C$2:$D$17,2,0),
TRIM(MID(input!$A736,SEARCH($E$1,input!$A736)+11,1))=""),TRUE,""),"X"),"")</f>
        <v>X</v>
      </c>
      <c r="F736" s="14" t="str">
        <f>IFERROR(IF(ISNUMBER(SEARCH($F$1,input!$A736)),VLOOKUP(TRIM(MID(input!$A736,SEARCH($F$1,input!$A736)+4,4)),'TRUE LIST'!$A$2:$B$8,2,0),"X"),"")</f>
        <v>X</v>
      </c>
      <c r="G736" s="14" t="str">
        <f>IFERROR(IF(ISNUMBER(SEARCH($G$1,input!$A736)),IF(LEN(TRIM(MID(input!$A736,SEARCH($G$1,input!$A736)+4,10)))=9,TRUE,""),"X"),"")</f>
        <v>X</v>
      </c>
      <c r="H736" s="14" t="str">
        <f t="shared" ca="1" si="22"/>
        <v/>
      </c>
      <c r="I736" s="13" t="str">
        <f>IF(ISBLANK(input!A736),"x","")</f>
        <v>x</v>
      </c>
      <c r="J736" s="13">
        <f>IFERROR(IF(I736="x",MATCH("x",I737:I959,0),N/A),"")</f>
        <v>3</v>
      </c>
      <c r="K736" s="14" t="str">
        <f t="shared" ca="1" si="23"/>
        <v/>
      </c>
    </row>
    <row r="737" spans="1:11" s="1" customFormat="1" x14ac:dyDescent="0.35">
      <c r="A737" s="14" t="b">
        <f>IFERROR(IF(ISNUMBER(SEARCH($A$1,input!$A737)),AND(1920&lt;=VALUE(TRIM(MID(input!$A737,SEARCH($A$1,input!$A737)+4,5))),VALUE(TRIM(MID(input!$A737,SEARCH($A$1,input!$A737)+4,5)))&lt;=2002),"X"),"")</f>
        <v>1</v>
      </c>
      <c r="B737" s="14" t="b">
        <f>IFERROR(IF(ISNUMBER(SEARCH($B$1,input!$A737)),AND(2010&lt;=VALUE(TRIM(MID(input!$A737,SEARCH($B$1,input!$A737)+4,5))),VALUE(TRIM(MID(input!$A737,SEARCH($B$1,input!$A737)+4,5)))&lt;=2020),"X"),"")</f>
        <v>1</v>
      </c>
      <c r="C737" s="14" t="str">
        <f>IFERROR(IF(ISNUMBER(SEARCH($C$1,input!$A737)),AND(2020&lt;=VALUE(TRIM(MID(input!$A737,SEARCH($C$1,input!$A737)+4,5))),VALUE(TRIM(MID(input!$A737,SEARCH($C$1,input!$A737)+4,5)))&lt;=2030),"X"),"")</f>
        <v>X</v>
      </c>
      <c r="D737" s="14" t="b">
        <f>IFERROR(IF(ISNUMBER(SEARCH($D$1,input!$A737)),IF(MID(input!$A737,SEARCH($D$1,input!$A737)+7,2)="cm",AND(150&lt;=VALUE(MID(input!$A737,SEARCH($D$1,input!$A737)+4,3)),VALUE(MID(input!$A737,SEARCH($D$1,input!$A737)+4,3))&lt;=193),IF(MID(input!$A737,SEARCH($D$1,input!$A737)+6,2)="in",AND(59&lt;=VALUE(MID(input!$A737,SEARCH($D$1,input!$A737)+4,2)),VALUE(MID(input!$A737,SEARCH($D$1,input!$A737)+4,2))&lt;=76),"")),"X"),"")</f>
        <v>1</v>
      </c>
      <c r="E737" s="14" t="b">
        <f>IFERROR(IF(ISNUMBER(SEARCH($E$1,input!$A737)),IF(AND(MID(input!$A737,SEARCH($E$1,input!$A737)+4,1)="#",
VLOOKUP(MID(input!$A737,SEARCH($E$1,input!$A737)+5,1),'TRUE LIST'!$C$2:$D$17,2,0),
VLOOKUP(MID(input!$A737,SEARCH($E$1,input!$A737)+6,1),'TRUE LIST'!$C$2:$D$17,2,0),
VLOOKUP(MID(input!$A737,SEARCH($E$1,input!$A737)+7,1),'TRUE LIST'!$C$2:$D$17,2,0),
VLOOKUP(MID(input!$A737,SEARCH($E$1,input!$A737)+8,1),'TRUE LIST'!$C$2:$D$17,2,0),
VLOOKUP(MID(input!$A737,SEARCH($E$1,input!$A737)+9,1),'TRUE LIST'!$C$2:$D$17,2,0),
VLOOKUP(MID(input!$A737,SEARCH($E$1,input!$A737)+10,1),'TRUE LIST'!$C$2:$D$17,2,0),
TRIM(MID(input!$A737,SEARCH($E$1,input!$A737)+11,1))=""),TRUE,""),"X"),"")</f>
        <v>1</v>
      </c>
      <c r="F737" s="14" t="str">
        <f>IFERROR(IF(ISNUMBER(SEARCH($F$1,input!$A737)),VLOOKUP(TRIM(MID(input!$A737,SEARCH($F$1,input!$A737)+4,4)),'TRUE LIST'!$A$2:$B$8,2,0),"X"),"")</f>
        <v>X</v>
      </c>
      <c r="G737" s="14" t="b">
        <f>IFERROR(IF(ISNUMBER(SEARCH($G$1,input!$A737)),IF(LEN(TRIM(MID(input!$A737,SEARCH($G$1,input!$A737)+4,10)))=9,TRUE,""),"X"),"")</f>
        <v>1</v>
      </c>
      <c r="H737" s="14">
        <f t="shared" ca="1" si="22"/>
        <v>6</v>
      </c>
      <c r="I737" s="13" t="str">
        <f>IF(ISBLANK(input!A737),"x","")</f>
        <v/>
      </c>
      <c r="J737" s="13" t="str">
        <f>IFERROR(IF(I737="x",MATCH("x",I738:I959,0),N/A),"")</f>
        <v/>
      </c>
      <c r="K737" s="14">
        <f t="shared" ca="1" si="23"/>
        <v>6</v>
      </c>
    </row>
    <row r="738" spans="1:11" s="1" customFormat="1" x14ac:dyDescent="0.35">
      <c r="A738" s="14" t="str">
        <f>IFERROR(IF(ISNUMBER(SEARCH($A$1,input!$A738)),AND(1920&lt;=VALUE(TRIM(MID(input!$A738,SEARCH($A$1,input!$A738)+4,5))),VALUE(TRIM(MID(input!$A738,SEARCH($A$1,input!$A738)+4,5)))&lt;=2002),"X"),"")</f>
        <v>X</v>
      </c>
      <c r="B738" s="14" t="str">
        <f>IFERROR(IF(ISNUMBER(SEARCH($B$1,input!$A738)),AND(2010&lt;=VALUE(TRIM(MID(input!$A738,SEARCH($B$1,input!$A738)+4,5))),VALUE(TRIM(MID(input!$A738,SEARCH($B$1,input!$A738)+4,5)))&lt;=2020),"X"),"")</f>
        <v>X</v>
      </c>
      <c r="C738" s="14" t="b">
        <f>IFERROR(IF(ISNUMBER(SEARCH($C$1,input!$A738)),AND(2020&lt;=VALUE(TRIM(MID(input!$A738,SEARCH($C$1,input!$A738)+4,5))),VALUE(TRIM(MID(input!$A738,SEARCH($C$1,input!$A738)+4,5)))&lt;=2030),"X"),"")</f>
        <v>1</v>
      </c>
      <c r="D738" s="14" t="str">
        <f>IFERROR(IF(ISNUMBER(SEARCH($D$1,input!$A738)),IF(MID(input!$A738,SEARCH($D$1,input!$A738)+7,2)="cm",AND(150&lt;=VALUE(MID(input!$A738,SEARCH($D$1,input!$A738)+4,3)),VALUE(MID(input!$A738,SEARCH($D$1,input!$A738)+4,3))&lt;=193),IF(MID(input!$A738,SEARCH($D$1,input!$A738)+6,2)="in",AND(59&lt;=VALUE(MID(input!$A738,SEARCH($D$1,input!$A738)+4,2)),VALUE(MID(input!$A738,SEARCH($D$1,input!$A738)+4,2))&lt;=76),"")),"X"),"")</f>
        <v>X</v>
      </c>
      <c r="E738" s="14" t="str">
        <f>IFERROR(IF(ISNUMBER(SEARCH($E$1,input!$A738)),IF(AND(MID(input!$A738,SEARCH($E$1,input!$A738)+4,1)="#",
VLOOKUP(MID(input!$A738,SEARCH($E$1,input!$A738)+5,1),'TRUE LIST'!$C$2:$D$17,2,0),
VLOOKUP(MID(input!$A738,SEARCH($E$1,input!$A738)+6,1),'TRUE LIST'!$C$2:$D$17,2,0),
VLOOKUP(MID(input!$A738,SEARCH($E$1,input!$A738)+7,1),'TRUE LIST'!$C$2:$D$17,2,0),
VLOOKUP(MID(input!$A738,SEARCH($E$1,input!$A738)+8,1),'TRUE LIST'!$C$2:$D$17,2,0),
VLOOKUP(MID(input!$A738,SEARCH($E$1,input!$A738)+9,1),'TRUE LIST'!$C$2:$D$17,2,0),
VLOOKUP(MID(input!$A738,SEARCH($E$1,input!$A738)+10,1),'TRUE LIST'!$C$2:$D$17,2,0),
TRIM(MID(input!$A738,SEARCH($E$1,input!$A738)+11,1))=""),TRUE,""),"X"),"")</f>
        <v>X</v>
      </c>
      <c r="F738" s="14" t="b">
        <f>IFERROR(IF(ISNUMBER(SEARCH($F$1,input!$A738)),VLOOKUP(TRIM(MID(input!$A738,SEARCH($F$1,input!$A738)+4,4)),'TRUE LIST'!$A$2:$B$8,2,0),"X"),"")</f>
        <v>1</v>
      </c>
      <c r="G738" s="14" t="str">
        <f>IFERROR(IF(ISNUMBER(SEARCH($G$1,input!$A738)),IF(LEN(TRIM(MID(input!$A738,SEARCH($G$1,input!$A738)+4,10)))=9,TRUE,""),"X"),"")</f>
        <v>X</v>
      </c>
      <c r="H738" s="14" t="str">
        <f t="shared" ca="1" si="22"/>
        <v/>
      </c>
      <c r="I738" s="13" t="str">
        <f>IF(ISBLANK(input!A738),"x","")</f>
        <v/>
      </c>
      <c r="J738" s="13" t="str">
        <f>IFERROR(IF(I738="x",MATCH("x",I739:I959,0),N/A),"")</f>
        <v/>
      </c>
      <c r="K738" s="14" t="str">
        <f t="shared" ca="1" si="23"/>
        <v/>
      </c>
    </row>
    <row r="739" spans="1:11" s="1" customFormat="1" x14ac:dyDescent="0.35">
      <c r="A739" s="14" t="str">
        <f>IFERROR(IF(ISNUMBER(SEARCH($A$1,input!$A739)),AND(1920&lt;=VALUE(TRIM(MID(input!$A739,SEARCH($A$1,input!$A739)+4,5))),VALUE(TRIM(MID(input!$A739,SEARCH($A$1,input!$A739)+4,5)))&lt;=2002),"X"),"")</f>
        <v>X</v>
      </c>
      <c r="B739" s="14" t="str">
        <f>IFERROR(IF(ISNUMBER(SEARCH($B$1,input!$A739)),AND(2010&lt;=VALUE(TRIM(MID(input!$A739,SEARCH($B$1,input!$A739)+4,5))),VALUE(TRIM(MID(input!$A739,SEARCH($B$1,input!$A739)+4,5)))&lt;=2020),"X"),"")</f>
        <v>X</v>
      </c>
      <c r="C739" s="14" t="str">
        <f>IFERROR(IF(ISNUMBER(SEARCH($C$1,input!$A739)),AND(2020&lt;=VALUE(TRIM(MID(input!$A739,SEARCH($C$1,input!$A739)+4,5))),VALUE(TRIM(MID(input!$A739,SEARCH($C$1,input!$A739)+4,5)))&lt;=2030),"X"),"")</f>
        <v>X</v>
      </c>
      <c r="D739" s="14" t="str">
        <f>IFERROR(IF(ISNUMBER(SEARCH($D$1,input!$A739)),IF(MID(input!$A739,SEARCH($D$1,input!$A739)+7,2)="cm",AND(150&lt;=VALUE(MID(input!$A739,SEARCH($D$1,input!$A739)+4,3)),VALUE(MID(input!$A739,SEARCH($D$1,input!$A739)+4,3))&lt;=193),IF(MID(input!$A739,SEARCH($D$1,input!$A739)+6,2)="in",AND(59&lt;=VALUE(MID(input!$A739,SEARCH($D$1,input!$A739)+4,2)),VALUE(MID(input!$A739,SEARCH($D$1,input!$A739)+4,2))&lt;=76),"")),"X"),"")</f>
        <v>X</v>
      </c>
      <c r="E739" s="14" t="str">
        <f>IFERROR(IF(ISNUMBER(SEARCH($E$1,input!$A739)),IF(AND(MID(input!$A739,SEARCH($E$1,input!$A739)+4,1)="#",
VLOOKUP(MID(input!$A739,SEARCH($E$1,input!$A739)+5,1),'TRUE LIST'!$C$2:$D$17,2,0),
VLOOKUP(MID(input!$A739,SEARCH($E$1,input!$A739)+6,1),'TRUE LIST'!$C$2:$D$17,2,0),
VLOOKUP(MID(input!$A739,SEARCH($E$1,input!$A739)+7,1),'TRUE LIST'!$C$2:$D$17,2,0),
VLOOKUP(MID(input!$A739,SEARCH($E$1,input!$A739)+8,1),'TRUE LIST'!$C$2:$D$17,2,0),
VLOOKUP(MID(input!$A739,SEARCH($E$1,input!$A739)+9,1),'TRUE LIST'!$C$2:$D$17,2,0),
VLOOKUP(MID(input!$A739,SEARCH($E$1,input!$A739)+10,1),'TRUE LIST'!$C$2:$D$17,2,0),
TRIM(MID(input!$A739,SEARCH($E$1,input!$A739)+11,1))=""),TRUE,""),"X"),"")</f>
        <v>X</v>
      </c>
      <c r="F739" s="14" t="str">
        <f>IFERROR(IF(ISNUMBER(SEARCH($F$1,input!$A739)),VLOOKUP(TRIM(MID(input!$A739,SEARCH($F$1,input!$A739)+4,4)),'TRUE LIST'!$A$2:$B$8,2,0),"X"),"")</f>
        <v>X</v>
      </c>
      <c r="G739" s="14" t="str">
        <f>IFERROR(IF(ISNUMBER(SEARCH($G$1,input!$A739)),IF(LEN(TRIM(MID(input!$A739,SEARCH($G$1,input!$A739)+4,10)))=9,TRUE,""),"X"),"")</f>
        <v>X</v>
      </c>
      <c r="H739" s="14" t="str">
        <f t="shared" ca="1" si="22"/>
        <v/>
      </c>
      <c r="I739" s="13" t="str">
        <f>IF(ISBLANK(input!A739),"x","")</f>
        <v>x</v>
      </c>
      <c r="J739" s="13">
        <f>IFERROR(IF(I739="x",MATCH("x",I740:I959,0),N/A),"")</f>
        <v>4</v>
      </c>
      <c r="K739" s="14" t="str">
        <f t="shared" ca="1" si="23"/>
        <v/>
      </c>
    </row>
    <row r="740" spans="1:11" s="1" customFormat="1" x14ac:dyDescent="0.35">
      <c r="A740" s="14" t="b">
        <f>IFERROR(IF(ISNUMBER(SEARCH($A$1,input!$A740)),AND(1920&lt;=VALUE(TRIM(MID(input!$A740,SEARCH($A$1,input!$A740)+4,5))),VALUE(TRIM(MID(input!$A740,SEARCH($A$1,input!$A740)+4,5)))&lt;=2002),"X"),"")</f>
        <v>1</v>
      </c>
      <c r="B740" s="14" t="str">
        <f>IFERROR(IF(ISNUMBER(SEARCH($B$1,input!$A740)),AND(2010&lt;=VALUE(TRIM(MID(input!$A740,SEARCH($B$1,input!$A740)+4,5))),VALUE(TRIM(MID(input!$A740,SEARCH($B$1,input!$A740)+4,5)))&lt;=2020),"X"),"")</f>
        <v>X</v>
      </c>
      <c r="C740" s="14" t="str">
        <f>IFERROR(IF(ISNUMBER(SEARCH($C$1,input!$A740)),AND(2020&lt;=VALUE(TRIM(MID(input!$A740,SEARCH($C$1,input!$A740)+4,5))),VALUE(TRIM(MID(input!$A740,SEARCH($C$1,input!$A740)+4,5)))&lt;=2030),"X"),"")</f>
        <v>X</v>
      </c>
      <c r="D740" s="14" t="str">
        <f>IFERROR(IF(ISNUMBER(SEARCH($D$1,input!$A740)),IF(MID(input!$A740,SEARCH($D$1,input!$A740)+7,2)="cm",AND(150&lt;=VALUE(MID(input!$A740,SEARCH($D$1,input!$A740)+4,3)),VALUE(MID(input!$A740,SEARCH($D$1,input!$A740)+4,3))&lt;=193),IF(MID(input!$A740,SEARCH($D$1,input!$A740)+6,2)="in",AND(59&lt;=VALUE(MID(input!$A740,SEARCH($D$1,input!$A740)+4,2)),VALUE(MID(input!$A740,SEARCH($D$1,input!$A740)+4,2))&lt;=76),"")),"X"),"")</f>
        <v>X</v>
      </c>
      <c r="E740" s="14" t="str">
        <f>IFERROR(IF(ISNUMBER(SEARCH($E$1,input!$A740)),IF(AND(MID(input!$A740,SEARCH($E$1,input!$A740)+4,1)="#",
VLOOKUP(MID(input!$A740,SEARCH($E$1,input!$A740)+5,1),'TRUE LIST'!$C$2:$D$17,2,0),
VLOOKUP(MID(input!$A740,SEARCH($E$1,input!$A740)+6,1),'TRUE LIST'!$C$2:$D$17,2,0),
VLOOKUP(MID(input!$A740,SEARCH($E$1,input!$A740)+7,1),'TRUE LIST'!$C$2:$D$17,2,0),
VLOOKUP(MID(input!$A740,SEARCH($E$1,input!$A740)+8,1),'TRUE LIST'!$C$2:$D$17,2,0),
VLOOKUP(MID(input!$A740,SEARCH($E$1,input!$A740)+9,1),'TRUE LIST'!$C$2:$D$17,2,0),
VLOOKUP(MID(input!$A740,SEARCH($E$1,input!$A740)+10,1),'TRUE LIST'!$C$2:$D$17,2,0),
TRIM(MID(input!$A740,SEARCH($E$1,input!$A740)+11,1))=""),TRUE,""),"X"),"")</f>
        <v>X</v>
      </c>
      <c r="F740" s="14" t="str">
        <f>IFERROR(IF(ISNUMBER(SEARCH($F$1,input!$A740)),VLOOKUP(TRIM(MID(input!$A740,SEARCH($F$1,input!$A740)+4,4)),'TRUE LIST'!$A$2:$B$8,2,0),"X"),"")</f>
        <v>X</v>
      </c>
      <c r="G740" s="14" t="str">
        <f>IFERROR(IF(ISNUMBER(SEARCH($G$1,input!$A740)),IF(LEN(TRIM(MID(input!$A740,SEARCH($G$1,input!$A740)+4,10)))=9,TRUE,""),"X"),"")</f>
        <v>X</v>
      </c>
      <c r="H740" s="14">
        <f t="shared" ca="1" si="22"/>
        <v>6</v>
      </c>
      <c r="I740" s="13" t="str">
        <f>IF(ISBLANK(input!A740),"x","")</f>
        <v/>
      </c>
      <c r="J740" s="13" t="str">
        <f>IFERROR(IF(I740="x",MATCH("x",I741:I959,0),N/A),"")</f>
        <v/>
      </c>
      <c r="K740" s="14">
        <f t="shared" ca="1" si="23"/>
        <v>6</v>
      </c>
    </row>
    <row r="741" spans="1:11" s="1" customFormat="1" x14ac:dyDescent="0.35">
      <c r="A741" s="14" t="str">
        <f>IFERROR(IF(ISNUMBER(SEARCH($A$1,input!$A741)),AND(1920&lt;=VALUE(TRIM(MID(input!$A741,SEARCH($A$1,input!$A741)+4,5))),VALUE(TRIM(MID(input!$A741,SEARCH($A$1,input!$A741)+4,5)))&lt;=2002),"X"),"")</f>
        <v>X</v>
      </c>
      <c r="B741" s="14" t="str">
        <f>IFERROR(IF(ISNUMBER(SEARCH($B$1,input!$A741)),AND(2010&lt;=VALUE(TRIM(MID(input!$A741,SEARCH($B$1,input!$A741)+4,5))),VALUE(TRIM(MID(input!$A741,SEARCH($B$1,input!$A741)+4,5)))&lt;=2020),"X"),"")</f>
        <v>X</v>
      </c>
      <c r="C741" s="14" t="str">
        <f>IFERROR(IF(ISNUMBER(SEARCH($C$1,input!$A741)),AND(2020&lt;=VALUE(TRIM(MID(input!$A741,SEARCH($C$1,input!$A741)+4,5))),VALUE(TRIM(MID(input!$A741,SEARCH($C$1,input!$A741)+4,5)))&lt;=2030),"X"),"")</f>
        <v>X</v>
      </c>
      <c r="D741" s="14" t="b">
        <f>IFERROR(IF(ISNUMBER(SEARCH($D$1,input!$A741)),IF(MID(input!$A741,SEARCH($D$1,input!$A741)+7,2)="cm",AND(150&lt;=VALUE(MID(input!$A741,SEARCH($D$1,input!$A741)+4,3)),VALUE(MID(input!$A741,SEARCH($D$1,input!$A741)+4,3))&lt;=193),IF(MID(input!$A741,SEARCH($D$1,input!$A741)+6,2)="in",AND(59&lt;=VALUE(MID(input!$A741,SEARCH($D$1,input!$A741)+4,2)),VALUE(MID(input!$A741,SEARCH($D$1,input!$A741)+4,2))&lt;=76),"")),"X"),"")</f>
        <v>1</v>
      </c>
      <c r="E741" s="14" t="str">
        <f>IFERROR(IF(ISNUMBER(SEARCH($E$1,input!$A741)),IF(AND(MID(input!$A741,SEARCH($E$1,input!$A741)+4,1)="#",
VLOOKUP(MID(input!$A741,SEARCH($E$1,input!$A741)+5,1),'TRUE LIST'!$C$2:$D$17,2,0),
VLOOKUP(MID(input!$A741,SEARCH($E$1,input!$A741)+6,1),'TRUE LIST'!$C$2:$D$17,2,0),
VLOOKUP(MID(input!$A741,SEARCH($E$1,input!$A741)+7,1),'TRUE LIST'!$C$2:$D$17,2,0),
VLOOKUP(MID(input!$A741,SEARCH($E$1,input!$A741)+8,1),'TRUE LIST'!$C$2:$D$17,2,0),
VLOOKUP(MID(input!$A741,SEARCH($E$1,input!$A741)+9,1),'TRUE LIST'!$C$2:$D$17,2,0),
VLOOKUP(MID(input!$A741,SEARCH($E$1,input!$A741)+10,1),'TRUE LIST'!$C$2:$D$17,2,0),
TRIM(MID(input!$A741,SEARCH($E$1,input!$A741)+11,1))=""),TRUE,""),"X"),"")</f>
        <v>X</v>
      </c>
      <c r="F741" s="14" t="b">
        <f>IFERROR(IF(ISNUMBER(SEARCH($F$1,input!$A741)),VLOOKUP(TRIM(MID(input!$A741,SEARCH($F$1,input!$A741)+4,4)),'TRUE LIST'!$A$2:$B$8,2,0),"X"),"")</f>
        <v>1</v>
      </c>
      <c r="G741" s="14" t="str">
        <f>IFERROR(IF(ISNUMBER(SEARCH($G$1,input!$A741)),IF(LEN(TRIM(MID(input!$A741,SEARCH($G$1,input!$A741)+4,10)))=9,TRUE,""),"X"),"")</f>
        <v>X</v>
      </c>
      <c r="H741" s="14" t="str">
        <f t="shared" ca="1" si="22"/>
        <v/>
      </c>
      <c r="I741" s="13" t="str">
        <f>IF(ISBLANK(input!A741),"x","")</f>
        <v/>
      </c>
      <c r="J741" s="13" t="str">
        <f>IFERROR(IF(I741="x",MATCH("x",I742:I959,0),N/A),"")</f>
        <v/>
      </c>
      <c r="K741" s="14" t="str">
        <f t="shared" ca="1" si="23"/>
        <v/>
      </c>
    </row>
    <row r="742" spans="1:11" s="1" customFormat="1" x14ac:dyDescent="0.35">
      <c r="A742" s="14" t="str">
        <f>IFERROR(IF(ISNUMBER(SEARCH($A$1,input!$A742)),AND(1920&lt;=VALUE(TRIM(MID(input!$A742,SEARCH($A$1,input!$A742)+4,5))),VALUE(TRIM(MID(input!$A742,SEARCH($A$1,input!$A742)+4,5)))&lt;=2002),"X"),"")</f>
        <v>X</v>
      </c>
      <c r="B742" s="14" t="b">
        <f>IFERROR(IF(ISNUMBER(SEARCH($B$1,input!$A742)),AND(2010&lt;=VALUE(TRIM(MID(input!$A742,SEARCH($B$1,input!$A742)+4,5))),VALUE(TRIM(MID(input!$A742,SEARCH($B$1,input!$A742)+4,5)))&lt;=2020),"X"),"")</f>
        <v>1</v>
      </c>
      <c r="C742" s="14" t="b">
        <f>IFERROR(IF(ISNUMBER(SEARCH($C$1,input!$A742)),AND(2020&lt;=VALUE(TRIM(MID(input!$A742,SEARCH($C$1,input!$A742)+4,5))),VALUE(TRIM(MID(input!$A742,SEARCH($C$1,input!$A742)+4,5)))&lt;=2030),"X"),"")</f>
        <v>1</v>
      </c>
      <c r="D742" s="14" t="str">
        <f>IFERROR(IF(ISNUMBER(SEARCH($D$1,input!$A742)),IF(MID(input!$A742,SEARCH($D$1,input!$A742)+7,2)="cm",AND(150&lt;=VALUE(MID(input!$A742,SEARCH($D$1,input!$A742)+4,3)),VALUE(MID(input!$A742,SEARCH($D$1,input!$A742)+4,3))&lt;=193),IF(MID(input!$A742,SEARCH($D$1,input!$A742)+6,2)="in",AND(59&lt;=VALUE(MID(input!$A742,SEARCH($D$1,input!$A742)+4,2)),VALUE(MID(input!$A742,SEARCH($D$1,input!$A742)+4,2))&lt;=76),"")),"X"),"")</f>
        <v>X</v>
      </c>
      <c r="E742" s="14" t="str">
        <f>IFERROR(IF(ISNUMBER(SEARCH($E$1,input!$A742)),IF(AND(MID(input!$A742,SEARCH($E$1,input!$A742)+4,1)="#",
VLOOKUP(MID(input!$A742,SEARCH($E$1,input!$A742)+5,1),'TRUE LIST'!$C$2:$D$17,2,0),
VLOOKUP(MID(input!$A742,SEARCH($E$1,input!$A742)+6,1),'TRUE LIST'!$C$2:$D$17,2,0),
VLOOKUP(MID(input!$A742,SEARCH($E$1,input!$A742)+7,1),'TRUE LIST'!$C$2:$D$17,2,0),
VLOOKUP(MID(input!$A742,SEARCH($E$1,input!$A742)+8,1),'TRUE LIST'!$C$2:$D$17,2,0),
VLOOKUP(MID(input!$A742,SEARCH($E$1,input!$A742)+9,1),'TRUE LIST'!$C$2:$D$17,2,0),
VLOOKUP(MID(input!$A742,SEARCH($E$1,input!$A742)+10,1),'TRUE LIST'!$C$2:$D$17,2,0),
TRIM(MID(input!$A742,SEARCH($E$1,input!$A742)+11,1))=""),TRUE,""),"X"),"")</f>
        <v>X</v>
      </c>
      <c r="F742" s="14" t="str">
        <f>IFERROR(IF(ISNUMBER(SEARCH($F$1,input!$A742)),VLOOKUP(TRIM(MID(input!$A742,SEARCH($F$1,input!$A742)+4,4)),'TRUE LIST'!$A$2:$B$8,2,0),"X"),"")</f>
        <v>X</v>
      </c>
      <c r="G742" s="14" t="b">
        <f>IFERROR(IF(ISNUMBER(SEARCH($G$1,input!$A742)),IF(LEN(TRIM(MID(input!$A742,SEARCH($G$1,input!$A742)+4,10)))=9,TRUE,""),"X"),"")</f>
        <v>1</v>
      </c>
      <c r="H742" s="14" t="str">
        <f t="shared" ca="1" si="22"/>
        <v/>
      </c>
      <c r="I742" s="13" t="str">
        <f>IF(ISBLANK(input!A742),"x","")</f>
        <v/>
      </c>
      <c r="J742" s="13" t="str">
        <f>IFERROR(IF(I742="x",MATCH("x",I743:I959,0),N/A),"")</f>
        <v/>
      </c>
      <c r="K742" s="14" t="str">
        <f t="shared" ca="1" si="23"/>
        <v/>
      </c>
    </row>
    <row r="743" spans="1:11" s="1" customFormat="1" x14ac:dyDescent="0.35">
      <c r="A743" s="14" t="str">
        <f>IFERROR(IF(ISNUMBER(SEARCH($A$1,input!$A743)),AND(1920&lt;=VALUE(TRIM(MID(input!$A743,SEARCH($A$1,input!$A743)+4,5))),VALUE(TRIM(MID(input!$A743,SEARCH($A$1,input!$A743)+4,5)))&lt;=2002),"X"),"")</f>
        <v>X</v>
      </c>
      <c r="B743" s="14" t="str">
        <f>IFERROR(IF(ISNUMBER(SEARCH($B$1,input!$A743)),AND(2010&lt;=VALUE(TRIM(MID(input!$A743,SEARCH($B$1,input!$A743)+4,5))),VALUE(TRIM(MID(input!$A743,SEARCH($B$1,input!$A743)+4,5)))&lt;=2020),"X"),"")</f>
        <v>X</v>
      </c>
      <c r="C743" s="14" t="str">
        <f>IFERROR(IF(ISNUMBER(SEARCH($C$1,input!$A743)),AND(2020&lt;=VALUE(TRIM(MID(input!$A743,SEARCH($C$1,input!$A743)+4,5))),VALUE(TRIM(MID(input!$A743,SEARCH($C$1,input!$A743)+4,5)))&lt;=2030),"X"),"")</f>
        <v>X</v>
      </c>
      <c r="D743" s="14" t="str">
        <f>IFERROR(IF(ISNUMBER(SEARCH($D$1,input!$A743)),IF(MID(input!$A743,SEARCH($D$1,input!$A743)+7,2)="cm",AND(150&lt;=VALUE(MID(input!$A743,SEARCH($D$1,input!$A743)+4,3)),VALUE(MID(input!$A743,SEARCH($D$1,input!$A743)+4,3))&lt;=193),IF(MID(input!$A743,SEARCH($D$1,input!$A743)+6,2)="in",AND(59&lt;=VALUE(MID(input!$A743,SEARCH($D$1,input!$A743)+4,2)),VALUE(MID(input!$A743,SEARCH($D$1,input!$A743)+4,2))&lt;=76),"")),"X"),"")</f>
        <v>X</v>
      </c>
      <c r="E743" s="14" t="str">
        <f>IFERROR(IF(ISNUMBER(SEARCH($E$1,input!$A743)),IF(AND(MID(input!$A743,SEARCH($E$1,input!$A743)+4,1)="#",
VLOOKUP(MID(input!$A743,SEARCH($E$1,input!$A743)+5,1),'TRUE LIST'!$C$2:$D$17,2,0),
VLOOKUP(MID(input!$A743,SEARCH($E$1,input!$A743)+6,1),'TRUE LIST'!$C$2:$D$17,2,0),
VLOOKUP(MID(input!$A743,SEARCH($E$1,input!$A743)+7,1),'TRUE LIST'!$C$2:$D$17,2,0),
VLOOKUP(MID(input!$A743,SEARCH($E$1,input!$A743)+8,1),'TRUE LIST'!$C$2:$D$17,2,0),
VLOOKUP(MID(input!$A743,SEARCH($E$1,input!$A743)+9,1),'TRUE LIST'!$C$2:$D$17,2,0),
VLOOKUP(MID(input!$A743,SEARCH($E$1,input!$A743)+10,1),'TRUE LIST'!$C$2:$D$17,2,0),
TRIM(MID(input!$A743,SEARCH($E$1,input!$A743)+11,1))=""),TRUE,""),"X"),"")</f>
        <v>X</v>
      </c>
      <c r="F743" s="14" t="str">
        <f>IFERROR(IF(ISNUMBER(SEARCH($F$1,input!$A743)),VLOOKUP(TRIM(MID(input!$A743,SEARCH($F$1,input!$A743)+4,4)),'TRUE LIST'!$A$2:$B$8,2,0),"X"),"")</f>
        <v>X</v>
      </c>
      <c r="G743" s="14" t="str">
        <f>IFERROR(IF(ISNUMBER(SEARCH($G$1,input!$A743)),IF(LEN(TRIM(MID(input!$A743,SEARCH($G$1,input!$A743)+4,10)))=9,TRUE,""),"X"),"")</f>
        <v>X</v>
      </c>
      <c r="H743" s="14" t="str">
        <f t="shared" ca="1" si="22"/>
        <v/>
      </c>
      <c r="I743" s="13" t="str">
        <f>IF(ISBLANK(input!A743),"x","")</f>
        <v>x</v>
      </c>
      <c r="J743" s="13">
        <f>IFERROR(IF(I743="x",MATCH("x",I744:I959,0),N/A),"")</f>
        <v>2</v>
      </c>
      <c r="K743" s="14" t="str">
        <f t="shared" ca="1" si="23"/>
        <v/>
      </c>
    </row>
    <row r="744" spans="1:11" s="1" customFormat="1" x14ac:dyDescent="0.35">
      <c r="A744" s="14" t="b">
        <f>IFERROR(IF(ISNUMBER(SEARCH($A$1,input!$A744)),AND(1920&lt;=VALUE(TRIM(MID(input!$A744,SEARCH($A$1,input!$A744)+4,5))),VALUE(TRIM(MID(input!$A744,SEARCH($A$1,input!$A744)+4,5)))&lt;=2002),"X"),"")</f>
        <v>1</v>
      </c>
      <c r="B744" s="14" t="b">
        <f>IFERROR(IF(ISNUMBER(SEARCH($B$1,input!$A744)),AND(2010&lt;=VALUE(TRIM(MID(input!$A744,SEARCH($B$1,input!$A744)+4,5))),VALUE(TRIM(MID(input!$A744,SEARCH($B$1,input!$A744)+4,5)))&lt;=2020),"X"),"")</f>
        <v>1</v>
      </c>
      <c r="C744" s="14" t="b">
        <f>IFERROR(IF(ISNUMBER(SEARCH($C$1,input!$A744)),AND(2020&lt;=VALUE(TRIM(MID(input!$A744,SEARCH($C$1,input!$A744)+4,5))),VALUE(TRIM(MID(input!$A744,SEARCH($C$1,input!$A744)+4,5)))&lt;=2030),"X"),"")</f>
        <v>1</v>
      </c>
      <c r="D744" s="14" t="b">
        <f>IFERROR(IF(ISNUMBER(SEARCH($D$1,input!$A744)),IF(MID(input!$A744,SEARCH($D$1,input!$A744)+7,2)="cm",AND(150&lt;=VALUE(MID(input!$A744,SEARCH($D$1,input!$A744)+4,3)),VALUE(MID(input!$A744,SEARCH($D$1,input!$A744)+4,3))&lt;=193),IF(MID(input!$A744,SEARCH($D$1,input!$A744)+6,2)="in",AND(59&lt;=VALUE(MID(input!$A744,SEARCH($D$1,input!$A744)+4,2)),VALUE(MID(input!$A744,SEARCH($D$1,input!$A744)+4,2))&lt;=76),"")),"X"),"")</f>
        <v>1</v>
      </c>
      <c r="E744" s="14" t="b">
        <f>IFERROR(IF(ISNUMBER(SEARCH($E$1,input!$A744)),IF(AND(MID(input!$A744,SEARCH($E$1,input!$A744)+4,1)="#",
VLOOKUP(MID(input!$A744,SEARCH($E$1,input!$A744)+5,1),'TRUE LIST'!$C$2:$D$17,2,0),
VLOOKUP(MID(input!$A744,SEARCH($E$1,input!$A744)+6,1),'TRUE LIST'!$C$2:$D$17,2,0),
VLOOKUP(MID(input!$A744,SEARCH($E$1,input!$A744)+7,1),'TRUE LIST'!$C$2:$D$17,2,0),
VLOOKUP(MID(input!$A744,SEARCH($E$1,input!$A744)+8,1),'TRUE LIST'!$C$2:$D$17,2,0),
VLOOKUP(MID(input!$A744,SEARCH($E$1,input!$A744)+9,1),'TRUE LIST'!$C$2:$D$17,2,0),
VLOOKUP(MID(input!$A744,SEARCH($E$1,input!$A744)+10,1),'TRUE LIST'!$C$2:$D$17,2,0),
TRIM(MID(input!$A744,SEARCH($E$1,input!$A744)+11,1))=""),TRUE,""),"X"),"")</f>
        <v>1</v>
      </c>
      <c r="F744" s="14" t="b">
        <f>IFERROR(IF(ISNUMBER(SEARCH($F$1,input!$A744)),VLOOKUP(TRIM(MID(input!$A744,SEARCH($F$1,input!$A744)+4,4)),'TRUE LIST'!$A$2:$B$8,2,0),"X"),"")</f>
        <v>1</v>
      </c>
      <c r="G744" s="14" t="b">
        <f>IFERROR(IF(ISNUMBER(SEARCH($G$1,input!$A744)),IF(LEN(TRIM(MID(input!$A744,SEARCH($G$1,input!$A744)+4,10)))=9,TRUE,""),"X"),"")</f>
        <v>1</v>
      </c>
      <c r="H744" s="14">
        <f t="shared" ca="1" si="22"/>
        <v>6</v>
      </c>
      <c r="I744" s="13" t="str">
        <f>IF(ISBLANK(input!A744),"x","")</f>
        <v/>
      </c>
      <c r="J744" s="13" t="str">
        <f>IFERROR(IF(I744="x",MATCH("x",I745:I959,0),N/A),"")</f>
        <v/>
      </c>
      <c r="K744" s="14">
        <f t="shared" ca="1" si="23"/>
        <v>6</v>
      </c>
    </row>
    <row r="745" spans="1:11" s="1" customFormat="1" x14ac:dyDescent="0.35">
      <c r="A745" s="14" t="str">
        <f>IFERROR(IF(ISNUMBER(SEARCH($A$1,input!$A745)),AND(1920&lt;=VALUE(TRIM(MID(input!$A745,SEARCH($A$1,input!$A745)+4,5))),VALUE(TRIM(MID(input!$A745,SEARCH($A$1,input!$A745)+4,5)))&lt;=2002),"X"),"")</f>
        <v>X</v>
      </c>
      <c r="B745" s="14" t="str">
        <f>IFERROR(IF(ISNUMBER(SEARCH($B$1,input!$A745)),AND(2010&lt;=VALUE(TRIM(MID(input!$A745,SEARCH($B$1,input!$A745)+4,5))),VALUE(TRIM(MID(input!$A745,SEARCH($B$1,input!$A745)+4,5)))&lt;=2020),"X"),"")</f>
        <v>X</v>
      </c>
      <c r="C745" s="14" t="str">
        <f>IFERROR(IF(ISNUMBER(SEARCH($C$1,input!$A745)),AND(2020&lt;=VALUE(TRIM(MID(input!$A745,SEARCH($C$1,input!$A745)+4,5))),VALUE(TRIM(MID(input!$A745,SEARCH($C$1,input!$A745)+4,5)))&lt;=2030),"X"),"")</f>
        <v>X</v>
      </c>
      <c r="D745" s="14" t="str">
        <f>IFERROR(IF(ISNUMBER(SEARCH($D$1,input!$A745)),IF(MID(input!$A745,SEARCH($D$1,input!$A745)+7,2)="cm",AND(150&lt;=VALUE(MID(input!$A745,SEARCH($D$1,input!$A745)+4,3)),VALUE(MID(input!$A745,SEARCH($D$1,input!$A745)+4,3))&lt;=193),IF(MID(input!$A745,SEARCH($D$1,input!$A745)+6,2)="in",AND(59&lt;=VALUE(MID(input!$A745,SEARCH($D$1,input!$A745)+4,2)),VALUE(MID(input!$A745,SEARCH($D$1,input!$A745)+4,2))&lt;=76),"")),"X"),"")</f>
        <v>X</v>
      </c>
      <c r="E745" s="14" t="str">
        <f>IFERROR(IF(ISNUMBER(SEARCH($E$1,input!$A745)),IF(AND(MID(input!$A745,SEARCH($E$1,input!$A745)+4,1)="#",
VLOOKUP(MID(input!$A745,SEARCH($E$1,input!$A745)+5,1),'TRUE LIST'!$C$2:$D$17,2,0),
VLOOKUP(MID(input!$A745,SEARCH($E$1,input!$A745)+6,1),'TRUE LIST'!$C$2:$D$17,2,0),
VLOOKUP(MID(input!$A745,SEARCH($E$1,input!$A745)+7,1),'TRUE LIST'!$C$2:$D$17,2,0),
VLOOKUP(MID(input!$A745,SEARCH($E$1,input!$A745)+8,1),'TRUE LIST'!$C$2:$D$17,2,0),
VLOOKUP(MID(input!$A745,SEARCH($E$1,input!$A745)+9,1),'TRUE LIST'!$C$2:$D$17,2,0),
VLOOKUP(MID(input!$A745,SEARCH($E$1,input!$A745)+10,1),'TRUE LIST'!$C$2:$D$17,2,0),
TRIM(MID(input!$A745,SEARCH($E$1,input!$A745)+11,1))=""),TRUE,""),"X"),"")</f>
        <v>X</v>
      </c>
      <c r="F745" s="14" t="str">
        <f>IFERROR(IF(ISNUMBER(SEARCH($F$1,input!$A745)),VLOOKUP(TRIM(MID(input!$A745,SEARCH($F$1,input!$A745)+4,4)),'TRUE LIST'!$A$2:$B$8,2,0),"X"),"")</f>
        <v>X</v>
      </c>
      <c r="G745" s="14" t="str">
        <f>IFERROR(IF(ISNUMBER(SEARCH($G$1,input!$A745)),IF(LEN(TRIM(MID(input!$A745,SEARCH($G$1,input!$A745)+4,10)))=9,TRUE,""),"X"),"")</f>
        <v>X</v>
      </c>
      <c r="H745" s="14" t="str">
        <f t="shared" ca="1" si="22"/>
        <v/>
      </c>
      <c r="I745" s="13" t="str">
        <f>IF(ISBLANK(input!A745),"x","")</f>
        <v>x</v>
      </c>
      <c r="J745" s="13">
        <f>IFERROR(IF(I745="x",MATCH("x",I746:I959,0),N/A),"")</f>
        <v>3</v>
      </c>
      <c r="K745" s="14" t="str">
        <f t="shared" ca="1" si="23"/>
        <v/>
      </c>
    </row>
    <row r="746" spans="1:11" s="1" customFormat="1" x14ac:dyDescent="0.35">
      <c r="A746" s="14" t="b">
        <f>IFERROR(IF(ISNUMBER(SEARCH($A$1,input!$A746)),AND(1920&lt;=VALUE(TRIM(MID(input!$A746,SEARCH($A$1,input!$A746)+4,5))),VALUE(TRIM(MID(input!$A746,SEARCH($A$1,input!$A746)+4,5)))&lt;=2002),"X"),"")</f>
        <v>1</v>
      </c>
      <c r="B746" s="14" t="str">
        <f>IFERROR(IF(ISNUMBER(SEARCH($B$1,input!$A746)),AND(2010&lt;=VALUE(TRIM(MID(input!$A746,SEARCH($B$1,input!$A746)+4,5))),VALUE(TRIM(MID(input!$A746,SEARCH($B$1,input!$A746)+4,5)))&lt;=2020),"X"),"")</f>
        <v>X</v>
      </c>
      <c r="C746" s="14" t="str">
        <f>IFERROR(IF(ISNUMBER(SEARCH($C$1,input!$A746)),AND(2020&lt;=VALUE(TRIM(MID(input!$A746,SEARCH($C$1,input!$A746)+4,5))),VALUE(TRIM(MID(input!$A746,SEARCH($C$1,input!$A746)+4,5)))&lt;=2030),"X"),"")</f>
        <v>X</v>
      </c>
      <c r="D746" s="14" t="str">
        <f>IFERROR(IF(ISNUMBER(SEARCH($D$1,input!$A746)),IF(MID(input!$A746,SEARCH($D$1,input!$A746)+7,2)="cm",AND(150&lt;=VALUE(MID(input!$A746,SEARCH($D$1,input!$A746)+4,3)),VALUE(MID(input!$A746,SEARCH($D$1,input!$A746)+4,3))&lt;=193),IF(MID(input!$A746,SEARCH($D$1,input!$A746)+6,2)="in",AND(59&lt;=VALUE(MID(input!$A746,SEARCH($D$1,input!$A746)+4,2)),VALUE(MID(input!$A746,SEARCH($D$1,input!$A746)+4,2))&lt;=76),"")),"X"),"")</f>
        <v>X</v>
      </c>
      <c r="E746" s="14" t="str">
        <f>IFERROR(IF(ISNUMBER(SEARCH($E$1,input!$A746)),IF(AND(MID(input!$A746,SEARCH($E$1,input!$A746)+4,1)="#",
VLOOKUP(MID(input!$A746,SEARCH($E$1,input!$A746)+5,1),'TRUE LIST'!$C$2:$D$17,2,0),
VLOOKUP(MID(input!$A746,SEARCH($E$1,input!$A746)+6,1),'TRUE LIST'!$C$2:$D$17,2,0),
VLOOKUP(MID(input!$A746,SEARCH($E$1,input!$A746)+7,1),'TRUE LIST'!$C$2:$D$17,2,0),
VLOOKUP(MID(input!$A746,SEARCH($E$1,input!$A746)+8,1),'TRUE LIST'!$C$2:$D$17,2,0),
VLOOKUP(MID(input!$A746,SEARCH($E$1,input!$A746)+9,1),'TRUE LIST'!$C$2:$D$17,2,0),
VLOOKUP(MID(input!$A746,SEARCH($E$1,input!$A746)+10,1),'TRUE LIST'!$C$2:$D$17,2,0),
TRIM(MID(input!$A746,SEARCH($E$1,input!$A746)+11,1))=""),TRUE,""),"X"),"")</f>
        <v>X</v>
      </c>
      <c r="F746" s="14" t="b">
        <f>IFERROR(IF(ISNUMBER(SEARCH($F$1,input!$A746)),VLOOKUP(TRIM(MID(input!$A746,SEARCH($F$1,input!$A746)+4,4)),'TRUE LIST'!$A$2:$B$8,2,0),"X"),"")</f>
        <v>1</v>
      </c>
      <c r="G746" s="14" t="b">
        <f>IFERROR(IF(ISNUMBER(SEARCH($G$1,input!$A746)),IF(LEN(TRIM(MID(input!$A746,SEARCH($G$1,input!$A746)+4,10)))=9,TRUE,""),"X"),"")</f>
        <v>1</v>
      </c>
      <c r="H746" s="14">
        <f t="shared" ca="1" si="22"/>
        <v>6</v>
      </c>
      <c r="I746" s="13" t="str">
        <f>IF(ISBLANK(input!A746),"x","")</f>
        <v/>
      </c>
      <c r="J746" s="13" t="str">
        <f>IFERROR(IF(I746="x",MATCH("x",I747:I959,0),N/A),"")</f>
        <v/>
      </c>
      <c r="K746" s="14">
        <f t="shared" ca="1" si="23"/>
        <v>6</v>
      </c>
    </row>
    <row r="747" spans="1:11" s="1" customFormat="1" x14ac:dyDescent="0.35">
      <c r="A747" s="14" t="str">
        <f>IFERROR(IF(ISNUMBER(SEARCH($A$1,input!$A747)),AND(1920&lt;=VALUE(TRIM(MID(input!$A747,SEARCH($A$1,input!$A747)+4,5))),VALUE(TRIM(MID(input!$A747,SEARCH($A$1,input!$A747)+4,5)))&lt;=2002),"X"),"")</f>
        <v>X</v>
      </c>
      <c r="B747" s="14" t="b">
        <f>IFERROR(IF(ISNUMBER(SEARCH($B$1,input!$A747)),AND(2010&lt;=VALUE(TRIM(MID(input!$A747,SEARCH($B$1,input!$A747)+4,5))),VALUE(TRIM(MID(input!$A747,SEARCH($B$1,input!$A747)+4,5)))&lt;=2020),"X"),"")</f>
        <v>1</v>
      </c>
      <c r="C747" s="14" t="b">
        <f>IFERROR(IF(ISNUMBER(SEARCH($C$1,input!$A747)),AND(2020&lt;=VALUE(TRIM(MID(input!$A747,SEARCH($C$1,input!$A747)+4,5))),VALUE(TRIM(MID(input!$A747,SEARCH($C$1,input!$A747)+4,5)))&lt;=2030),"X"),"")</f>
        <v>1</v>
      </c>
      <c r="D747" s="14" t="b">
        <f>IFERROR(IF(ISNUMBER(SEARCH($D$1,input!$A747)),IF(MID(input!$A747,SEARCH($D$1,input!$A747)+7,2)="cm",AND(150&lt;=VALUE(MID(input!$A747,SEARCH($D$1,input!$A747)+4,3)),VALUE(MID(input!$A747,SEARCH($D$1,input!$A747)+4,3))&lt;=193),IF(MID(input!$A747,SEARCH($D$1,input!$A747)+6,2)="in",AND(59&lt;=VALUE(MID(input!$A747,SEARCH($D$1,input!$A747)+4,2)),VALUE(MID(input!$A747,SEARCH($D$1,input!$A747)+4,2))&lt;=76),"")),"X"),"")</f>
        <v>1</v>
      </c>
      <c r="E747" s="14" t="b">
        <f>IFERROR(IF(ISNUMBER(SEARCH($E$1,input!$A747)),IF(AND(MID(input!$A747,SEARCH($E$1,input!$A747)+4,1)="#",
VLOOKUP(MID(input!$A747,SEARCH($E$1,input!$A747)+5,1),'TRUE LIST'!$C$2:$D$17,2,0),
VLOOKUP(MID(input!$A747,SEARCH($E$1,input!$A747)+6,1),'TRUE LIST'!$C$2:$D$17,2,0),
VLOOKUP(MID(input!$A747,SEARCH($E$1,input!$A747)+7,1),'TRUE LIST'!$C$2:$D$17,2,0),
VLOOKUP(MID(input!$A747,SEARCH($E$1,input!$A747)+8,1),'TRUE LIST'!$C$2:$D$17,2,0),
VLOOKUP(MID(input!$A747,SEARCH($E$1,input!$A747)+9,1),'TRUE LIST'!$C$2:$D$17,2,0),
VLOOKUP(MID(input!$A747,SEARCH($E$1,input!$A747)+10,1),'TRUE LIST'!$C$2:$D$17,2,0),
TRIM(MID(input!$A747,SEARCH($E$1,input!$A747)+11,1))=""),TRUE,""),"X"),"")</f>
        <v>1</v>
      </c>
      <c r="F747" s="14" t="str">
        <f>IFERROR(IF(ISNUMBER(SEARCH($F$1,input!$A747)),VLOOKUP(TRIM(MID(input!$A747,SEARCH($F$1,input!$A747)+4,4)),'TRUE LIST'!$A$2:$B$8,2,0),"X"),"")</f>
        <v>X</v>
      </c>
      <c r="G747" s="14" t="str">
        <f>IFERROR(IF(ISNUMBER(SEARCH($G$1,input!$A747)),IF(LEN(TRIM(MID(input!$A747,SEARCH($G$1,input!$A747)+4,10)))=9,TRUE,""),"X"),"")</f>
        <v>X</v>
      </c>
      <c r="H747" s="14" t="str">
        <f t="shared" ca="1" si="22"/>
        <v/>
      </c>
      <c r="I747" s="13" t="str">
        <f>IF(ISBLANK(input!A747),"x","")</f>
        <v/>
      </c>
      <c r="J747" s="13" t="str">
        <f>IFERROR(IF(I747="x",MATCH("x",I748:I959,0),N/A),"")</f>
        <v/>
      </c>
      <c r="K747" s="14" t="str">
        <f t="shared" ca="1" si="23"/>
        <v/>
      </c>
    </row>
    <row r="748" spans="1:11" s="1" customFormat="1" x14ac:dyDescent="0.35">
      <c r="A748" s="14" t="str">
        <f>IFERROR(IF(ISNUMBER(SEARCH($A$1,input!$A748)),AND(1920&lt;=VALUE(TRIM(MID(input!$A748,SEARCH($A$1,input!$A748)+4,5))),VALUE(TRIM(MID(input!$A748,SEARCH($A$1,input!$A748)+4,5)))&lt;=2002),"X"),"")</f>
        <v>X</v>
      </c>
      <c r="B748" s="14" t="str">
        <f>IFERROR(IF(ISNUMBER(SEARCH($B$1,input!$A748)),AND(2010&lt;=VALUE(TRIM(MID(input!$A748,SEARCH($B$1,input!$A748)+4,5))),VALUE(TRIM(MID(input!$A748,SEARCH($B$1,input!$A748)+4,5)))&lt;=2020),"X"),"")</f>
        <v>X</v>
      </c>
      <c r="C748" s="14" t="str">
        <f>IFERROR(IF(ISNUMBER(SEARCH($C$1,input!$A748)),AND(2020&lt;=VALUE(TRIM(MID(input!$A748,SEARCH($C$1,input!$A748)+4,5))),VALUE(TRIM(MID(input!$A748,SEARCH($C$1,input!$A748)+4,5)))&lt;=2030),"X"),"")</f>
        <v>X</v>
      </c>
      <c r="D748" s="14" t="str">
        <f>IFERROR(IF(ISNUMBER(SEARCH($D$1,input!$A748)),IF(MID(input!$A748,SEARCH($D$1,input!$A748)+7,2)="cm",AND(150&lt;=VALUE(MID(input!$A748,SEARCH($D$1,input!$A748)+4,3)),VALUE(MID(input!$A748,SEARCH($D$1,input!$A748)+4,3))&lt;=193),IF(MID(input!$A748,SEARCH($D$1,input!$A748)+6,2)="in",AND(59&lt;=VALUE(MID(input!$A748,SEARCH($D$1,input!$A748)+4,2)),VALUE(MID(input!$A748,SEARCH($D$1,input!$A748)+4,2))&lt;=76),"")),"X"),"")</f>
        <v>X</v>
      </c>
      <c r="E748" s="14" t="str">
        <f>IFERROR(IF(ISNUMBER(SEARCH($E$1,input!$A748)),IF(AND(MID(input!$A748,SEARCH($E$1,input!$A748)+4,1)="#",
VLOOKUP(MID(input!$A748,SEARCH($E$1,input!$A748)+5,1),'TRUE LIST'!$C$2:$D$17,2,0),
VLOOKUP(MID(input!$A748,SEARCH($E$1,input!$A748)+6,1),'TRUE LIST'!$C$2:$D$17,2,0),
VLOOKUP(MID(input!$A748,SEARCH($E$1,input!$A748)+7,1),'TRUE LIST'!$C$2:$D$17,2,0),
VLOOKUP(MID(input!$A748,SEARCH($E$1,input!$A748)+8,1),'TRUE LIST'!$C$2:$D$17,2,0),
VLOOKUP(MID(input!$A748,SEARCH($E$1,input!$A748)+9,1),'TRUE LIST'!$C$2:$D$17,2,0),
VLOOKUP(MID(input!$A748,SEARCH($E$1,input!$A748)+10,1),'TRUE LIST'!$C$2:$D$17,2,0),
TRIM(MID(input!$A748,SEARCH($E$1,input!$A748)+11,1))=""),TRUE,""),"X"),"")</f>
        <v>X</v>
      </c>
      <c r="F748" s="14" t="str">
        <f>IFERROR(IF(ISNUMBER(SEARCH($F$1,input!$A748)),VLOOKUP(TRIM(MID(input!$A748,SEARCH($F$1,input!$A748)+4,4)),'TRUE LIST'!$A$2:$B$8,2,0),"X"),"")</f>
        <v>X</v>
      </c>
      <c r="G748" s="14" t="str">
        <f>IFERROR(IF(ISNUMBER(SEARCH($G$1,input!$A748)),IF(LEN(TRIM(MID(input!$A748,SEARCH($G$1,input!$A748)+4,10)))=9,TRUE,""),"X"),"")</f>
        <v>X</v>
      </c>
      <c r="H748" s="14" t="str">
        <f t="shared" ca="1" si="22"/>
        <v/>
      </c>
      <c r="I748" s="13" t="str">
        <f>IF(ISBLANK(input!A748),"x","")</f>
        <v>x</v>
      </c>
      <c r="J748" s="13">
        <f>IFERROR(IF(I748="x",MATCH("x",I749:I959,0),N/A),"")</f>
        <v>4</v>
      </c>
      <c r="K748" s="14" t="str">
        <f t="shared" ca="1" si="23"/>
        <v/>
      </c>
    </row>
    <row r="749" spans="1:11" s="1" customFormat="1" x14ac:dyDescent="0.35">
      <c r="A749" s="14" t="b">
        <f>IFERROR(IF(ISNUMBER(SEARCH($A$1,input!$A749)),AND(1920&lt;=VALUE(TRIM(MID(input!$A749,SEARCH($A$1,input!$A749)+4,5))),VALUE(TRIM(MID(input!$A749,SEARCH($A$1,input!$A749)+4,5)))&lt;=2002),"X"),"")</f>
        <v>1</v>
      </c>
      <c r="B749" s="14" t="str">
        <f>IFERROR(IF(ISNUMBER(SEARCH($B$1,input!$A749)),AND(2010&lt;=VALUE(TRIM(MID(input!$A749,SEARCH($B$1,input!$A749)+4,5))),VALUE(TRIM(MID(input!$A749,SEARCH($B$1,input!$A749)+4,5)))&lt;=2020),"X"),"")</f>
        <v>X</v>
      </c>
      <c r="C749" s="14" t="str">
        <f>IFERROR(IF(ISNUMBER(SEARCH($C$1,input!$A749)),AND(2020&lt;=VALUE(TRIM(MID(input!$A749,SEARCH($C$1,input!$A749)+4,5))),VALUE(TRIM(MID(input!$A749,SEARCH($C$1,input!$A749)+4,5)))&lt;=2030),"X"),"")</f>
        <v>X</v>
      </c>
      <c r="D749" s="14" t="str">
        <f>IFERROR(IF(ISNUMBER(SEARCH($D$1,input!$A749)),IF(MID(input!$A749,SEARCH($D$1,input!$A749)+7,2)="cm",AND(150&lt;=VALUE(MID(input!$A749,SEARCH($D$1,input!$A749)+4,3)),VALUE(MID(input!$A749,SEARCH($D$1,input!$A749)+4,3))&lt;=193),IF(MID(input!$A749,SEARCH($D$1,input!$A749)+6,2)="in",AND(59&lt;=VALUE(MID(input!$A749,SEARCH($D$1,input!$A749)+4,2)),VALUE(MID(input!$A749,SEARCH($D$1,input!$A749)+4,2))&lt;=76),"")),"X"),"")</f>
        <v>X</v>
      </c>
      <c r="E749" s="14" t="str">
        <f>IFERROR(IF(ISNUMBER(SEARCH($E$1,input!$A749)),IF(AND(MID(input!$A749,SEARCH($E$1,input!$A749)+4,1)="#",
VLOOKUP(MID(input!$A749,SEARCH($E$1,input!$A749)+5,1),'TRUE LIST'!$C$2:$D$17,2,0),
VLOOKUP(MID(input!$A749,SEARCH($E$1,input!$A749)+6,1),'TRUE LIST'!$C$2:$D$17,2,0),
VLOOKUP(MID(input!$A749,SEARCH($E$1,input!$A749)+7,1),'TRUE LIST'!$C$2:$D$17,2,0),
VLOOKUP(MID(input!$A749,SEARCH($E$1,input!$A749)+8,1),'TRUE LIST'!$C$2:$D$17,2,0),
VLOOKUP(MID(input!$A749,SEARCH($E$1,input!$A749)+9,1),'TRUE LIST'!$C$2:$D$17,2,0),
VLOOKUP(MID(input!$A749,SEARCH($E$1,input!$A749)+10,1),'TRUE LIST'!$C$2:$D$17,2,0),
TRIM(MID(input!$A749,SEARCH($E$1,input!$A749)+11,1))=""),TRUE,""),"X"),"")</f>
        <v>X</v>
      </c>
      <c r="F749" s="14" t="b">
        <f>IFERROR(IF(ISNUMBER(SEARCH($F$1,input!$A749)),VLOOKUP(TRIM(MID(input!$A749,SEARCH($F$1,input!$A749)+4,4)),'TRUE LIST'!$A$2:$B$8,2,0),"X"),"")</f>
        <v>1</v>
      </c>
      <c r="G749" s="14" t="b">
        <f>IFERROR(IF(ISNUMBER(SEARCH($G$1,input!$A749)),IF(LEN(TRIM(MID(input!$A749,SEARCH($G$1,input!$A749)+4,10)))=9,TRUE,""),"X"),"")</f>
        <v>1</v>
      </c>
      <c r="H749" s="14">
        <f t="shared" ca="1" si="22"/>
        <v>6</v>
      </c>
      <c r="I749" s="13" t="str">
        <f>IF(ISBLANK(input!A749),"x","")</f>
        <v/>
      </c>
      <c r="J749" s="13" t="str">
        <f>IFERROR(IF(I749="x",MATCH("x",I750:I959,0),N/A),"")</f>
        <v/>
      </c>
      <c r="K749" s="14">
        <f t="shared" ca="1" si="23"/>
        <v>6</v>
      </c>
    </row>
    <row r="750" spans="1:11" s="1" customFormat="1" x14ac:dyDescent="0.35">
      <c r="A750" s="14" t="str">
        <f>IFERROR(IF(ISNUMBER(SEARCH($A$1,input!$A750)),AND(1920&lt;=VALUE(TRIM(MID(input!$A750,SEARCH($A$1,input!$A750)+4,5))),VALUE(TRIM(MID(input!$A750,SEARCH($A$1,input!$A750)+4,5)))&lt;=2002),"X"),"")</f>
        <v>X</v>
      </c>
      <c r="B750" s="14" t="str">
        <f>IFERROR(IF(ISNUMBER(SEARCH($B$1,input!$A750)),AND(2010&lt;=VALUE(TRIM(MID(input!$A750,SEARCH($B$1,input!$A750)+4,5))),VALUE(TRIM(MID(input!$A750,SEARCH($B$1,input!$A750)+4,5)))&lt;=2020),"X"),"")</f>
        <v>X</v>
      </c>
      <c r="C750" s="14" t="b">
        <f>IFERROR(IF(ISNUMBER(SEARCH($C$1,input!$A750)),AND(2020&lt;=VALUE(TRIM(MID(input!$A750,SEARCH($C$1,input!$A750)+4,5))),VALUE(TRIM(MID(input!$A750,SEARCH($C$1,input!$A750)+4,5)))&lt;=2030),"X"),"")</f>
        <v>1</v>
      </c>
      <c r="D750" s="14" t="str">
        <f>IFERROR(IF(ISNUMBER(SEARCH($D$1,input!$A750)),IF(MID(input!$A750,SEARCH($D$1,input!$A750)+7,2)="cm",AND(150&lt;=VALUE(MID(input!$A750,SEARCH($D$1,input!$A750)+4,3)),VALUE(MID(input!$A750,SEARCH($D$1,input!$A750)+4,3))&lt;=193),IF(MID(input!$A750,SEARCH($D$1,input!$A750)+6,2)="in",AND(59&lt;=VALUE(MID(input!$A750,SEARCH($D$1,input!$A750)+4,2)),VALUE(MID(input!$A750,SEARCH($D$1,input!$A750)+4,2))&lt;=76),"")),"X"),"")</f>
        <v>X</v>
      </c>
      <c r="E750" s="14" t="b">
        <f>IFERROR(IF(ISNUMBER(SEARCH($E$1,input!$A750)),IF(AND(MID(input!$A750,SEARCH($E$1,input!$A750)+4,1)="#",
VLOOKUP(MID(input!$A750,SEARCH($E$1,input!$A750)+5,1),'TRUE LIST'!$C$2:$D$17,2,0),
VLOOKUP(MID(input!$A750,SEARCH($E$1,input!$A750)+6,1),'TRUE LIST'!$C$2:$D$17,2,0),
VLOOKUP(MID(input!$A750,SEARCH($E$1,input!$A750)+7,1),'TRUE LIST'!$C$2:$D$17,2,0),
VLOOKUP(MID(input!$A750,SEARCH($E$1,input!$A750)+8,1),'TRUE LIST'!$C$2:$D$17,2,0),
VLOOKUP(MID(input!$A750,SEARCH($E$1,input!$A750)+9,1),'TRUE LIST'!$C$2:$D$17,2,0),
VLOOKUP(MID(input!$A750,SEARCH($E$1,input!$A750)+10,1),'TRUE LIST'!$C$2:$D$17,2,0),
TRIM(MID(input!$A750,SEARCH($E$1,input!$A750)+11,1))=""),TRUE,""),"X"),"")</f>
        <v>1</v>
      </c>
      <c r="F750" s="14" t="str">
        <f>IFERROR(IF(ISNUMBER(SEARCH($F$1,input!$A750)),VLOOKUP(TRIM(MID(input!$A750,SEARCH($F$1,input!$A750)+4,4)),'TRUE LIST'!$A$2:$B$8,2,0),"X"),"")</f>
        <v>X</v>
      </c>
      <c r="G750" s="14" t="str">
        <f>IFERROR(IF(ISNUMBER(SEARCH($G$1,input!$A750)),IF(LEN(TRIM(MID(input!$A750,SEARCH($G$1,input!$A750)+4,10)))=9,TRUE,""),"X"),"")</f>
        <v>X</v>
      </c>
      <c r="H750" s="14" t="str">
        <f t="shared" ca="1" si="22"/>
        <v/>
      </c>
      <c r="I750" s="13" t="str">
        <f>IF(ISBLANK(input!A750),"x","")</f>
        <v/>
      </c>
      <c r="J750" s="13" t="str">
        <f>IFERROR(IF(I750="x",MATCH("x",I751:I959,0),N/A),"")</f>
        <v/>
      </c>
      <c r="K750" s="14" t="str">
        <f t="shared" ca="1" si="23"/>
        <v/>
      </c>
    </row>
    <row r="751" spans="1:11" s="1" customFormat="1" x14ac:dyDescent="0.35">
      <c r="A751" s="14" t="str">
        <f>IFERROR(IF(ISNUMBER(SEARCH($A$1,input!$A751)),AND(1920&lt;=VALUE(TRIM(MID(input!$A751,SEARCH($A$1,input!$A751)+4,5))),VALUE(TRIM(MID(input!$A751,SEARCH($A$1,input!$A751)+4,5)))&lt;=2002),"X"),"")</f>
        <v>X</v>
      </c>
      <c r="B751" s="14" t="b">
        <f>IFERROR(IF(ISNUMBER(SEARCH($B$1,input!$A751)),AND(2010&lt;=VALUE(TRIM(MID(input!$A751,SEARCH($B$1,input!$A751)+4,5))),VALUE(TRIM(MID(input!$A751,SEARCH($B$1,input!$A751)+4,5)))&lt;=2020),"X"),"")</f>
        <v>1</v>
      </c>
      <c r="C751" s="14" t="str">
        <f>IFERROR(IF(ISNUMBER(SEARCH($C$1,input!$A751)),AND(2020&lt;=VALUE(TRIM(MID(input!$A751,SEARCH($C$1,input!$A751)+4,5))),VALUE(TRIM(MID(input!$A751,SEARCH($C$1,input!$A751)+4,5)))&lt;=2030),"X"),"")</f>
        <v>X</v>
      </c>
      <c r="D751" s="14" t="b">
        <f>IFERROR(IF(ISNUMBER(SEARCH($D$1,input!$A751)),IF(MID(input!$A751,SEARCH($D$1,input!$A751)+7,2)="cm",AND(150&lt;=VALUE(MID(input!$A751,SEARCH($D$1,input!$A751)+4,3)),VALUE(MID(input!$A751,SEARCH($D$1,input!$A751)+4,3))&lt;=193),IF(MID(input!$A751,SEARCH($D$1,input!$A751)+6,2)="in",AND(59&lt;=VALUE(MID(input!$A751,SEARCH($D$1,input!$A751)+4,2)),VALUE(MID(input!$A751,SEARCH($D$1,input!$A751)+4,2))&lt;=76),"")),"X"),"")</f>
        <v>1</v>
      </c>
      <c r="E751" s="14" t="str">
        <f>IFERROR(IF(ISNUMBER(SEARCH($E$1,input!$A751)),IF(AND(MID(input!$A751,SEARCH($E$1,input!$A751)+4,1)="#",
VLOOKUP(MID(input!$A751,SEARCH($E$1,input!$A751)+5,1),'TRUE LIST'!$C$2:$D$17,2,0),
VLOOKUP(MID(input!$A751,SEARCH($E$1,input!$A751)+6,1),'TRUE LIST'!$C$2:$D$17,2,0),
VLOOKUP(MID(input!$A751,SEARCH($E$1,input!$A751)+7,1),'TRUE LIST'!$C$2:$D$17,2,0),
VLOOKUP(MID(input!$A751,SEARCH($E$1,input!$A751)+8,1),'TRUE LIST'!$C$2:$D$17,2,0),
VLOOKUP(MID(input!$A751,SEARCH($E$1,input!$A751)+9,1),'TRUE LIST'!$C$2:$D$17,2,0),
VLOOKUP(MID(input!$A751,SEARCH($E$1,input!$A751)+10,1),'TRUE LIST'!$C$2:$D$17,2,0),
TRIM(MID(input!$A751,SEARCH($E$1,input!$A751)+11,1))=""),TRUE,""),"X"),"")</f>
        <v>X</v>
      </c>
      <c r="F751" s="14" t="str">
        <f>IFERROR(IF(ISNUMBER(SEARCH($F$1,input!$A751)),VLOOKUP(TRIM(MID(input!$A751,SEARCH($F$1,input!$A751)+4,4)),'TRUE LIST'!$A$2:$B$8,2,0),"X"),"")</f>
        <v>X</v>
      </c>
      <c r="G751" s="14" t="str">
        <f>IFERROR(IF(ISNUMBER(SEARCH($G$1,input!$A751)),IF(LEN(TRIM(MID(input!$A751,SEARCH($G$1,input!$A751)+4,10)))=9,TRUE,""),"X"),"")</f>
        <v>X</v>
      </c>
      <c r="H751" s="14" t="str">
        <f t="shared" ca="1" si="22"/>
        <v/>
      </c>
      <c r="I751" s="13" t="str">
        <f>IF(ISBLANK(input!A751),"x","")</f>
        <v/>
      </c>
      <c r="J751" s="13" t="str">
        <f>IFERROR(IF(I751="x",MATCH("x",I752:I959,0),N/A),"")</f>
        <v/>
      </c>
      <c r="K751" s="14" t="str">
        <f t="shared" ca="1" si="23"/>
        <v/>
      </c>
    </row>
    <row r="752" spans="1:11" s="1" customFormat="1" x14ac:dyDescent="0.35">
      <c r="A752" s="14" t="str">
        <f>IFERROR(IF(ISNUMBER(SEARCH($A$1,input!$A752)),AND(1920&lt;=VALUE(TRIM(MID(input!$A752,SEARCH($A$1,input!$A752)+4,5))),VALUE(TRIM(MID(input!$A752,SEARCH($A$1,input!$A752)+4,5)))&lt;=2002),"X"),"")</f>
        <v>X</v>
      </c>
      <c r="B752" s="14" t="str">
        <f>IFERROR(IF(ISNUMBER(SEARCH($B$1,input!$A752)),AND(2010&lt;=VALUE(TRIM(MID(input!$A752,SEARCH($B$1,input!$A752)+4,5))),VALUE(TRIM(MID(input!$A752,SEARCH($B$1,input!$A752)+4,5)))&lt;=2020),"X"),"")</f>
        <v>X</v>
      </c>
      <c r="C752" s="14" t="str">
        <f>IFERROR(IF(ISNUMBER(SEARCH($C$1,input!$A752)),AND(2020&lt;=VALUE(TRIM(MID(input!$A752,SEARCH($C$1,input!$A752)+4,5))),VALUE(TRIM(MID(input!$A752,SEARCH($C$1,input!$A752)+4,5)))&lt;=2030),"X"),"")</f>
        <v>X</v>
      </c>
      <c r="D752" s="14" t="str">
        <f>IFERROR(IF(ISNUMBER(SEARCH($D$1,input!$A752)),IF(MID(input!$A752,SEARCH($D$1,input!$A752)+7,2)="cm",AND(150&lt;=VALUE(MID(input!$A752,SEARCH($D$1,input!$A752)+4,3)),VALUE(MID(input!$A752,SEARCH($D$1,input!$A752)+4,3))&lt;=193),IF(MID(input!$A752,SEARCH($D$1,input!$A752)+6,2)="in",AND(59&lt;=VALUE(MID(input!$A752,SEARCH($D$1,input!$A752)+4,2)),VALUE(MID(input!$A752,SEARCH($D$1,input!$A752)+4,2))&lt;=76),"")),"X"),"")</f>
        <v>X</v>
      </c>
      <c r="E752" s="14" t="str">
        <f>IFERROR(IF(ISNUMBER(SEARCH($E$1,input!$A752)),IF(AND(MID(input!$A752,SEARCH($E$1,input!$A752)+4,1)="#",
VLOOKUP(MID(input!$A752,SEARCH($E$1,input!$A752)+5,1),'TRUE LIST'!$C$2:$D$17,2,0),
VLOOKUP(MID(input!$A752,SEARCH($E$1,input!$A752)+6,1),'TRUE LIST'!$C$2:$D$17,2,0),
VLOOKUP(MID(input!$A752,SEARCH($E$1,input!$A752)+7,1),'TRUE LIST'!$C$2:$D$17,2,0),
VLOOKUP(MID(input!$A752,SEARCH($E$1,input!$A752)+8,1),'TRUE LIST'!$C$2:$D$17,2,0),
VLOOKUP(MID(input!$A752,SEARCH($E$1,input!$A752)+9,1),'TRUE LIST'!$C$2:$D$17,2,0),
VLOOKUP(MID(input!$A752,SEARCH($E$1,input!$A752)+10,1),'TRUE LIST'!$C$2:$D$17,2,0),
TRIM(MID(input!$A752,SEARCH($E$1,input!$A752)+11,1))=""),TRUE,""),"X"),"")</f>
        <v>X</v>
      </c>
      <c r="F752" s="14" t="str">
        <f>IFERROR(IF(ISNUMBER(SEARCH($F$1,input!$A752)),VLOOKUP(TRIM(MID(input!$A752,SEARCH($F$1,input!$A752)+4,4)),'TRUE LIST'!$A$2:$B$8,2,0),"X"),"")</f>
        <v>X</v>
      </c>
      <c r="G752" s="14" t="str">
        <f>IFERROR(IF(ISNUMBER(SEARCH($G$1,input!$A752)),IF(LEN(TRIM(MID(input!$A752,SEARCH($G$1,input!$A752)+4,10)))=9,TRUE,""),"X"),"")</f>
        <v>X</v>
      </c>
      <c r="H752" s="14" t="str">
        <f t="shared" ca="1" si="22"/>
        <v/>
      </c>
      <c r="I752" s="13" t="str">
        <f>IF(ISBLANK(input!A752),"x","")</f>
        <v>x</v>
      </c>
      <c r="J752" s="13">
        <f>IFERROR(IF(I752="x",MATCH("x",I753:I959,0),N/A),"")</f>
        <v>4</v>
      </c>
      <c r="K752" s="14" t="str">
        <f t="shared" ca="1" si="23"/>
        <v/>
      </c>
    </row>
    <row r="753" spans="1:11" s="1" customFormat="1" x14ac:dyDescent="0.35">
      <c r="A753" s="14" t="b">
        <f>IFERROR(IF(ISNUMBER(SEARCH($A$1,input!$A753)),AND(1920&lt;=VALUE(TRIM(MID(input!$A753,SEARCH($A$1,input!$A753)+4,5))),VALUE(TRIM(MID(input!$A753,SEARCH($A$1,input!$A753)+4,5)))&lt;=2002),"X"),"")</f>
        <v>1</v>
      </c>
      <c r="B753" s="14" t="str">
        <f>IFERROR(IF(ISNUMBER(SEARCH($B$1,input!$A753)),AND(2010&lt;=VALUE(TRIM(MID(input!$A753,SEARCH($B$1,input!$A753)+4,5))),VALUE(TRIM(MID(input!$A753,SEARCH($B$1,input!$A753)+4,5)))&lt;=2020),"X"),"")</f>
        <v>X</v>
      </c>
      <c r="C753" s="14" t="str">
        <f>IFERROR(IF(ISNUMBER(SEARCH($C$1,input!$A753)),AND(2020&lt;=VALUE(TRIM(MID(input!$A753,SEARCH($C$1,input!$A753)+4,5))),VALUE(TRIM(MID(input!$A753,SEARCH($C$1,input!$A753)+4,5)))&lt;=2030),"X"),"")</f>
        <v>X</v>
      </c>
      <c r="D753" s="14" t="str">
        <f>IFERROR(IF(ISNUMBER(SEARCH($D$1,input!$A753)),IF(MID(input!$A753,SEARCH($D$1,input!$A753)+7,2)="cm",AND(150&lt;=VALUE(MID(input!$A753,SEARCH($D$1,input!$A753)+4,3)),VALUE(MID(input!$A753,SEARCH($D$1,input!$A753)+4,3))&lt;=193),IF(MID(input!$A753,SEARCH($D$1,input!$A753)+6,2)="in",AND(59&lt;=VALUE(MID(input!$A753,SEARCH($D$1,input!$A753)+4,2)),VALUE(MID(input!$A753,SEARCH($D$1,input!$A753)+4,2))&lt;=76),"")),"X"),"")</f>
        <v>X</v>
      </c>
      <c r="E753" s="14" t="str">
        <f>IFERROR(IF(ISNUMBER(SEARCH($E$1,input!$A753)),IF(AND(MID(input!$A753,SEARCH($E$1,input!$A753)+4,1)="#",
VLOOKUP(MID(input!$A753,SEARCH($E$1,input!$A753)+5,1),'TRUE LIST'!$C$2:$D$17,2,0),
VLOOKUP(MID(input!$A753,SEARCH($E$1,input!$A753)+6,1),'TRUE LIST'!$C$2:$D$17,2,0),
VLOOKUP(MID(input!$A753,SEARCH($E$1,input!$A753)+7,1),'TRUE LIST'!$C$2:$D$17,2,0),
VLOOKUP(MID(input!$A753,SEARCH($E$1,input!$A753)+8,1),'TRUE LIST'!$C$2:$D$17,2,0),
VLOOKUP(MID(input!$A753,SEARCH($E$1,input!$A753)+9,1),'TRUE LIST'!$C$2:$D$17,2,0),
VLOOKUP(MID(input!$A753,SEARCH($E$1,input!$A753)+10,1),'TRUE LIST'!$C$2:$D$17,2,0),
TRIM(MID(input!$A753,SEARCH($E$1,input!$A753)+11,1))=""),TRUE,""),"X"),"")</f>
        <v>X</v>
      </c>
      <c r="F753" s="14" t="str">
        <f>IFERROR(IF(ISNUMBER(SEARCH($F$1,input!$A753)),VLOOKUP(TRIM(MID(input!$A753,SEARCH($F$1,input!$A753)+4,4)),'TRUE LIST'!$A$2:$B$8,2,0),"X"),"")</f>
        <v>X</v>
      </c>
      <c r="G753" s="14" t="str">
        <f>IFERROR(IF(ISNUMBER(SEARCH($G$1,input!$A753)),IF(LEN(TRIM(MID(input!$A753,SEARCH($G$1,input!$A753)+4,10)))=9,TRUE,""),"X"),"")</f>
        <v>X</v>
      </c>
      <c r="H753" s="14">
        <f t="shared" ca="1" si="22"/>
        <v>6</v>
      </c>
      <c r="I753" s="13" t="str">
        <f>IF(ISBLANK(input!A753),"x","")</f>
        <v/>
      </c>
      <c r="J753" s="13" t="str">
        <f>IFERROR(IF(I753="x",MATCH("x",I754:I959,0),N/A),"")</f>
        <v/>
      </c>
      <c r="K753" s="14">
        <f t="shared" ca="1" si="23"/>
        <v>6</v>
      </c>
    </row>
    <row r="754" spans="1:11" s="1" customFormat="1" x14ac:dyDescent="0.35">
      <c r="A754" s="14" t="str">
        <f>IFERROR(IF(ISNUMBER(SEARCH($A$1,input!$A754)),AND(1920&lt;=VALUE(TRIM(MID(input!$A754,SEARCH($A$1,input!$A754)+4,5))),VALUE(TRIM(MID(input!$A754,SEARCH($A$1,input!$A754)+4,5)))&lt;=2002),"X"),"")</f>
        <v>X</v>
      </c>
      <c r="B754" s="14" t="b">
        <f>IFERROR(IF(ISNUMBER(SEARCH($B$1,input!$A754)),AND(2010&lt;=VALUE(TRIM(MID(input!$A754,SEARCH($B$1,input!$A754)+4,5))),VALUE(TRIM(MID(input!$A754,SEARCH($B$1,input!$A754)+4,5)))&lt;=2020),"X"),"")</f>
        <v>1</v>
      </c>
      <c r="C754" s="14" t="str">
        <f>IFERROR(IF(ISNUMBER(SEARCH($C$1,input!$A754)),AND(2020&lt;=VALUE(TRIM(MID(input!$A754,SEARCH($C$1,input!$A754)+4,5))),VALUE(TRIM(MID(input!$A754,SEARCH($C$1,input!$A754)+4,5)))&lt;=2030),"X"),"")</f>
        <v>X</v>
      </c>
      <c r="D754" s="14" t="b">
        <f>IFERROR(IF(ISNUMBER(SEARCH($D$1,input!$A754)),IF(MID(input!$A754,SEARCH($D$1,input!$A754)+7,2)="cm",AND(150&lt;=VALUE(MID(input!$A754,SEARCH($D$1,input!$A754)+4,3)),VALUE(MID(input!$A754,SEARCH($D$1,input!$A754)+4,3))&lt;=193),IF(MID(input!$A754,SEARCH($D$1,input!$A754)+6,2)="in",AND(59&lt;=VALUE(MID(input!$A754,SEARCH($D$1,input!$A754)+4,2)),VALUE(MID(input!$A754,SEARCH($D$1,input!$A754)+4,2))&lt;=76),"")),"X"),"")</f>
        <v>1</v>
      </c>
      <c r="E754" s="14" t="str">
        <f>IFERROR(IF(ISNUMBER(SEARCH($E$1,input!$A754)),IF(AND(MID(input!$A754,SEARCH($E$1,input!$A754)+4,1)="#",
VLOOKUP(MID(input!$A754,SEARCH($E$1,input!$A754)+5,1),'TRUE LIST'!$C$2:$D$17,2,0),
VLOOKUP(MID(input!$A754,SEARCH($E$1,input!$A754)+6,1),'TRUE LIST'!$C$2:$D$17,2,0),
VLOOKUP(MID(input!$A754,SEARCH($E$1,input!$A754)+7,1),'TRUE LIST'!$C$2:$D$17,2,0),
VLOOKUP(MID(input!$A754,SEARCH($E$1,input!$A754)+8,1),'TRUE LIST'!$C$2:$D$17,2,0),
VLOOKUP(MID(input!$A754,SEARCH($E$1,input!$A754)+9,1),'TRUE LIST'!$C$2:$D$17,2,0),
VLOOKUP(MID(input!$A754,SEARCH($E$1,input!$A754)+10,1),'TRUE LIST'!$C$2:$D$17,2,0),
TRIM(MID(input!$A754,SEARCH($E$1,input!$A754)+11,1))=""),TRUE,""),"X"),"")</f>
        <v>X</v>
      </c>
      <c r="F754" s="14" t="b">
        <f>IFERROR(IF(ISNUMBER(SEARCH($F$1,input!$A754)),VLOOKUP(TRIM(MID(input!$A754,SEARCH($F$1,input!$A754)+4,4)),'TRUE LIST'!$A$2:$B$8,2,0),"X"),"")</f>
        <v>1</v>
      </c>
      <c r="G754" s="14" t="b">
        <f>IFERROR(IF(ISNUMBER(SEARCH($G$1,input!$A754)),IF(LEN(TRIM(MID(input!$A754,SEARCH($G$1,input!$A754)+4,10)))=9,TRUE,""),"X"),"")</f>
        <v>1</v>
      </c>
      <c r="H754" s="14" t="str">
        <f t="shared" ca="1" si="22"/>
        <v/>
      </c>
      <c r="I754" s="13" t="str">
        <f>IF(ISBLANK(input!A754),"x","")</f>
        <v/>
      </c>
      <c r="J754" s="13" t="str">
        <f>IFERROR(IF(I754="x",MATCH("x",I755:I959,0),N/A),"")</f>
        <v/>
      </c>
      <c r="K754" s="14" t="str">
        <f t="shared" ca="1" si="23"/>
        <v/>
      </c>
    </row>
    <row r="755" spans="1:11" s="1" customFormat="1" x14ac:dyDescent="0.35">
      <c r="A755" s="14" t="str">
        <f>IFERROR(IF(ISNUMBER(SEARCH($A$1,input!$A755)),AND(1920&lt;=VALUE(TRIM(MID(input!$A755,SEARCH($A$1,input!$A755)+4,5))),VALUE(TRIM(MID(input!$A755,SEARCH($A$1,input!$A755)+4,5)))&lt;=2002),"X"),"")</f>
        <v>X</v>
      </c>
      <c r="B755" s="14" t="str">
        <f>IFERROR(IF(ISNUMBER(SEARCH($B$1,input!$A755)),AND(2010&lt;=VALUE(TRIM(MID(input!$A755,SEARCH($B$1,input!$A755)+4,5))),VALUE(TRIM(MID(input!$A755,SEARCH($B$1,input!$A755)+4,5)))&lt;=2020),"X"),"")</f>
        <v>X</v>
      </c>
      <c r="C755" s="14" t="str">
        <f>IFERROR(IF(ISNUMBER(SEARCH($C$1,input!$A755)),AND(2020&lt;=VALUE(TRIM(MID(input!$A755,SEARCH($C$1,input!$A755)+4,5))),VALUE(TRIM(MID(input!$A755,SEARCH($C$1,input!$A755)+4,5)))&lt;=2030),"X"),"")</f>
        <v>X</v>
      </c>
      <c r="D755" s="14" t="str">
        <f>IFERROR(IF(ISNUMBER(SEARCH($D$1,input!$A755)),IF(MID(input!$A755,SEARCH($D$1,input!$A755)+7,2)="cm",AND(150&lt;=VALUE(MID(input!$A755,SEARCH($D$1,input!$A755)+4,3)),VALUE(MID(input!$A755,SEARCH($D$1,input!$A755)+4,3))&lt;=193),IF(MID(input!$A755,SEARCH($D$1,input!$A755)+6,2)="in",AND(59&lt;=VALUE(MID(input!$A755,SEARCH($D$1,input!$A755)+4,2)),VALUE(MID(input!$A755,SEARCH($D$1,input!$A755)+4,2))&lt;=76),"")),"X"),"")</f>
        <v>X</v>
      </c>
      <c r="E755" s="14" t="b">
        <f>IFERROR(IF(ISNUMBER(SEARCH($E$1,input!$A755)),IF(AND(MID(input!$A755,SEARCH($E$1,input!$A755)+4,1)="#",
VLOOKUP(MID(input!$A755,SEARCH($E$1,input!$A755)+5,1),'TRUE LIST'!$C$2:$D$17,2,0),
VLOOKUP(MID(input!$A755,SEARCH($E$1,input!$A755)+6,1),'TRUE LIST'!$C$2:$D$17,2,0),
VLOOKUP(MID(input!$A755,SEARCH($E$1,input!$A755)+7,1),'TRUE LIST'!$C$2:$D$17,2,0),
VLOOKUP(MID(input!$A755,SEARCH($E$1,input!$A755)+8,1),'TRUE LIST'!$C$2:$D$17,2,0),
VLOOKUP(MID(input!$A755,SEARCH($E$1,input!$A755)+9,1),'TRUE LIST'!$C$2:$D$17,2,0),
VLOOKUP(MID(input!$A755,SEARCH($E$1,input!$A755)+10,1),'TRUE LIST'!$C$2:$D$17,2,0),
TRIM(MID(input!$A755,SEARCH($E$1,input!$A755)+11,1))=""),TRUE,""),"X"),"")</f>
        <v>1</v>
      </c>
      <c r="F755" s="14" t="str">
        <f>IFERROR(IF(ISNUMBER(SEARCH($F$1,input!$A755)),VLOOKUP(TRIM(MID(input!$A755,SEARCH($F$1,input!$A755)+4,4)),'TRUE LIST'!$A$2:$B$8,2,0),"X"),"")</f>
        <v>X</v>
      </c>
      <c r="G755" s="14" t="str">
        <f>IFERROR(IF(ISNUMBER(SEARCH($G$1,input!$A755)),IF(LEN(TRIM(MID(input!$A755,SEARCH($G$1,input!$A755)+4,10)))=9,TRUE,""),"X"),"")</f>
        <v>X</v>
      </c>
      <c r="H755" s="14" t="str">
        <f t="shared" ca="1" si="22"/>
        <v/>
      </c>
      <c r="I755" s="13" t="str">
        <f>IF(ISBLANK(input!A755),"x","")</f>
        <v/>
      </c>
      <c r="J755" s="13" t="str">
        <f>IFERROR(IF(I755="x",MATCH("x",I756:I959,0),N/A),"")</f>
        <v/>
      </c>
      <c r="K755" s="14" t="str">
        <f t="shared" ca="1" si="23"/>
        <v/>
      </c>
    </row>
    <row r="756" spans="1:11" s="1" customFormat="1" x14ac:dyDescent="0.35">
      <c r="A756" s="14" t="str">
        <f>IFERROR(IF(ISNUMBER(SEARCH($A$1,input!$A756)),AND(1920&lt;=VALUE(TRIM(MID(input!$A756,SEARCH($A$1,input!$A756)+4,5))),VALUE(TRIM(MID(input!$A756,SEARCH($A$1,input!$A756)+4,5)))&lt;=2002),"X"),"")</f>
        <v>X</v>
      </c>
      <c r="B756" s="14" t="str">
        <f>IFERROR(IF(ISNUMBER(SEARCH($B$1,input!$A756)),AND(2010&lt;=VALUE(TRIM(MID(input!$A756,SEARCH($B$1,input!$A756)+4,5))),VALUE(TRIM(MID(input!$A756,SEARCH($B$1,input!$A756)+4,5)))&lt;=2020),"X"),"")</f>
        <v>X</v>
      </c>
      <c r="C756" s="14" t="str">
        <f>IFERROR(IF(ISNUMBER(SEARCH($C$1,input!$A756)),AND(2020&lt;=VALUE(TRIM(MID(input!$A756,SEARCH($C$1,input!$A756)+4,5))),VALUE(TRIM(MID(input!$A756,SEARCH($C$1,input!$A756)+4,5)))&lt;=2030),"X"),"")</f>
        <v>X</v>
      </c>
      <c r="D756" s="14" t="str">
        <f>IFERROR(IF(ISNUMBER(SEARCH($D$1,input!$A756)),IF(MID(input!$A756,SEARCH($D$1,input!$A756)+7,2)="cm",AND(150&lt;=VALUE(MID(input!$A756,SEARCH($D$1,input!$A756)+4,3)),VALUE(MID(input!$A756,SEARCH($D$1,input!$A756)+4,3))&lt;=193),IF(MID(input!$A756,SEARCH($D$1,input!$A756)+6,2)="in",AND(59&lt;=VALUE(MID(input!$A756,SEARCH($D$1,input!$A756)+4,2)),VALUE(MID(input!$A756,SEARCH($D$1,input!$A756)+4,2))&lt;=76),"")),"X"),"")</f>
        <v>X</v>
      </c>
      <c r="E756" s="14" t="str">
        <f>IFERROR(IF(ISNUMBER(SEARCH($E$1,input!$A756)),IF(AND(MID(input!$A756,SEARCH($E$1,input!$A756)+4,1)="#",
VLOOKUP(MID(input!$A756,SEARCH($E$1,input!$A756)+5,1),'TRUE LIST'!$C$2:$D$17,2,0),
VLOOKUP(MID(input!$A756,SEARCH($E$1,input!$A756)+6,1),'TRUE LIST'!$C$2:$D$17,2,0),
VLOOKUP(MID(input!$A756,SEARCH($E$1,input!$A756)+7,1),'TRUE LIST'!$C$2:$D$17,2,0),
VLOOKUP(MID(input!$A756,SEARCH($E$1,input!$A756)+8,1),'TRUE LIST'!$C$2:$D$17,2,0),
VLOOKUP(MID(input!$A756,SEARCH($E$1,input!$A756)+9,1),'TRUE LIST'!$C$2:$D$17,2,0),
VLOOKUP(MID(input!$A756,SEARCH($E$1,input!$A756)+10,1),'TRUE LIST'!$C$2:$D$17,2,0),
TRIM(MID(input!$A756,SEARCH($E$1,input!$A756)+11,1))=""),TRUE,""),"X"),"")</f>
        <v>X</v>
      </c>
      <c r="F756" s="14" t="str">
        <f>IFERROR(IF(ISNUMBER(SEARCH($F$1,input!$A756)),VLOOKUP(TRIM(MID(input!$A756,SEARCH($F$1,input!$A756)+4,4)),'TRUE LIST'!$A$2:$B$8,2,0),"X"),"")</f>
        <v>X</v>
      </c>
      <c r="G756" s="14" t="str">
        <f>IFERROR(IF(ISNUMBER(SEARCH($G$1,input!$A756)),IF(LEN(TRIM(MID(input!$A756,SEARCH($G$1,input!$A756)+4,10)))=9,TRUE,""),"X"),"")</f>
        <v>X</v>
      </c>
      <c r="H756" s="14" t="str">
        <f t="shared" ca="1" si="22"/>
        <v/>
      </c>
      <c r="I756" s="13" t="str">
        <f>IF(ISBLANK(input!A756),"x","")</f>
        <v>x</v>
      </c>
      <c r="J756" s="13">
        <f>IFERROR(IF(I756="x",MATCH("x",I757:I959,0),N/A),"")</f>
        <v>3</v>
      </c>
      <c r="K756" s="14" t="str">
        <f t="shared" ca="1" si="23"/>
        <v/>
      </c>
    </row>
    <row r="757" spans="1:11" s="1" customFormat="1" x14ac:dyDescent="0.35">
      <c r="A757" s="14" t="str">
        <f>IFERROR(IF(ISNUMBER(SEARCH($A$1,input!$A757)),AND(1920&lt;=VALUE(TRIM(MID(input!$A757,SEARCH($A$1,input!$A757)+4,5))),VALUE(TRIM(MID(input!$A757,SEARCH($A$1,input!$A757)+4,5)))&lt;=2002),"X"),"")</f>
        <v>X</v>
      </c>
      <c r="B757" s="14" t="str">
        <f>IFERROR(IF(ISNUMBER(SEARCH($B$1,input!$A757)),AND(2010&lt;=VALUE(TRIM(MID(input!$A757,SEARCH($B$1,input!$A757)+4,5))),VALUE(TRIM(MID(input!$A757,SEARCH($B$1,input!$A757)+4,5)))&lt;=2020),"X"),"")</f>
        <v>X</v>
      </c>
      <c r="C757" s="14" t="b">
        <f>IFERROR(IF(ISNUMBER(SEARCH($C$1,input!$A757)),AND(2020&lt;=VALUE(TRIM(MID(input!$A757,SEARCH($C$1,input!$A757)+4,5))),VALUE(TRIM(MID(input!$A757,SEARCH($C$1,input!$A757)+4,5)))&lt;=2030),"X"),"")</f>
        <v>1</v>
      </c>
      <c r="D757" s="14" t="b">
        <f>IFERROR(IF(ISNUMBER(SEARCH($D$1,input!$A757)),IF(MID(input!$A757,SEARCH($D$1,input!$A757)+7,2)="cm",AND(150&lt;=VALUE(MID(input!$A757,SEARCH($D$1,input!$A757)+4,3)),VALUE(MID(input!$A757,SEARCH($D$1,input!$A757)+4,3))&lt;=193),IF(MID(input!$A757,SEARCH($D$1,input!$A757)+6,2)="in",AND(59&lt;=VALUE(MID(input!$A757,SEARCH($D$1,input!$A757)+4,2)),VALUE(MID(input!$A757,SEARCH($D$1,input!$A757)+4,2))&lt;=76),"")),"X"),"")</f>
        <v>1</v>
      </c>
      <c r="E757" s="14" t="str">
        <f>IFERROR(IF(ISNUMBER(SEARCH($E$1,input!$A757)),IF(AND(MID(input!$A757,SEARCH($E$1,input!$A757)+4,1)="#",
VLOOKUP(MID(input!$A757,SEARCH($E$1,input!$A757)+5,1),'TRUE LIST'!$C$2:$D$17,2,0),
VLOOKUP(MID(input!$A757,SEARCH($E$1,input!$A757)+6,1),'TRUE LIST'!$C$2:$D$17,2,0),
VLOOKUP(MID(input!$A757,SEARCH($E$1,input!$A757)+7,1),'TRUE LIST'!$C$2:$D$17,2,0),
VLOOKUP(MID(input!$A757,SEARCH($E$1,input!$A757)+8,1),'TRUE LIST'!$C$2:$D$17,2,0),
VLOOKUP(MID(input!$A757,SEARCH($E$1,input!$A757)+9,1),'TRUE LIST'!$C$2:$D$17,2,0),
VLOOKUP(MID(input!$A757,SEARCH($E$1,input!$A757)+10,1),'TRUE LIST'!$C$2:$D$17,2,0),
TRIM(MID(input!$A757,SEARCH($E$1,input!$A757)+11,1))=""),TRUE,""),"X"),"")</f>
        <v>X</v>
      </c>
      <c r="F757" s="14" t="b">
        <f>IFERROR(IF(ISNUMBER(SEARCH($F$1,input!$A757)),VLOOKUP(TRIM(MID(input!$A757,SEARCH($F$1,input!$A757)+4,4)),'TRUE LIST'!$A$2:$B$8,2,0),"X"),"")</f>
        <v>1</v>
      </c>
      <c r="G757" s="14" t="str">
        <f>IFERROR(IF(ISNUMBER(SEARCH($G$1,input!$A757)),IF(LEN(TRIM(MID(input!$A757,SEARCH($G$1,input!$A757)+4,10)))=9,TRUE,""),"X"),"")</f>
        <v>X</v>
      </c>
      <c r="H757" s="14">
        <f t="shared" ca="1" si="22"/>
        <v>6</v>
      </c>
      <c r="I757" s="13" t="str">
        <f>IF(ISBLANK(input!A757),"x","")</f>
        <v/>
      </c>
      <c r="J757" s="13" t="str">
        <f>IFERROR(IF(I757="x",MATCH("x",I758:I959,0),N/A),"")</f>
        <v/>
      </c>
      <c r="K757" s="14">
        <f t="shared" ca="1" si="23"/>
        <v>6</v>
      </c>
    </row>
    <row r="758" spans="1:11" s="1" customFormat="1" x14ac:dyDescent="0.35">
      <c r="A758" s="14" t="b">
        <f>IFERROR(IF(ISNUMBER(SEARCH($A$1,input!$A758)),AND(1920&lt;=VALUE(TRIM(MID(input!$A758,SEARCH($A$1,input!$A758)+4,5))),VALUE(TRIM(MID(input!$A758,SEARCH($A$1,input!$A758)+4,5)))&lt;=2002),"X"),"")</f>
        <v>0</v>
      </c>
      <c r="B758" s="14" t="b">
        <f>IFERROR(IF(ISNUMBER(SEARCH($B$1,input!$A758)),AND(2010&lt;=VALUE(TRIM(MID(input!$A758,SEARCH($B$1,input!$A758)+4,5))),VALUE(TRIM(MID(input!$A758,SEARCH($B$1,input!$A758)+4,5)))&lt;=2020),"X"),"")</f>
        <v>0</v>
      </c>
      <c r="C758" s="14" t="str">
        <f>IFERROR(IF(ISNUMBER(SEARCH($C$1,input!$A758)),AND(2020&lt;=VALUE(TRIM(MID(input!$A758,SEARCH($C$1,input!$A758)+4,5))),VALUE(TRIM(MID(input!$A758,SEARCH($C$1,input!$A758)+4,5)))&lt;=2030),"X"),"")</f>
        <v>X</v>
      </c>
      <c r="D758" s="14" t="str">
        <f>IFERROR(IF(ISNUMBER(SEARCH($D$1,input!$A758)),IF(MID(input!$A758,SEARCH($D$1,input!$A758)+7,2)="cm",AND(150&lt;=VALUE(MID(input!$A758,SEARCH($D$1,input!$A758)+4,3)),VALUE(MID(input!$A758,SEARCH($D$1,input!$A758)+4,3))&lt;=193),IF(MID(input!$A758,SEARCH($D$1,input!$A758)+6,2)="in",AND(59&lt;=VALUE(MID(input!$A758,SEARCH($D$1,input!$A758)+4,2)),VALUE(MID(input!$A758,SEARCH($D$1,input!$A758)+4,2))&lt;=76),"")),"X"),"")</f>
        <v>X</v>
      </c>
      <c r="E758" s="14" t="b">
        <f>IFERROR(IF(ISNUMBER(SEARCH($E$1,input!$A758)),IF(AND(MID(input!$A758,SEARCH($E$1,input!$A758)+4,1)="#",
VLOOKUP(MID(input!$A758,SEARCH($E$1,input!$A758)+5,1),'TRUE LIST'!$C$2:$D$17,2,0),
VLOOKUP(MID(input!$A758,SEARCH($E$1,input!$A758)+6,1),'TRUE LIST'!$C$2:$D$17,2,0),
VLOOKUP(MID(input!$A758,SEARCH($E$1,input!$A758)+7,1),'TRUE LIST'!$C$2:$D$17,2,0),
VLOOKUP(MID(input!$A758,SEARCH($E$1,input!$A758)+8,1),'TRUE LIST'!$C$2:$D$17,2,0),
VLOOKUP(MID(input!$A758,SEARCH($E$1,input!$A758)+9,1),'TRUE LIST'!$C$2:$D$17,2,0),
VLOOKUP(MID(input!$A758,SEARCH($E$1,input!$A758)+10,1),'TRUE LIST'!$C$2:$D$17,2,0),
TRIM(MID(input!$A758,SEARCH($E$1,input!$A758)+11,1))=""),TRUE,""),"X"),"")</f>
        <v>1</v>
      </c>
      <c r="F758" s="14" t="str">
        <f>IFERROR(IF(ISNUMBER(SEARCH($F$1,input!$A758)),VLOOKUP(TRIM(MID(input!$A758,SEARCH($F$1,input!$A758)+4,4)),'TRUE LIST'!$A$2:$B$8,2,0),"X"),"")</f>
        <v>X</v>
      </c>
      <c r="G758" s="14" t="str">
        <f>IFERROR(IF(ISNUMBER(SEARCH($G$1,input!$A758)),IF(LEN(TRIM(MID(input!$A758,SEARCH($G$1,input!$A758)+4,10)))=9,TRUE,""),"X"),"")</f>
        <v/>
      </c>
      <c r="H758" s="14" t="str">
        <f t="shared" ca="1" si="22"/>
        <v/>
      </c>
      <c r="I758" s="13" t="str">
        <f>IF(ISBLANK(input!A758),"x","")</f>
        <v/>
      </c>
      <c r="J758" s="13" t="str">
        <f>IFERROR(IF(I758="x",MATCH("x",I759:I959,0),N/A),"")</f>
        <v/>
      </c>
      <c r="K758" s="14" t="str">
        <f t="shared" ca="1" si="23"/>
        <v/>
      </c>
    </row>
    <row r="759" spans="1:11" s="1" customFormat="1" x14ac:dyDescent="0.35">
      <c r="A759" s="14" t="str">
        <f>IFERROR(IF(ISNUMBER(SEARCH($A$1,input!$A759)),AND(1920&lt;=VALUE(TRIM(MID(input!$A759,SEARCH($A$1,input!$A759)+4,5))),VALUE(TRIM(MID(input!$A759,SEARCH($A$1,input!$A759)+4,5)))&lt;=2002),"X"),"")</f>
        <v>X</v>
      </c>
      <c r="B759" s="14" t="str">
        <f>IFERROR(IF(ISNUMBER(SEARCH($B$1,input!$A759)),AND(2010&lt;=VALUE(TRIM(MID(input!$A759,SEARCH($B$1,input!$A759)+4,5))),VALUE(TRIM(MID(input!$A759,SEARCH($B$1,input!$A759)+4,5)))&lt;=2020),"X"),"")</f>
        <v>X</v>
      </c>
      <c r="C759" s="14" t="str">
        <f>IFERROR(IF(ISNUMBER(SEARCH($C$1,input!$A759)),AND(2020&lt;=VALUE(TRIM(MID(input!$A759,SEARCH($C$1,input!$A759)+4,5))),VALUE(TRIM(MID(input!$A759,SEARCH($C$1,input!$A759)+4,5)))&lt;=2030),"X"),"")</f>
        <v>X</v>
      </c>
      <c r="D759" s="14" t="str">
        <f>IFERROR(IF(ISNUMBER(SEARCH($D$1,input!$A759)),IF(MID(input!$A759,SEARCH($D$1,input!$A759)+7,2)="cm",AND(150&lt;=VALUE(MID(input!$A759,SEARCH($D$1,input!$A759)+4,3)),VALUE(MID(input!$A759,SEARCH($D$1,input!$A759)+4,3))&lt;=193),IF(MID(input!$A759,SEARCH($D$1,input!$A759)+6,2)="in",AND(59&lt;=VALUE(MID(input!$A759,SEARCH($D$1,input!$A759)+4,2)),VALUE(MID(input!$A759,SEARCH($D$1,input!$A759)+4,2))&lt;=76),"")),"X"),"")</f>
        <v>X</v>
      </c>
      <c r="E759" s="14" t="str">
        <f>IFERROR(IF(ISNUMBER(SEARCH($E$1,input!$A759)),IF(AND(MID(input!$A759,SEARCH($E$1,input!$A759)+4,1)="#",
VLOOKUP(MID(input!$A759,SEARCH($E$1,input!$A759)+5,1),'TRUE LIST'!$C$2:$D$17,2,0),
VLOOKUP(MID(input!$A759,SEARCH($E$1,input!$A759)+6,1),'TRUE LIST'!$C$2:$D$17,2,0),
VLOOKUP(MID(input!$A759,SEARCH($E$1,input!$A759)+7,1),'TRUE LIST'!$C$2:$D$17,2,0),
VLOOKUP(MID(input!$A759,SEARCH($E$1,input!$A759)+8,1),'TRUE LIST'!$C$2:$D$17,2,0),
VLOOKUP(MID(input!$A759,SEARCH($E$1,input!$A759)+9,1),'TRUE LIST'!$C$2:$D$17,2,0),
VLOOKUP(MID(input!$A759,SEARCH($E$1,input!$A759)+10,1),'TRUE LIST'!$C$2:$D$17,2,0),
TRIM(MID(input!$A759,SEARCH($E$1,input!$A759)+11,1))=""),TRUE,""),"X"),"")</f>
        <v>X</v>
      </c>
      <c r="F759" s="14" t="str">
        <f>IFERROR(IF(ISNUMBER(SEARCH($F$1,input!$A759)),VLOOKUP(TRIM(MID(input!$A759,SEARCH($F$1,input!$A759)+4,4)),'TRUE LIST'!$A$2:$B$8,2,0),"X"),"")</f>
        <v>X</v>
      </c>
      <c r="G759" s="14" t="str">
        <f>IFERROR(IF(ISNUMBER(SEARCH($G$1,input!$A759)),IF(LEN(TRIM(MID(input!$A759,SEARCH($G$1,input!$A759)+4,10)))=9,TRUE,""),"X"),"")</f>
        <v>X</v>
      </c>
      <c r="H759" s="14" t="str">
        <f t="shared" ca="1" si="22"/>
        <v/>
      </c>
      <c r="I759" s="13" t="str">
        <f>IF(ISBLANK(input!A759),"x","")</f>
        <v>x</v>
      </c>
      <c r="J759" s="13">
        <f>IFERROR(IF(I759="x",MATCH("x",I760:I959,0),N/A),"")</f>
        <v>4</v>
      </c>
      <c r="K759" s="14" t="str">
        <f t="shared" ca="1" si="23"/>
        <v/>
      </c>
    </row>
    <row r="760" spans="1:11" s="1" customFormat="1" x14ac:dyDescent="0.35">
      <c r="A760" s="14" t="str">
        <f>IFERROR(IF(ISNUMBER(SEARCH($A$1,input!$A760)),AND(1920&lt;=VALUE(TRIM(MID(input!$A760,SEARCH($A$1,input!$A760)+4,5))),VALUE(TRIM(MID(input!$A760,SEARCH($A$1,input!$A760)+4,5)))&lt;=2002),"X"),"")</f>
        <v>X</v>
      </c>
      <c r="B760" s="14" t="str">
        <f>IFERROR(IF(ISNUMBER(SEARCH($B$1,input!$A760)),AND(2010&lt;=VALUE(TRIM(MID(input!$A760,SEARCH($B$1,input!$A760)+4,5))),VALUE(TRIM(MID(input!$A760,SEARCH($B$1,input!$A760)+4,5)))&lt;=2020),"X"),"")</f>
        <v>X</v>
      </c>
      <c r="C760" s="14" t="b">
        <f>IFERROR(IF(ISNUMBER(SEARCH($C$1,input!$A760)),AND(2020&lt;=VALUE(TRIM(MID(input!$A760,SEARCH($C$1,input!$A760)+4,5))),VALUE(TRIM(MID(input!$A760,SEARCH($C$1,input!$A760)+4,5)))&lt;=2030),"X"),"")</f>
        <v>1</v>
      </c>
      <c r="D760" s="14" t="str">
        <f>IFERROR(IF(ISNUMBER(SEARCH($D$1,input!$A760)),IF(MID(input!$A760,SEARCH($D$1,input!$A760)+7,2)="cm",AND(150&lt;=VALUE(MID(input!$A760,SEARCH($D$1,input!$A760)+4,3)),VALUE(MID(input!$A760,SEARCH($D$1,input!$A760)+4,3))&lt;=193),IF(MID(input!$A760,SEARCH($D$1,input!$A760)+6,2)="in",AND(59&lt;=VALUE(MID(input!$A760,SEARCH($D$1,input!$A760)+4,2)),VALUE(MID(input!$A760,SEARCH($D$1,input!$A760)+4,2))&lt;=76),"")),"X"),"")</f>
        <v>X</v>
      </c>
      <c r="E760" s="14" t="str">
        <f>IFERROR(IF(ISNUMBER(SEARCH($E$1,input!$A760)),IF(AND(MID(input!$A760,SEARCH($E$1,input!$A760)+4,1)="#",
VLOOKUP(MID(input!$A760,SEARCH($E$1,input!$A760)+5,1),'TRUE LIST'!$C$2:$D$17,2,0),
VLOOKUP(MID(input!$A760,SEARCH($E$1,input!$A760)+6,1),'TRUE LIST'!$C$2:$D$17,2,0),
VLOOKUP(MID(input!$A760,SEARCH($E$1,input!$A760)+7,1),'TRUE LIST'!$C$2:$D$17,2,0),
VLOOKUP(MID(input!$A760,SEARCH($E$1,input!$A760)+8,1),'TRUE LIST'!$C$2:$D$17,2,0),
VLOOKUP(MID(input!$A760,SEARCH($E$1,input!$A760)+9,1),'TRUE LIST'!$C$2:$D$17,2,0),
VLOOKUP(MID(input!$A760,SEARCH($E$1,input!$A760)+10,1),'TRUE LIST'!$C$2:$D$17,2,0),
TRIM(MID(input!$A760,SEARCH($E$1,input!$A760)+11,1))=""),TRUE,""),"X"),"")</f>
        <v>X</v>
      </c>
      <c r="F760" s="14" t="str">
        <f>IFERROR(IF(ISNUMBER(SEARCH($F$1,input!$A760)),VLOOKUP(TRIM(MID(input!$A760,SEARCH($F$1,input!$A760)+4,4)),'TRUE LIST'!$A$2:$B$8,2,0),"X"),"")</f>
        <v>X</v>
      </c>
      <c r="G760" s="14" t="b">
        <f>IFERROR(IF(ISNUMBER(SEARCH($G$1,input!$A760)),IF(LEN(TRIM(MID(input!$A760,SEARCH($G$1,input!$A760)+4,10)))=9,TRUE,""),"X"),"")</f>
        <v>1</v>
      </c>
      <c r="H760" s="14">
        <f t="shared" ca="1" si="22"/>
        <v>6</v>
      </c>
      <c r="I760" s="13" t="str">
        <f>IF(ISBLANK(input!A760),"x","")</f>
        <v/>
      </c>
      <c r="J760" s="13" t="str">
        <f>IFERROR(IF(I760="x",MATCH("x",I761:I959,0),N/A),"")</f>
        <v/>
      </c>
      <c r="K760" s="14">
        <f t="shared" ca="1" si="23"/>
        <v>6</v>
      </c>
    </row>
    <row r="761" spans="1:11" s="1" customFormat="1" x14ac:dyDescent="0.35">
      <c r="A761" s="14" t="b">
        <f>IFERROR(IF(ISNUMBER(SEARCH($A$1,input!$A761)),AND(1920&lt;=VALUE(TRIM(MID(input!$A761,SEARCH($A$1,input!$A761)+4,5))),VALUE(TRIM(MID(input!$A761,SEARCH($A$1,input!$A761)+4,5)))&lt;=2002),"X"),"")</f>
        <v>1</v>
      </c>
      <c r="B761" s="14" t="str">
        <f>IFERROR(IF(ISNUMBER(SEARCH($B$1,input!$A761)),AND(2010&lt;=VALUE(TRIM(MID(input!$A761,SEARCH($B$1,input!$A761)+4,5))),VALUE(TRIM(MID(input!$A761,SEARCH($B$1,input!$A761)+4,5)))&lt;=2020),"X"),"")</f>
        <v>X</v>
      </c>
      <c r="C761" s="14" t="str">
        <f>IFERROR(IF(ISNUMBER(SEARCH($C$1,input!$A761)),AND(2020&lt;=VALUE(TRIM(MID(input!$A761,SEARCH($C$1,input!$A761)+4,5))),VALUE(TRIM(MID(input!$A761,SEARCH($C$1,input!$A761)+4,5)))&lt;=2030),"X"),"")</f>
        <v>X</v>
      </c>
      <c r="D761" s="14" t="str">
        <f>IFERROR(IF(ISNUMBER(SEARCH($D$1,input!$A761)),IF(MID(input!$A761,SEARCH($D$1,input!$A761)+7,2)="cm",AND(150&lt;=VALUE(MID(input!$A761,SEARCH($D$1,input!$A761)+4,3)),VALUE(MID(input!$A761,SEARCH($D$1,input!$A761)+4,3))&lt;=193),IF(MID(input!$A761,SEARCH($D$1,input!$A761)+6,2)="in",AND(59&lt;=VALUE(MID(input!$A761,SEARCH($D$1,input!$A761)+4,2)),VALUE(MID(input!$A761,SEARCH($D$1,input!$A761)+4,2))&lt;=76),"")),"X"),"")</f>
        <v>X</v>
      </c>
      <c r="E761" s="14" t="b">
        <f>IFERROR(IF(ISNUMBER(SEARCH($E$1,input!$A761)),IF(AND(MID(input!$A761,SEARCH($E$1,input!$A761)+4,1)="#",
VLOOKUP(MID(input!$A761,SEARCH($E$1,input!$A761)+5,1),'TRUE LIST'!$C$2:$D$17,2,0),
VLOOKUP(MID(input!$A761,SEARCH($E$1,input!$A761)+6,1),'TRUE LIST'!$C$2:$D$17,2,0),
VLOOKUP(MID(input!$A761,SEARCH($E$1,input!$A761)+7,1),'TRUE LIST'!$C$2:$D$17,2,0),
VLOOKUP(MID(input!$A761,SEARCH($E$1,input!$A761)+8,1),'TRUE LIST'!$C$2:$D$17,2,0),
VLOOKUP(MID(input!$A761,SEARCH($E$1,input!$A761)+9,1),'TRUE LIST'!$C$2:$D$17,2,0),
VLOOKUP(MID(input!$A761,SEARCH($E$1,input!$A761)+10,1),'TRUE LIST'!$C$2:$D$17,2,0),
TRIM(MID(input!$A761,SEARCH($E$1,input!$A761)+11,1))=""),TRUE,""),"X"),"")</f>
        <v>1</v>
      </c>
      <c r="F761" s="14" t="b">
        <f>IFERROR(IF(ISNUMBER(SEARCH($F$1,input!$A761)),VLOOKUP(TRIM(MID(input!$A761,SEARCH($F$1,input!$A761)+4,4)),'TRUE LIST'!$A$2:$B$8,2,0),"X"),"")</f>
        <v>1</v>
      </c>
      <c r="G761" s="14" t="str">
        <f>IFERROR(IF(ISNUMBER(SEARCH($G$1,input!$A761)),IF(LEN(TRIM(MID(input!$A761,SEARCH($G$1,input!$A761)+4,10)))=9,TRUE,""),"X"),"")</f>
        <v>X</v>
      </c>
      <c r="H761" s="14" t="str">
        <f t="shared" ca="1" si="22"/>
        <v/>
      </c>
      <c r="I761" s="13" t="str">
        <f>IF(ISBLANK(input!A761),"x","")</f>
        <v/>
      </c>
      <c r="J761" s="13" t="str">
        <f>IFERROR(IF(I761="x",MATCH("x",I762:I959,0),N/A),"")</f>
        <v/>
      </c>
      <c r="K761" s="14" t="str">
        <f t="shared" ca="1" si="23"/>
        <v/>
      </c>
    </row>
    <row r="762" spans="1:11" s="1" customFormat="1" x14ac:dyDescent="0.35">
      <c r="A762" s="14" t="str">
        <f>IFERROR(IF(ISNUMBER(SEARCH($A$1,input!$A762)),AND(1920&lt;=VALUE(TRIM(MID(input!$A762,SEARCH($A$1,input!$A762)+4,5))),VALUE(TRIM(MID(input!$A762,SEARCH($A$1,input!$A762)+4,5)))&lt;=2002),"X"),"")</f>
        <v>X</v>
      </c>
      <c r="B762" s="14" t="b">
        <f>IFERROR(IF(ISNUMBER(SEARCH($B$1,input!$A762)),AND(2010&lt;=VALUE(TRIM(MID(input!$A762,SEARCH($B$1,input!$A762)+4,5))),VALUE(TRIM(MID(input!$A762,SEARCH($B$1,input!$A762)+4,5)))&lt;=2020),"X"),"")</f>
        <v>1</v>
      </c>
      <c r="C762" s="14" t="str">
        <f>IFERROR(IF(ISNUMBER(SEARCH($C$1,input!$A762)),AND(2020&lt;=VALUE(TRIM(MID(input!$A762,SEARCH($C$1,input!$A762)+4,5))),VALUE(TRIM(MID(input!$A762,SEARCH($C$1,input!$A762)+4,5)))&lt;=2030),"X"),"")</f>
        <v>X</v>
      </c>
      <c r="D762" s="14" t="b">
        <f>IFERROR(IF(ISNUMBER(SEARCH($D$1,input!$A762)),IF(MID(input!$A762,SEARCH($D$1,input!$A762)+7,2)="cm",AND(150&lt;=VALUE(MID(input!$A762,SEARCH($D$1,input!$A762)+4,3)),VALUE(MID(input!$A762,SEARCH($D$1,input!$A762)+4,3))&lt;=193),IF(MID(input!$A762,SEARCH($D$1,input!$A762)+6,2)="in",AND(59&lt;=VALUE(MID(input!$A762,SEARCH($D$1,input!$A762)+4,2)),VALUE(MID(input!$A762,SEARCH($D$1,input!$A762)+4,2))&lt;=76),"")),"X"),"")</f>
        <v>1</v>
      </c>
      <c r="E762" s="14" t="str">
        <f>IFERROR(IF(ISNUMBER(SEARCH($E$1,input!$A762)),IF(AND(MID(input!$A762,SEARCH($E$1,input!$A762)+4,1)="#",
VLOOKUP(MID(input!$A762,SEARCH($E$1,input!$A762)+5,1),'TRUE LIST'!$C$2:$D$17,2,0),
VLOOKUP(MID(input!$A762,SEARCH($E$1,input!$A762)+6,1),'TRUE LIST'!$C$2:$D$17,2,0),
VLOOKUP(MID(input!$A762,SEARCH($E$1,input!$A762)+7,1),'TRUE LIST'!$C$2:$D$17,2,0),
VLOOKUP(MID(input!$A762,SEARCH($E$1,input!$A762)+8,1),'TRUE LIST'!$C$2:$D$17,2,0),
VLOOKUP(MID(input!$A762,SEARCH($E$1,input!$A762)+9,1),'TRUE LIST'!$C$2:$D$17,2,0),
VLOOKUP(MID(input!$A762,SEARCH($E$1,input!$A762)+10,1),'TRUE LIST'!$C$2:$D$17,2,0),
TRIM(MID(input!$A762,SEARCH($E$1,input!$A762)+11,1))=""),TRUE,""),"X"),"")</f>
        <v>X</v>
      </c>
      <c r="F762" s="14" t="str">
        <f>IFERROR(IF(ISNUMBER(SEARCH($F$1,input!$A762)),VLOOKUP(TRIM(MID(input!$A762,SEARCH($F$1,input!$A762)+4,4)),'TRUE LIST'!$A$2:$B$8,2,0),"X"),"")</f>
        <v>X</v>
      </c>
      <c r="G762" s="14" t="str">
        <f>IFERROR(IF(ISNUMBER(SEARCH($G$1,input!$A762)),IF(LEN(TRIM(MID(input!$A762,SEARCH($G$1,input!$A762)+4,10)))=9,TRUE,""),"X"),"")</f>
        <v>X</v>
      </c>
      <c r="H762" s="14" t="str">
        <f t="shared" ca="1" si="22"/>
        <v/>
      </c>
      <c r="I762" s="13" t="str">
        <f>IF(ISBLANK(input!A762),"x","")</f>
        <v/>
      </c>
      <c r="J762" s="13" t="str">
        <f>IFERROR(IF(I762="x",MATCH("x",I763:I959,0),N/A),"")</f>
        <v/>
      </c>
      <c r="K762" s="14" t="str">
        <f t="shared" ca="1" si="23"/>
        <v/>
      </c>
    </row>
    <row r="763" spans="1:11" s="1" customFormat="1" x14ac:dyDescent="0.35">
      <c r="A763" s="14" t="str">
        <f>IFERROR(IF(ISNUMBER(SEARCH($A$1,input!$A763)),AND(1920&lt;=VALUE(TRIM(MID(input!$A763,SEARCH($A$1,input!$A763)+4,5))),VALUE(TRIM(MID(input!$A763,SEARCH($A$1,input!$A763)+4,5)))&lt;=2002),"X"),"")</f>
        <v>X</v>
      </c>
      <c r="B763" s="14" t="str">
        <f>IFERROR(IF(ISNUMBER(SEARCH($B$1,input!$A763)),AND(2010&lt;=VALUE(TRIM(MID(input!$A763,SEARCH($B$1,input!$A763)+4,5))),VALUE(TRIM(MID(input!$A763,SEARCH($B$1,input!$A763)+4,5)))&lt;=2020),"X"),"")</f>
        <v>X</v>
      </c>
      <c r="C763" s="14" t="str">
        <f>IFERROR(IF(ISNUMBER(SEARCH($C$1,input!$A763)),AND(2020&lt;=VALUE(TRIM(MID(input!$A763,SEARCH($C$1,input!$A763)+4,5))),VALUE(TRIM(MID(input!$A763,SEARCH($C$1,input!$A763)+4,5)))&lt;=2030),"X"),"")</f>
        <v>X</v>
      </c>
      <c r="D763" s="14" t="str">
        <f>IFERROR(IF(ISNUMBER(SEARCH($D$1,input!$A763)),IF(MID(input!$A763,SEARCH($D$1,input!$A763)+7,2)="cm",AND(150&lt;=VALUE(MID(input!$A763,SEARCH($D$1,input!$A763)+4,3)),VALUE(MID(input!$A763,SEARCH($D$1,input!$A763)+4,3))&lt;=193),IF(MID(input!$A763,SEARCH($D$1,input!$A763)+6,2)="in",AND(59&lt;=VALUE(MID(input!$A763,SEARCH($D$1,input!$A763)+4,2)),VALUE(MID(input!$A763,SEARCH($D$1,input!$A763)+4,2))&lt;=76),"")),"X"),"")</f>
        <v>X</v>
      </c>
      <c r="E763" s="14" t="str">
        <f>IFERROR(IF(ISNUMBER(SEARCH($E$1,input!$A763)),IF(AND(MID(input!$A763,SEARCH($E$1,input!$A763)+4,1)="#",
VLOOKUP(MID(input!$A763,SEARCH($E$1,input!$A763)+5,1),'TRUE LIST'!$C$2:$D$17,2,0),
VLOOKUP(MID(input!$A763,SEARCH($E$1,input!$A763)+6,1),'TRUE LIST'!$C$2:$D$17,2,0),
VLOOKUP(MID(input!$A763,SEARCH($E$1,input!$A763)+7,1),'TRUE LIST'!$C$2:$D$17,2,0),
VLOOKUP(MID(input!$A763,SEARCH($E$1,input!$A763)+8,1),'TRUE LIST'!$C$2:$D$17,2,0),
VLOOKUP(MID(input!$A763,SEARCH($E$1,input!$A763)+9,1),'TRUE LIST'!$C$2:$D$17,2,0),
VLOOKUP(MID(input!$A763,SEARCH($E$1,input!$A763)+10,1),'TRUE LIST'!$C$2:$D$17,2,0),
TRIM(MID(input!$A763,SEARCH($E$1,input!$A763)+11,1))=""),TRUE,""),"X"),"")</f>
        <v>X</v>
      </c>
      <c r="F763" s="14" t="str">
        <f>IFERROR(IF(ISNUMBER(SEARCH($F$1,input!$A763)),VLOOKUP(TRIM(MID(input!$A763,SEARCH($F$1,input!$A763)+4,4)),'TRUE LIST'!$A$2:$B$8,2,0),"X"),"")</f>
        <v>X</v>
      </c>
      <c r="G763" s="14" t="str">
        <f>IFERROR(IF(ISNUMBER(SEARCH($G$1,input!$A763)),IF(LEN(TRIM(MID(input!$A763,SEARCH($G$1,input!$A763)+4,10)))=9,TRUE,""),"X"),"")</f>
        <v>X</v>
      </c>
      <c r="H763" s="14" t="str">
        <f t="shared" ca="1" si="22"/>
        <v/>
      </c>
      <c r="I763" s="13" t="str">
        <f>IF(ISBLANK(input!A763),"x","")</f>
        <v>x</v>
      </c>
      <c r="J763" s="13">
        <f>IFERROR(IF(I763="x",MATCH("x",I764:I959,0),N/A),"")</f>
        <v>2</v>
      </c>
      <c r="K763" s="14" t="str">
        <f t="shared" ca="1" si="23"/>
        <v/>
      </c>
    </row>
    <row r="764" spans="1:11" s="1" customFormat="1" x14ac:dyDescent="0.35">
      <c r="A764" s="14" t="b">
        <f>IFERROR(IF(ISNUMBER(SEARCH($A$1,input!$A764)),AND(1920&lt;=VALUE(TRIM(MID(input!$A764,SEARCH($A$1,input!$A764)+4,5))),VALUE(TRIM(MID(input!$A764,SEARCH($A$1,input!$A764)+4,5)))&lt;=2002),"X"),"")</f>
        <v>0</v>
      </c>
      <c r="B764" s="14" t="b">
        <f>IFERROR(IF(ISNUMBER(SEARCH($B$1,input!$A764)),AND(2010&lt;=VALUE(TRIM(MID(input!$A764,SEARCH($B$1,input!$A764)+4,5))),VALUE(TRIM(MID(input!$A764,SEARCH($B$1,input!$A764)+4,5)))&lt;=2020),"X"),"")</f>
        <v>0</v>
      </c>
      <c r="C764" s="14" t="b">
        <f>IFERROR(IF(ISNUMBER(SEARCH($C$1,input!$A764)),AND(2020&lt;=VALUE(TRIM(MID(input!$A764,SEARCH($C$1,input!$A764)+4,5))),VALUE(TRIM(MID(input!$A764,SEARCH($C$1,input!$A764)+4,5)))&lt;=2030),"X"),"")</f>
        <v>0</v>
      </c>
      <c r="D764" s="14" t="str">
        <f>IFERROR(IF(ISNUMBER(SEARCH($D$1,input!$A764)),IF(MID(input!$A764,SEARCH($D$1,input!$A764)+7,2)="cm",AND(150&lt;=VALUE(MID(input!$A764,SEARCH($D$1,input!$A764)+4,3)),VALUE(MID(input!$A764,SEARCH($D$1,input!$A764)+4,3))&lt;=193),IF(MID(input!$A764,SEARCH($D$1,input!$A764)+6,2)="in",AND(59&lt;=VALUE(MID(input!$A764,SEARCH($D$1,input!$A764)+4,2)),VALUE(MID(input!$A764,SEARCH($D$1,input!$A764)+4,2))&lt;=76),"")),"X"),"")</f>
        <v/>
      </c>
      <c r="E764" s="14" t="b">
        <f>IFERROR(IF(ISNUMBER(SEARCH($E$1,input!$A764)),IF(AND(MID(input!$A764,SEARCH($E$1,input!$A764)+4,1)="#",
VLOOKUP(MID(input!$A764,SEARCH($E$1,input!$A764)+5,1),'TRUE LIST'!$C$2:$D$17,2,0),
VLOOKUP(MID(input!$A764,SEARCH($E$1,input!$A764)+6,1),'TRUE LIST'!$C$2:$D$17,2,0),
VLOOKUP(MID(input!$A764,SEARCH($E$1,input!$A764)+7,1),'TRUE LIST'!$C$2:$D$17,2,0),
VLOOKUP(MID(input!$A764,SEARCH($E$1,input!$A764)+8,1),'TRUE LIST'!$C$2:$D$17,2,0),
VLOOKUP(MID(input!$A764,SEARCH($E$1,input!$A764)+9,1),'TRUE LIST'!$C$2:$D$17,2,0),
VLOOKUP(MID(input!$A764,SEARCH($E$1,input!$A764)+10,1),'TRUE LIST'!$C$2:$D$17,2,0),
TRIM(MID(input!$A764,SEARCH($E$1,input!$A764)+11,1))=""),TRUE,""),"X"),"")</f>
        <v>1</v>
      </c>
      <c r="F764" s="14" t="str">
        <f>IFERROR(IF(ISNUMBER(SEARCH($F$1,input!$A764)),VLOOKUP(TRIM(MID(input!$A764,SEARCH($F$1,input!$A764)+4,4)),'TRUE LIST'!$A$2:$B$8,2,0),"X"),"")</f>
        <v>X</v>
      </c>
      <c r="G764" s="14" t="b">
        <f>IFERROR(IF(ISNUMBER(SEARCH($G$1,input!$A764)),IF(LEN(TRIM(MID(input!$A764,SEARCH($G$1,input!$A764)+4,10)))=9,TRUE,""),"X"),"")</f>
        <v>1</v>
      </c>
      <c r="H764" s="14">
        <f t="shared" ca="1" si="22"/>
        <v>6</v>
      </c>
      <c r="I764" s="13" t="str">
        <f>IF(ISBLANK(input!A764),"x","")</f>
        <v/>
      </c>
      <c r="J764" s="13" t="str">
        <f>IFERROR(IF(I764="x",MATCH("x",I765:I959,0),N/A),"")</f>
        <v/>
      </c>
      <c r="K764" s="14">
        <f t="shared" ca="1" si="23"/>
        <v>6</v>
      </c>
    </row>
    <row r="765" spans="1:11" s="1" customFormat="1" x14ac:dyDescent="0.35">
      <c r="A765" s="14" t="str">
        <f>IFERROR(IF(ISNUMBER(SEARCH($A$1,input!$A765)),AND(1920&lt;=VALUE(TRIM(MID(input!$A765,SEARCH($A$1,input!$A765)+4,5))),VALUE(TRIM(MID(input!$A765,SEARCH($A$1,input!$A765)+4,5)))&lt;=2002),"X"),"")</f>
        <v>X</v>
      </c>
      <c r="B765" s="14" t="str">
        <f>IFERROR(IF(ISNUMBER(SEARCH($B$1,input!$A765)),AND(2010&lt;=VALUE(TRIM(MID(input!$A765,SEARCH($B$1,input!$A765)+4,5))),VALUE(TRIM(MID(input!$A765,SEARCH($B$1,input!$A765)+4,5)))&lt;=2020),"X"),"")</f>
        <v>X</v>
      </c>
      <c r="C765" s="14" t="str">
        <f>IFERROR(IF(ISNUMBER(SEARCH($C$1,input!$A765)),AND(2020&lt;=VALUE(TRIM(MID(input!$A765,SEARCH($C$1,input!$A765)+4,5))),VALUE(TRIM(MID(input!$A765,SEARCH($C$1,input!$A765)+4,5)))&lt;=2030),"X"),"")</f>
        <v>X</v>
      </c>
      <c r="D765" s="14" t="str">
        <f>IFERROR(IF(ISNUMBER(SEARCH($D$1,input!$A765)),IF(MID(input!$A765,SEARCH($D$1,input!$A765)+7,2)="cm",AND(150&lt;=VALUE(MID(input!$A765,SEARCH($D$1,input!$A765)+4,3)),VALUE(MID(input!$A765,SEARCH($D$1,input!$A765)+4,3))&lt;=193),IF(MID(input!$A765,SEARCH($D$1,input!$A765)+6,2)="in",AND(59&lt;=VALUE(MID(input!$A765,SEARCH($D$1,input!$A765)+4,2)),VALUE(MID(input!$A765,SEARCH($D$1,input!$A765)+4,2))&lt;=76),"")),"X"),"")</f>
        <v>X</v>
      </c>
      <c r="E765" s="14" t="str">
        <f>IFERROR(IF(ISNUMBER(SEARCH($E$1,input!$A765)),IF(AND(MID(input!$A765,SEARCH($E$1,input!$A765)+4,1)="#",
VLOOKUP(MID(input!$A765,SEARCH($E$1,input!$A765)+5,1),'TRUE LIST'!$C$2:$D$17,2,0),
VLOOKUP(MID(input!$A765,SEARCH($E$1,input!$A765)+6,1),'TRUE LIST'!$C$2:$D$17,2,0),
VLOOKUP(MID(input!$A765,SEARCH($E$1,input!$A765)+7,1),'TRUE LIST'!$C$2:$D$17,2,0),
VLOOKUP(MID(input!$A765,SEARCH($E$1,input!$A765)+8,1),'TRUE LIST'!$C$2:$D$17,2,0),
VLOOKUP(MID(input!$A765,SEARCH($E$1,input!$A765)+9,1),'TRUE LIST'!$C$2:$D$17,2,0),
VLOOKUP(MID(input!$A765,SEARCH($E$1,input!$A765)+10,1),'TRUE LIST'!$C$2:$D$17,2,0),
TRIM(MID(input!$A765,SEARCH($E$1,input!$A765)+11,1))=""),TRUE,""),"X"),"")</f>
        <v>X</v>
      </c>
      <c r="F765" s="14" t="str">
        <f>IFERROR(IF(ISNUMBER(SEARCH($F$1,input!$A765)),VLOOKUP(TRIM(MID(input!$A765,SEARCH($F$1,input!$A765)+4,4)),'TRUE LIST'!$A$2:$B$8,2,0),"X"),"")</f>
        <v>X</v>
      </c>
      <c r="G765" s="14" t="str">
        <f>IFERROR(IF(ISNUMBER(SEARCH($G$1,input!$A765)),IF(LEN(TRIM(MID(input!$A765,SEARCH($G$1,input!$A765)+4,10)))=9,TRUE,""),"X"),"")</f>
        <v>X</v>
      </c>
      <c r="H765" s="14" t="str">
        <f t="shared" ca="1" si="22"/>
        <v/>
      </c>
      <c r="I765" s="13" t="str">
        <f>IF(ISBLANK(input!A765),"x","")</f>
        <v>x</v>
      </c>
      <c r="J765" s="13">
        <f>IFERROR(IF(I765="x",MATCH("x",I766:I959,0),N/A),"")</f>
        <v>4</v>
      </c>
      <c r="K765" s="14" t="str">
        <f t="shared" ca="1" si="23"/>
        <v/>
      </c>
    </row>
    <row r="766" spans="1:11" s="1" customFormat="1" x14ac:dyDescent="0.35">
      <c r="A766" s="14" t="b">
        <f>IFERROR(IF(ISNUMBER(SEARCH($A$1,input!$A766)),AND(1920&lt;=VALUE(TRIM(MID(input!$A766,SEARCH($A$1,input!$A766)+4,5))),VALUE(TRIM(MID(input!$A766,SEARCH($A$1,input!$A766)+4,5)))&lt;=2002),"X"),"")</f>
        <v>1</v>
      </c>
      <c r="B766" s="14" t="str">
        <f>IFERROR(IF(ISNUMBER(SEARCH($B$1,input!$A766)),AND(2010&lt;=VALUE(TRIM(MID(input!$A766,SEARCH($B$1,input!$A766)+4,5))),VALUE(TRIM(MID(input!$A766,SEARCH($B$1,input!$A766)+4,5)))&lt;=2020),"X"),"")</f>
        <v>X</v>
      </c>
      <c r="C766" s="14" t="str">
        <f>IFERROR(IF(ISNUMBER(SEARCH($C$1,input!$A766)),AND(2020&lt;=VALUE(TRIM(MID(input!$A766,SEARCH($C$1,input!$A766)+4,5))),VALUE(TRIM(MID(input!$A766,SEARCH($C$1,input!$A766)+4,5)))&lt;=2030),"X"),"")</f>
        <v>X</v>
      </c>
      <c r="D766" s="14" t="str">
        <f>IFERROR(IF(ISNUMBER(SEARCH($D$1,input!$A766)),IF(MID(input!$A766,SEARCH($D$1,input!$A766)+7,2)="cm",AND(150&lt;=VALUE(MID(input!$A766,SEARCH($D$1,input!$A766)+4,3)),VALUE(MID(input!$A766,SEARCH($D$1,input!$A766)+4,3))&lt;=193),IF(MID(input!$A766,SEARCH($D$1,input!$A766)+6,2)="in",AND(59&lt;=VALUE(MID(input!$A766,SEARCH($D$1,input!$A766)+4,2)),VALUE(MID(input!$A766,SEARCH($D$1,input!$A766)+4,2))&lt;=76),"")),"X"),"")</f>
        <v>X</v>
      </c>
      <c r="E766" s="14" t="str">
        <f>IFERROR(IF(ISNUMBER(SEARCH($E$1,input!$A766)),IF(AND(MID(input!$A766,SEARCH($E$1,input!$A766)+4,1)="#",
VLOOKUP(MID(input!$A766,SEARCH($E$1,input!$A766)+5,1),'TRUE LIST'!$C$2:$D$17,2,0),
VLOOKUP(MID(input!$A766,SEARCH($E$1,input!$A766)+6,1),'TRUE LIST'!$C$2:$D$17,2,0),
VLOOKUP(MID(input!$A766,SEARCH($E$1,input!$A766)+7,1),'TRUE LIST'!$C$2:$D$17,2,0),
VLOOKUP(MID(input!$A766,SEARCH($E$1,input!$A766)+8,1),'TRUE LIST'!$C$2:$D$17,2,0),
VLOOKUP(MID(input!$A766,SEARCH($E$1,input!$A766)+9,1),'TRUE LIST'!$C$2:$D$17,2,0),
VLOOKUP(MID(input!$A766,SEARCH($E$1,input!$A766)+10,1),'TRUE LIST'!$C$2:$D$17,2,0),
TRIM(MID(input!$A766,SEARCH($E$1,input!$A766)+11,1))=""),TRUE,""),"X"),"")</f>
        <v>X</v>
      </c>
      <c r="F766" s="14" t="str">
        <f>IFERROR(IF(ISNUMBER(SEARCH($F$1,input!$A766)),VLOOKUP(TRIM(MID(input!$A766,SEARCH($F$1,input!$A766)+4,4)),'TRUE LIST'!$A$2:$B$8,2,0),"X"),"")</f>
        <v>X</v>
      </c>
      <c r="G766" s="14" t="b">
        <f>IFERROR(IF(ISNUMBER(SEARCH($G$1,input!$A766)),IF(LEN(TRIM(MID(input!$A766,SEARCH($G$1,input!$A766)+4,10)))=9,TRUE,""),"X"),"")</f>
        <v>1</v>
      </c>
      <c r="H766" s="14">
        <f t="shared" ca="1" si="22"/>
        <v>6</v>
      </c>
      <c r="I766" s="13" t="str">
        <f>IF(ISBLANK(input!A766),"x","")</f>
        <v/>
      </c>
      <c r="J766" s="13" t="str">
        <f>IFERROR(IF(I766="x",MATCH("x",I767:I959,0),N/A),"")</f>
        <v/>
      </c>
      <c r="K766" s="14">
        <f t="shared" ca="1" si="23"/>
        <v>6</v>
      </c>
    </row>
    <row r="767" spans="1:11" s="1" customFormat="1" x14ac:dyDescent="0.35">
      <c r="A767" s="14" t="str">
        <f>IFERROR(IF(ISNUMBER(SEARCH($A$1,input!$A767)),AND(1920&lt;=VALUE(TRIM(MID(input!$A767,SEARCH($A$1,input!$A767)+4,5))),VALUE(TRIM(MID(input!$A767,SEARCH($A$1,input!$A767)+4,5)))&lt;=2002),"X"),"")</f>
        <v>X</v>
      </c>
      <c r="B767" s="14" t="b">
        <f>IFERROR(IF(ISNUMBER(SEARCH($B$1,input!$A767)),AND(2010&lt;=VALUE(TRIM(MID(input!$A767,SEARCH($B$1,input!$A767)+4,5))),VALUE(TRIM(MID(input!$A767,SEARCH($B$1,input!$A767)+4,5)))&lt;=2020),"X"),"")</f>
        <v>1</v>
      </c>
      <c r="C767" s="14" t="str">
        <f>IFERROR(IF(ISNUMBER(SEARCH($C$1,input!$A767)),AND(2020&lt;=VALUE(TRIM(MID(input!$A767,SEARCH($C$1,input!$A767)+4,5))),VALUE(TRIM(MID(input!$A767,SEARCH($C$1,input!$A767)+4,5)))&lt;=2030),"X"),"")</f>
        <v>X</v>
      </c>
      <c r="D767" s="14" t="b">
        <f>IFERROR(IF(ISNUMBER(SEARCH($D$1,input!$A767)),IF(MID(input!$A767,SEARCH($D$1,input!$A767)+7,2)="cm",AND(150&lt;=VALUE(MID(input!$A767,SEARCH($D$1,input!$A767)+4,3)),VALUE(MID(input!$A767,SEARCH($D$1,input!$A767)+4,3))&lt;=193),IF(MID(input!$A767,SEARCH($D$1,input!$A767)+6,2)="in",AND(59&lt;=VALUE(MID(input!$A767,SEARCH($D$1,input!$A767)+4,2)),VALUE(MID(input!$A767,SEARCH($D$1,input!$A767)+4,2))&lt;=76),"")),"X"),"")</f>
        <v>1</v>
      </c>
      <c r="E767" s="14" t="str">
        <f>IFERROR(IF(ISNUMBER(SEARCH($E$1,input!$A767)),IF(AND(MID(input!$A767,SEARCH($E$1,input!$A767)+4,1)="#",
VLOOKUP(MID(input!$A767,SEARCH($E$1,input!$A767)+5,1),'TRUE LIST'!$C$2:$D$17,2,0),
VLOOKUP(MID(input!$A767,SEARCH($E$1,input!$A767)+6,1),'TRUE LIST'!$C$2:$D$17,2,0),
VLOOKUP(MID(input!$A767,SEARCH($E$1,input!$A767)+7,1),'TRUE LIST'!$C$2:$D$17,2,0),
VLOOKUP(MID(input!$A767,SEARCH($E$1,input!$A767)+8,1),'TRUE LIST'!$C$2:$D$17,2,0),
VLOOKUP(MID(input!$A767,SEARCH($E$1,input!$A767)+9,1),'TRUE LIST'!$C$2:$D$17,2,0),
VLOOKUP(MID(input!$A767,SEARCH($E$1,input!$A767)+10,1),'TRUE LIST'!$C$2:$D$17,2,0),
TRIM(MID(input!$A767,SEARCH($E$1,input!$A767)+11,1))=""),TRUE,""),"X"),"")</f>
        <v>X</v>
      </c>
      <c r="F767" s="14" t="b">
        <f>IFERROR(IF(ISNUMBER(SEARCH($F$1,input!$A767)),VLOOKUP(TRIM(MID(input!$A767,SEARCH($F$1,input!$A767)+4,4)),'TRUE LIST'!$A$2:$B$8,2,0),"X"),"")</f>
        <v>1</v>
      </c>
      <c r="G767" s="14" t="str">
        <f>IFERROR(IF(ISNUMBER(SEARCH($G$1,input!$A767)),IF(LEN(TRIM(MID(input!$A767,SEARCH($G$1,input!$A767)+4,10)))=9,TRUE,""),"X"),"")</f>
        <v>X</v>
      </c>
      <c r="H767" s="14" t="str">
        <f t="shared" ca="1" si="22"/>
        <v/>
      </c>
      <c r="I767" s="13" t="str">
        <f>IF(ISBLANK(input!A767),"x","")</f>
        <v/>
      </c>
      <c r="J767" s="13" t="str">
        <f>IFERROR(IF(I767="x",MATCH("x",I768:I959,0),N/A),"")</f>
        <v/>
      </c>
      <c r="K767" s="14" t="str">
        <f t="shared" ca="1" si="23"/>
        <v/>
      </c>
    </row>
    <row r="768" spans="1:11" s="1" customFormat="1" x14ac:dyDescent="0.35">
      <c r="A768" s="14" t="str">
        <f>IFERROR(IF(ISNUMBER(SEARCH($A$1,input!$A768)),AND(1920&lt;=VALUE(TRIM(MID(input!$A768,SEARCH($A$1,input!$A768)+4,5))),VALUE(TRIM(MID(input!$A768,SEARCH($A$1,input!$A768)+4,5)))&lt;=2002),"X"),"")</f>
        <v>X</v>
      </c>
      <c r="B768" s="14" t="str">
        <f>IFERROR(IF(ISNUMBER(SEARCH($B$1,input!$A768)),AND(2010&lt;=VALUE(TRIM(MID(input!$A768,SEARCH($B$1,input!$A768)+4,5))),VALUE(TRIM(MID(input!$A768,SEARCH($B$1,input!$A768)+4,5)))&lt;=2020),"X"),"")</f>
        <v>X</v>
      </c>
      <c r="C768" s="14" t="b">
        <f>IFERROR(IF(ISNUMBER(SEARCH($C$1,input!$A768)),AND(2020&lt;=VALUE(TRIM(MID(input!$A768,SEARCH($C$1,input!$A768)+4,5))),VALUE(TRIM(MID(input!$A768,SEARCH($C$1,input!$A768)+4,5)))&lt;=2030),"X"),"")</f>
        <v>1</v>
      </c>
      <c r="D768" s="14" t="str">
        <f>IFERROR(IF(ISNUMBER(SEARCH($D$1,input!$A768)),IF(MID(input!$A768,SEARCH($D$1,input!$A768)+7,2)="cm",AND(150&lt;=VALUE(MID(input!$A768,SEARCH($D$1,input!$A768)+4,3)),VALUE(MID(input!$A768,SEARCH($D$1,input!$A768)+4,3))&lt;=193),IF(MID(input!$A768,SEARCH($D$1,input!$A768)+6,2)="in",AND(59&lt;=VALUE(MID(input!$A768,SEARCH($D$1,input!$A768)+4,2)),VALUE(MID(input!$A768,SEARCH($D$1,input!$A768)+4,2))&lt;=76),"")),"X"),"")</f>
        <v>X</v>
      </c>
      <c r="E768" s="14" t="b">
        <f>IFERROR(IF(ISNUMBER(SEARCH($E$1,input!$A768)),IF(AND(MID(input!$A768,SEARCH($E$1,input!$A768)+4,1)="#",
VLOOKUP(MID(input!$A768,SEARCH($E$1,input!$A768)+5,1),'TRUE LIST'!$C$2:$D$17,2,0),
VLOOKUP(MID(input!$A768,SEARCH($E$1,input!$A768)+6,1),'TRUE LIST'!$C$2:$D$17,2,0),
VLOOKUP(MID(input!$A768,SEARCH($E$1,input!$A768)+7,1),'TRUE LIST'!$C$2:$D$17,2,0),
VLOOKUP(MID(input!$A768,SEARCH($E$1,input!$A768)+8,1),'TRUE LIST'!$C$2:$D$17,2,0),
VLOOKUP(MID(input!$A768,SEARCH($E$1,input!$A768)+9,1),'TRUE LIST'!$C$2:$D$17,2,0),
VLOOKUP(MID(input!$A768,SEARCH($E$1,input!$A768)+10,1),'TRUE LIST'!$C$2:$D$17,2,0),
TRIM(MID(input!$A768,SEARCH($E$1,input!$A768)+11,1))=""),TRUE,""),"X"),"")</f>
        <v>1</v>
      </c>
      <c r="F768" s="14" t="str">
        <f>IFERROR(IF(ISNUMBER(SEARCH($F$1,input!$A768)),VLOOKUP(TRIM(MID(input!$A768,SEARCH($F$1,input!$A768)+4,4)),'TRUE LIST'!$A$2:$B$8,2,0),"X"),"")</f>
        <v>X</v>
      </c>
      <c r="G768" s="14" t="str">
        <f>IFERROR(IF(ISNUMBER(SEARCH($G$1,input!$A768)),IF(LEN(TRIM(MID(input!$A768,SEARCH($G$1,input!$A768)+4,10)))=9,TRUE,""),"X"),"")</f>
        <v>X</v>
      </c>
      <c r="H768" s="14" t="str">
        <f t="shared" ca="1" si="22"/>
        <v/>
      </c>
      <c r="I768" s="13" t="str">
        <f>IF(ISBLANK(input!A768),"x","")</f>
        <v/>
      </c>
      <c r="J768" s="13" t="str">
        <f>IFERROR(IF(I768="x",MATCH("x",I769:I959,0),N/A),"")</f>
        <v/>
      </c>
      <c r="K768" s="14" t="str">
        <f t="shared" ca="1" si="23"/>
        <v/>
      </c>
    </row>
    <row r="769" spans="1:11" s="1" customFormat="1" x14ac:dyDescent="0.35">
      <c r="A769" s="14" t="str">
        <f>IFERROR(IF(ISNUMBER(SEARCH($A$1,input!$A769)),AND(1920&lt;=VALUE(TRIM(MID(input!$A769,SEARCH($A$1,input!$A769)+4,5))),VALUE(TRIM(MID(input!$A769,SEARCH($A$1,input!$A769)+4,5)))&lt;=2002),"X"),"")</f>
        <v>X</v>
      </c>
      <c r="B769" s="14" t="str">
        <f>IFERROR(IF(ISNUMBER(SEARCH($B$1,input!$A769)),AND(2010&lt;=VALUE(TRIM(MID(input!$A769,SEARCH($B$1,input!$A769)+4,5))),VALUE(TRIM(MID(input!$A769,SEARCH($B$1,input!$A769)+4,5)))&lt;=2020),"X"),"")</f>
        <v>X</v>
      </c>
      <c r="C769" s="14" t="str">
        <f>IFERROR(IF(ISNUMBER(SEARCH($C$1,input!$A769)),AND(2020&lt;=VALUE(TRIM(MID(input!$A769,SEARCH($C$1,input!$A769)+4,5))),VALUE(TRIM(MID(input!$A769,SEARCH($C$1,input!$A769)+4,5)))&lt;=2030),"X"),"")</f>
        <v>X</v>
      </c>
      <c r="D769" s="14" t="str">
        <f>IFERROR(IF(ISNUMBER(SEARCH($D$1,input!$A769)),IF(MID(input!$A769,SEARCH($D$1,input!$A769)+7,2)="cm",AND(150&lt;=VALUE(MID(input!$A769,SEARCH($D$1,input!$A769)+4,3)),VALUE(MID(input!$A769,SEARCH($D$1,input!$A769)+4,3))&lt;=193),IF(MID(input!$A769,SEARCH($D$1,input!$A769)+6,2)="in",AND(59&lt;=VALUE(MID(input!$A769,SEARCH($D$1,input!$A769)+4,2)),VALUE(MID(input!$A769,SEARCH($D$1,input!$A769)+4,2))&lt;=76),"")),"X"),"")</f>
        <v>X</v>
      </c>
      <c r="E769" s="14" t="str">
        <f>IFERROR(IF(ISNUMBER(SEARCH($E$1,input!$A769)),IF(AND(MID(input!$A769,SEARCH($E$1,input!$A769)+4,1)="#",
VLOOKUP(MID(input!$A769,SEARCH($E$1,input!$A769)+5,1),'TRUE LIST'!$C$2:$D$17,2,0),
VLOOKUP(MID(input!$A769,SEARCH($E$1,input!$A769)+6,1),'TRUE LIST'!$C$2:$D$17,2,0),
VLOOKUP(MID(input!$A769,SEARCH($E$1,input!$A769)+7,1),'TRUE LIST'!$C$2:$D$17,2,0),
VLOOKUP(MID(input!$A769,SEARCH($E$1,input!$A769)+8,1),'TRUE LIST'!$C$2:$D$17,2,0),
VLOOKUP(MID(input!$A769,SEARCH($E$1,input!$A769)+9,1),'TRUE LIST'!$C$2:$D$17,2,0),
VLOOKUP(MID(input!$A769,SEARCH($E$1,input!$A769)+10,1),'TRUE LIST'!$C$2:$D$17,2,0),
TRIM(MID(input!$A769,SEARCH($E$1,input!$A769)+11,1))=""),TRUE,""),"X"),"")</f>
        <v>X</v>
      </c>
      <c r="F769" s="14" t="str">
        <f>IFERROR(IF(ISNUMBER(SEARCH($F$1,input!$A769)),VLOOKUP(TRIM(MID(input!$A769,SEARCH($F$1,input!$A769)+4,4)),'TRUE LIST'!$A$2:$B$8,2,0),"X"),"")</f>
        <v>X</v>
      </c>
      <c r="G769" s="14" t="str">
        <f>IFERROR(IF(ISNUMBER(SEARCH($G$1,input!$A769)),IF(LEN(TRIM(MID(input!$A769,SEARCH($G$1,input!$A769)+4,10)))=9,TRUE,""),"X"),"")</f>
        <v>X</v>
      </c>
      <c r="H769" s="14" t="str">
        <f t="shared" ca="1" si="22"/>
        <v/>
      </c>
      <c r="I769" s="13" t="str">
        <f>IF(ISBLANK(input!A769),"x","")</f>
        <v>x</v>
      </c>
      <c r="J769" s="13">
        <f>IFERROR(IF(I769="x",MATCH("x",I770:I959,0),N/A),"")</f>
        <v>4</v>
      </c>
      <c r="K769" s="14" t="str">
        <f t="shared" ca="1" si="23"/>
        <v/>
      </c>
    </row>
    <row r="770" spans="1:11" s="1" customFormat="1" x14ac:dyDescent="0.35">
      <c r="A770" s="14" t="str">
        <f>IFERROR(IF(ISNUMBER(SEARCH($A$1,input!$A770)),AND(1920&lt;=VALUE(TRIM(MID(input!$A770,SEARCH($A$1,input!$A770)+4,5))),VALUE(TRIM(MID(input!$A770,SEARCH($A$1,input!$A770)+4,5)))&lt;=2002),"X"),"")</f>
        <v>X</v>
      </c>
      <c r="B770" s="14" t="str">
        <f>IFERROR(IF(ISNUMBER(SEARCH($B$1,input!$A770)),AND(2010&lt;=VALUE(TRIM(MID(input!$A770,SEARCH($B$1,input!$A770)+4,5))),VALUE(TRIM(MID(input!$A770,SEARCH($B$1,input!$A770)+4,5)))&lt;=2020),"X"),"")</f>
        <v>X</v>
      </c>
      <c r="C770" s="14" t="str">
        <f>IFERROR(IF(ISNUMBER(SEARCH($C$1,input!$A770)),AND(2020&lt;=VALUE(TRIM(MID(input!$A770,SEARCH($C$1,input!$A770)+4,5))),VALUE(TRIM(MID(input!$A770,SEARCH($C$1,input!$A770)+4,5)))&lt;=2030),"X"),"")</f>
        <v>X</v>
      </c>
      <c r="D770" s="14" t="str">
        <f>IFERROR(IF(ISNUMBER(SEARCH($D$1,input!$A770)),IF(MID(input!$A770,SEARCH($D$1,input!$A770)+7,2)="cm",AND(150&lt;=VALUE(MID(input!$A770,SEARCH($D$1,input!$A770)+4,3)),VALUE(MID(input!$A770,SEARCH($D$1,input!$A770)+4,3))&lt;=193),IF(MID(input!$A770,SEARCH($D$1,input!$A770)+6,2)="in",AND(59&lt;=VALUE(MID(input!$A770,SEARCH($D$1,input!$A770)+4,2)),VALUE(MID(input!$A770,SEARCH($D$1,input!$A770)+4,2))&lt;=76),"")),"X"),"")</f>
        <v>X</v>
      </c>
      <c r="E770" s="14" t="str">
        <f>IFERROR(IF(ISNUMBER(SEARCH($E$1,input!$A770)),IF(AND(MID(input!$A770,SEARCH($E$1,input!$A770)+4,1)="#",
VLOOKUP(MID(input!$A770,SEARCH($E$1,input!$A770)+5,1),'TRUE LIST'!$C$2:$D$17,2,0),
VLOOKUP(MID(input!$A770,SEARCH($E$1,input!$A770)+6,1),'TRUE LIST'!$C$2:$D$17,2,0),
VLOOKUP(MID(input!$A770,SEARCH($E$1,input!$A770)+7,1),'TRUE LIST'!$C$2:$D$17,2,0),
VLOOKUP(MID(input!$A770,SEARCH($E$1,input!$A770)+8,1),'TRUE LIST'!$C$2:$D$17,2,0),
VLOOKUP(MID(input!$A770,SEARCH($E$1,input!$A770)+9,1),'TRUE LIST'!$C$2:$D$17,2,0),
VLOOKUP(MID(input!$A770,SEARCH($E$1,input!$A770)+10,1),'TRUE LIST'!$C$2:$D$17,2,0),
TRIM(MID(input!$A770,SEARCH($E$1,input!$A770)+11,1))=""),TRUE,""),"X"),"")</f>
        <v>X</v>
      </c>
      <c r="F770" s="14" t="b">
        <f>IFERROR(IF(ISNUMBER(SEARCH($F$1,input!$A770)),VLOOKUP(TRIM(MID(input!$A770,SEARCH($F$1,input!$A770)+4,4)),'TRUE LIST'!$A$2:$B$8,2,0),"X"),"")</f>
        <v>1</v>
      </c>
      <c r="G770" s="14" t="str">
        <f>IFERROR(IF(ISNUMBER(SEARCH($G$1,input!$A770)),IF(LEN(TRIM(MID(input!$A770,SEARCH($G$1,input!$A770)+4,10)))=9,TRUE,""),"X"),"")</f>
        <v>X</v>
      </c>
      <c r="H770" s="14">
        <f t="shared" ca="1" si="22"/>
        <v>6</v>
      </c>
      <c r="I770" s="13" t="str">
        <f>IF(ISBLANK(input!A770),"x","")</f>
        <v/>
      </c>
      <c r="J770" s="13" t="str">
        <f>IFERROR(IF(I770="x",MATCH("x",I771:I959,0),N/A),"")</f>
        <v/>
      </c>
      <c r="K770" s="14">
        <f t="shared" ca="1" si="23"/>
        <v>6</v>
      </c>
    </row>
    <row r="771" spans="1:11" s="1" customFormat="1" x14ac:dyDescent="0.35">
      <c r="A771" s="14" t="b">
        <f>IFERROR(IF(ISNUMBER(SEARCH($A$1,input!$A771)),AND(1920&lt;=VALUE(TRIM(MID(input!$A771,SEARCH($A$1,input!$A771)+4,5))),VALUE(TRIM(MID(input!$A771,SEARCH($A$1,input!$A771)+4,5)))&lt;=2002),"X"),"")</f>
        <v>1</v>
      </c>
      <c r="B771" s="14" t="b">
        <f>IFERROR(IF(ISNUMBER(SEARCH($B$1,input!$A771)),AND(2010&lt;=VALUE(TRIM(MID(input!$A771,SEARCH($B$1,input!$A771)+4,5))),VALUE(TRIM(MID(input!$A771,SEARCH($B$1,input!$A771)+4,5)))&lt;=2020),"X"),"")</f>
        <v>1</v>
      </c>
      <c r="C771" s="14" t="str">
        <f>IFERROR(IF(ISNUMBER(SEARCH($C$1,input!$A771)),AND(2020&lt;=VALUE(TRIM(MID(input!$A771,SEARCH($C$1,input!$A771)+4,5))),VALUE(TRIM(MID(input!$A771,SEARCH($C$1,input!$A771)+4,5)))&lt;=2030),"X"),"")</f>
        <v>X</v>
      </c>
      <c r="D771" s="14" t="b">
        <f>IFERROR(IF(ISNUMBER(SEARCH($D$1,input!$A771)),IF(MID(input!$A771,SEARCH($D$1,input!$A771)+7,2)="cm",AND(150&lt;=VALUE(MID(input!$A771,SEARCH($D$1,input!$A771)+4,3)),VALUE(MID(input!$A771,SEARCH($D$1,input!$A771)+4,3))&lt;=193),IF(MID(input!$A771,SEARCH($D$1,input!$A771)+6,2)="in",AND(59&lt;=VALUE(MID(input!$A771,SEARCH($D$1,input!$A771)+4,2)),VALUE(MID(input!$A771,SEARCH($D$1,input!$A771)+4,2))&lt;=76),"")),"X"),"")</f>
        <v>1</v>
      </c>
      <c r="E771" s="14" t="str">
        <f>IFERROR(IF(ISNUMBER(SEARCH($E$1,input!$A771)),IF(AND(MID(input!$A771,SEARCH($E$1,input!$A771)+4,1)="#",
VLOOKUP(MID(input!$A771,SEARCH($E$1,input!$A771)+5,1),'TRUE LIST'!$C$2:$D$17,2,0),
VLOOKUP(MID(input!$A771,SEARCH($E$1,input!$A771)+6,1),'TRUE LIST'!$C$2:$D$17,2,0),
VLOOKUP(MID(input!$A771,SEARCH($E$1,input!$A771)+7,1),'TRUE LIST'!$C$2:$D$17,2,0),
VLOOKUP(MID(input!$A771,SEARCH($E$1,input!$A771)+8,1),'TRUE LIST'!$C$2:$D$17,2,0),
VLOOKUP(MID(input!$A771,SEARCH($E$1,input!$A771)+9,1),'TRUE LIST'!$C$2:$D$17,2,0),
VLOOKUP(MID(input!$A771,SEARCH($E$1,input!$A771)+10,1),'TRUE LIST'!$C$2:$D$17,2,0),
TRIM(MID(input!$A771,SEARCH($E$1,input!$A771)+11,1))=""),TRUE,""),"X"),"")</f>
        <v>X</v>
      </c>
      <c r="F771" s="14" t="str">
        <f>IFERROR(IF(ISNUMBER(SEARCH($F$1,input!$A771)),VLOOKUP(TRIM(MID(input!$A771,SEARCH($F$1,input!$A771)+4,4)),'TRUE LIST'!$A$2:$B$8,2,0),"X"),"")</f>
        <v>X</v>
      </c>
      <c r="G771" s="14" t="b">
        <f>IFERROR(IF(ISNUMBER(SEARCH($G$1,input!$A771)),IF(LEN(TRIM(MID(input!$A771,SEARCH($G$1,input!$A771)+4,10)))=9,TRUE,""),"X"),"")</f>
        <v>1</v>
      </c>
      <c r="H771" s="14" t="str">
        <f t="shared" ref="H771:H834" ca="1" si="24">IFERROR(COUNTIF(INDIRECT("RC2:R["&amp;J770-1&amp;"]C8",FALSE),"TRUE"),"")</f>
        <v/>
      </c>
      <c r="I771" s="13" t="str">
        <f>IF(ISBLANK(input!A771),"x","")</f>
        <v/>
      </c>
      <c r="J771" s="13" t="str">
        <f>IFERROR(IF(I771="x",MATCH("x",I772:I959,0),N/A),"")</f>
        <v/>
      </c>
      <c r="K771" s="14" t="str">
        <f t="shared" ref="K771:K834" ca="1" si="25">IFERROR((J770-1)*7-COUNTIF(INDIRECT("RC2:R["&amp;J770-2&amp;"]C8",FALSE),"*X*"),"")</f>
        <v/>
      </c>
    </row>
    <row r="772" spans="1:11" s="1" customFormat="1" x14ac:dyDescent="0.35">
      <c r="A772" s="14" t="str">
        <f>IFERROR(IF(ISNUMBER(SEARCH($A$1,input!$A772)),AND(1920&lt;=VALUE(TRIM(MID(input!$A772,SEARCH($A$1,input!$A772)+4,5))),VALUE(TRIM(MID(input!$A772,SEARCH($A$1,input!$A772)+4,5)))&lt;=2002),"X"),"")</f>
        <v>X</v>
      </c>
      <c r="B772" s="14" t="str">
        <f>IFERROR(IF(ISNUMBER(SEARCH($B$1,input!$A772)),AND(2010&lt;=VALUE(TRIM(MID(input!$A772,SEARCH($B$1,input!$A772)+4,5))),VALUE(TRIM(MID(input!$A772,SEARCH($B$1,input!$A772)+4,5)))&lt;=2020),"X"),"")</f>
        <v>X</v>
      </c>
      <c r="C772" s="14" t="str">
        <f>IFERROR(IF(ISNUMBER(SEARCH($C$1,input!$A772)),AND(2020&lt;=VALUE(TRIM(MID(input!$A772,SEARCH($C$1,input!$A772)+4,5))),VALUE(TRIM(MID(input!$A772,SEARCH($C$1,input!$A772)+4,5)))&lt;=2030),"X"),"")</f>
        <v>X</v>
      </c>
      <c r="D772" s="14" t="str">
        <f>IFERROR(IF(ISNUMBER(SEARCH($D$1,input!$A772)),IF(MID(input!$A772,SEARCH($D$1,input!$A772)+7,2)="cm",AND(150&lt;=VALUE(MID(input!$A772,SEARCH($D$1,input!$A772)+4,3)),VALUE(MID(input!$A772,SEARCH($D$1,input!$A772)+4,3))&lt;=193),IF(MID(input!$A772,SEARCH($D$1,input!$A772)+6,2)="in",AND(59&lt;=VALUE(MID(input!$A772,SEARCH($D$1,input!$A772)+4,2)),VALUE(MID(input!$A772,SEARCH($D$1,input!$A772)+4,2))&lt;=76),"")),"X"),"")</f>
        <v>X</v>
      </c>
      <c r="E772" s="14" t="b">
        <f>IFERROR(IF(ISNUMBER(SEARCH($E$1,input!$A772)),IF(AND(MID(input!$A772,SEARCH($E$1,input!$A772)+4,1)="#",
VLOOKUP(MID(input!$A772,SEARCH($E$1,input!$A772)+5,1),'TRUE LIST'!$C$2:$D$17,2,0),
VLOOKUP(MID(input!$A772,SEARCH($E$1,input!$A772)+6,1),'TRUE LIST'!$C$2:$D$17,2,0),
VLOOKUP(MID(input!$A772,SEARCH($E$1,input!$A772)+7,1),'TRUE LIST'!$C$2:$D$17,2,0),
VLOOKUP(MID(input!$A772,SEARCH($E$1,input!$A772)+8,1),'TRUE LIST'!$C$2:$D$17,2,0),
VLOOKUP(MID(input!$A772,SEARCH($E$1,input!$A772)+9,1),'TRUE LIST'!$C$2:$D$17,2,0),
VLOOKUP(MID(input!$A772,SEARCH($E$1,input!$A772)+10,1),'TRUE LIST'!$C$2:$D$17,2,0),
TRIM(MID(input!$A772,SEARCH($E$1,input!$A772)+11,1))=""),TRUE,""),"X"),"")</f>
        <v>1</v>
      </c>
      <c r="F772" s="14" t="str">
        <f>IFERROR(IF(ISNUMBER(SEARCH($F$1,input!$A772)),VLOOKUP(TRIM(MID(input!$A772,SEARCH($F$1,input!$A772)+4,4)),'TRUE LIST'!$A$2:$B$8,2,0),"X"),"")</f>
        <v>X</v>
      </c>
      <c r="G772" s="14" t="str">
        <f>IFERROR(IF(ISNUMBER(SEARCH($G$1,input!$A772)),IF(LEN(TRIM(MID(input!$A772,SEARCH($G$1,input!$A772)+4,10)))=9,TRUE,""),"X"),"")</f>
        <v>X</v>
      </c>
      <c r="H772" s="14" t="str">
        <f t="shared" ca="1" si="24"/>
        <v/>
      </c>
      <c r="I772" s="13" t="str">
        <f>IF(ISBLANK(input!A772),"x","")</f>
        <v/>
      </c>
      <c r="J772" s="13" t="str">
        <f>IFERROR(IF(I772="x",MATCH("x",I773:I959,0),N/A),"")</f>
        <v/>
      </c>
      <c r="K772" s="14" t="str">
        <f t="shared" ca="1" si="25"/>
        <v/>
      </c>
    </row>
    <row r="773" spans="1:11" s="1" customFormat="1" x14ac:dyDescent="0.35">
      <c r="A773" s="14" t="str">
        <f>IFERROR(IF(ISNUMBER(SEARCH($A$1,input!$A773)),AND(1920&lt;=VALUE(TRIM(MID(input!$A773,SEARCH($A$1,input!$A773)+4,5))),VALUE(TRIM(MID(input!$A773,SEARCH($A$1,input!$A773)+4,5)))&lt;=2002),"X"),"")</f>
        <v>X</v>
      </c>
      <c r="B773" s="14" t="str">
        <f>IFERROR(IF(ISNUMBER(SEARCH($B$1,input!$A773)),AND(2010&lt;=VALUE(TRIM(MID(input!$A773,SEARCH($B$1,input!$A773)+4,5))),VALUE(TRIM(MID(input!$A773,SEARCH($B$1,input!$A773)+4,5)))&lt;=2020),"X"),"")</f>
        <v>X</v>
      </c>
      <c r="C773" s="14" t="str">
        <f>IFERROR(IF(ISNUMBER(SEARCH($C$1,input!$A773)),AND(2020&lt;=VALUE(TRIM(MID(input!$A773,SEARCH($C$1,input!$A773)+4,5))),VALUE(TRIM(MID(input!$A773,SEARCH($C$1,input!$A773)+4,5)))&lt;=2030),"X"),"")</f>
        <v>X</v>
      </c>
      <c r="D773" s="14" t="str">
        <f>IFERROR(IF(ISNUMBER(SEARCH($D$1,input!$A773)),IF(MID(input!$A773,SEARCH($D$1,input!$A773)+7,2)="cm",AND(150&lt;=VALUE(MID(input!$A773,SEARCH($D$1,input!$A773)+4,3)),VALUE(MID(input!$A773,SEARCH($D$1,input!$A773)+4,3))&lt;=193),IF(MID(input!$A773,SEARCH($D$1,input!$A773)+6,2)="in",AND(59&lt;=VALUE(MID(input!$A773,SEARCH($D$1,input!$A773)+4,2)),VALUE(MID(input!$A773,SEARCH($D$1,input!$A773)+4,2))&lt;=76),"")),"X"),"")</f>
        <v>X</v>
      </c>
      <c r="E773" s="14" t="str">
        <f>IFERROR(IF(ISNUMBER(SEARCH($E$1,input!$A773)),IF(AND(MID(input!$A773,SEARCH($E$1,input!$A773)+4,1)="#",
VLOOKUP(MID(input!$A773,SEARCH($E$1,input!$A773)+5,1),'TRUE LIST'!$C$2:$D$17,2,0),
VLOOKUP(MID(input!$A773,SEARCH($E$1,input!$A773)+6,1),'TRUE LIST'!$C$2:$D$17,2,0),
VLOOKUP(MID(input!$A773,SEARCH($E$1,input!$A773)+7,1),'TRUE LIST'!$C$2:$D$17,2,0),
VLOOKUP(MID(input!$A773,SEARCH($E$1,input!$A773)+8,1),'TRUE LIST'!$C$2:$D$17,2,0),
VLOOKUP(MID(input!$A773,SEARCH($E$1,input!$A773)+9,1),'TRUE LIST'!$C$2:$D$17,2,0),
VLOOKUP(MID(input!$A773,SEARCH($E$1,input!$A773)+10,1),'TRUE LIST'!$C$2:$D$17,2,0),
TRIM(MID(input!$A773,SEARCH($E$1,input!$A773)+11,1))=""),TRUE,""),"X"),"")</f>
        <v>X</v>
      </c>
      <c r="F773" s="14" t="str">
        <f>IFERROR(IF(ISNUMBER(SEARCH($F$1,input!$A773)),VLOOKUP(TRIM(MID(input!$A773,SEARCH($F$1,input!$A773)+4,4)),'TRUE LIST'!$A$2:$B$8,2,0),"X"),"")</f>
        <v>X</v>
      </c>
      <c r="G773" s="14" t="str">
        <f>IFERROR(IF(ISNUMBER(SEARCH($G$1,input!$A773)),IF(LEN(TRIM(MID(input!$A773,SEARCH($G$1,input!$A773)+4,10)))=9,TRUE,""),"X"),"")</f>
        <v>X</v>
      </c>
      <c r="H773" s="14" t="str">
        <f t="shared" ca="1" si="24"/>
        <v/>
      </c>
      <c r="I773" s="13" t="str">
        <f>IF(ISBLANK(input!A773),"x","")</f>
        <v>x</v>
      </c>
      <c r="J773" s="13">
        <f>IFERROR(IF(I773="x",MATCH("x",I774:I959,0),N/A),"")</f>
        <v>4</v>
      </c>
      <c r="K773" s="14" t="str">
        <f t="shared" ca="1" si="25"/>
        <v/>
      </c>
    </row>
    <row r="774" spans="1:11" s="1" customFormat="1" x14ac:dyDescent="0.35">
      <c r="A774" s="14" t="str">
        <f>IFERROR(IF(ISNUMBER(SEARCH($A$1,input!$A774)),AND(1920&lt;=VALUE(TRIM(MID(input!$A774,SEARCH($A$1,input!$A774)+4,5))),VALUE(TRIM(MID(input!$A774,SEARCH($A$1,input!$A774)+4,5)))&lt;=2002),"X"),"")</f>
        <v>X</v>
      </c>
      <c r="B774" s="14" t="b">
        <f>IFERROR(IF(ISNUMBER(SEARCH($B$1,input!$A774)),AND(2010&lt;=VALUE(TRIM(MID(input!$A774,SEARCH($B$1,input!$A774)+4,5))),VALUE(TRIM(MID(input!$A774,SEARCH($B$1,input!$A774)+4,5)))&lt;=2020),"X"),"")</f>
        <v>1</v>
      </c>
      <c r="C774" s="14" t="str">
        <f>IFERROR(IF(ISNUMBER(SEARCH($C$1,input!$A774)),AND(2020&lt;=VALUE(TRIM(MID(input!$A774,SEARCH($C$1,input!$A774)+4,5))),VALUE(TRIM(MID(input!$A774,SEARCH($C$1,input!$A774)+4,5)))&lt;=2030),"X"),"")</f>
        <v>X</v>
      </c>
      <c r="D774" s="14" t="b">
        <f>IFERROR(IF(ISNUMBER(SEARCH($D$1,input!$A774)),IF(MID(input!$A774,SEARCH($D$1,input!$A774)+7,2)="cm",AND(150&lt;=VALUE(MID(input!$A774,SEARCH($D$1,input!$A774)+4,3)),VALUE(MID(input!$A774,SEARCH($D$1,input!$A774)+4,3))&lt;=193),IF(MID(input!$A774,SEARCH($D$1,input!$A774)+6,2)="in",AND(59&lt;=VALUE(MID(input!$A774,SEARCH($D$1,input!$A774)+4,2)),VALUE(MID(input!$A774,SEARCH($D$1,input!$A774)+4,2))&lt;=76),"")),"X"),"")</f>
        <v>1</v>
      </c>
      <c r="E774" s="14" t="str">
        <f>IFERROR(IF(ISNUMBER(SEARCH($E$1,input!$A774)),IF(AND(MID(input!$A774,SEARCH($E$1,input!$A774)+4,1)="#",
VLOOKUP(MID(input!$A774,SEARCH($E$1,input!$A774)+5,1),'TRUE LIST'!$C$2:$D$17,2,0),
VLOOKUP(MID(input!$A774,SEARCH($E$1,input!$A774)+6,1),'TRUE LIST'!$C$2:$D$17,2,0),
VLOOKUP(MID(input!$A774,SEARCH($E$1,input!$A774)+7,1),'TRUE LIST'!$C$2:$D$17,2,0),
VLOOKUP(MID(input!$A774,SEARCH($E$1,input!$A774)+8,1),'TRUE LIST'!$C$2:$D$17,2,0),
VLOOKUP(MID(input!$A774,SEARCH($E$1,input!$A774)+9,1),'TRUE LIST'!$C$2:$D$17,2,0),
VLOOKUP(MID(input!$A774,SEARCH($E$1,input!$A774)+10,1),'TRUE LIST'!$C$2:$D$17,2,0),
TRIM(MID(input!$A774,SEARCH($E$1,input!$A774)+11,1))=""),TRUE,""),"X"),"")</f>
        <v>X</v>
      </c>
      <c r="F774" s="14" t="str">
        <f>IFERROR(IF(ISNUMBER(SEARCH($F$1,input!$A774)),VLOOKUP(TRIM(MID(input!$A774,SEARCH($F$1,input!$A774)+4,4)),'TRUE LIST'!$A$2:$B$8,2,0),"X"),"")</f>
        <v>X</v>
      </c>
      <c r="G774" s="14" t="b">
        <f>IFERROR(IF(ISNUMBER(SEARCH($G$1,input!$A774)),IF(LEN(TRIM(MID(input!$A774,SEARCH($G$1,input!$A774)+4,10)))=9,TRUE,""),"X"),"")</f>
        <v>1</v>
      </c>
      <c r="H774" s="14">
        <f t="shared" ca="1" si="24"/>
        <v>6</v>
      </c>
      <c r="I774" s="13" t="str">
        <f>IF(ISBLANK(input!A774),"x","")</f>
        <v/>
      </c>
      <c r="J774" s="13" t="str">
        <f>IFERROR(IF(I774="x",MATCH("x",I775:I959,0),N/A),"")</f>
        <v/>
      </c>
      <c r="K774" s="14">
        <f t="shared" ca="1" si="25"/>
        <v>6</v>
      </c>
    </row>
    <row r="775" spans="1:11" s="1" customFormat="1" x14ac:dyDescent="0.35">
      <c r="A775" s="14" t="b">
        <f>IFERROR(IF(ISNUMBER(SEARCH($A$1,input!$A775)),AND(1920&lt;=VALUE(TRIM(MID(input!$A775,SEARCH($A$1,input!$A775)+4,5))),VALUE(TRIM(MID(input!$A775,SEARCH($A$1,input!$A775)+4,5)))&lt;=2002),"X"),"")</f>
        <v>1</v>
      </c>
      <c r="B775" s="14" t="str">
        <f>IFERROR(IF(ISNUMBER(SEARCH($B$1,input!$A775)),AND(2010&lt;=VALUE(TRIM(MID(input!$A775,SEARCH($B$1,input!$A775)+4,5))),VALUE(TRIM(MID(input!$A775,SEARCH($B$1,input!$A775)+4,5)))&lt;=2020),"X"),"")</f>
        <v>X</v>
      </c>
      <c r="C775" s="14" t="str">
        <f>IFERROR(IF(ISNUMBER(SEARCH($C$1,input!$A775)),AND(2020&lt;=VALUE(TRIM(MID(input!$A775,SEARCH($C$1,input!$A775)+4,5))),VALUE(TRIM(MID(input!$A775,SEARCH($C$1,input!$A775)+4,5)))&lt;=2030),"X"),"")</f>
        <v>X</v>
      </c>
      <c r="D775" s="14" t="str">
        <f>IFERROR(IF(ISNUMBER(SEARCH($D$1,input!$A775)),IF(MID(input!$A775,SEARCH($D$1,input!$A775)+7,2)="cm",AND(150&lt;=VALUE(MID(input!$A775,SEARCH($D$1,input!$A775)+4,3)),VALUE(MID(input!$A775,SEARCH($D$1,input!$A775)+4,3))&lt;=193),IF(MID(input!$A775,SEARCH($D$1,input!$A775)+6,2)="in",AND(59&lt;=VALUE(MID(input!$A775,SEARCH($D$1,input!$A775)+4,2)),VALUE(MID(input!$A775,SEARCH($D$1,input!$A775)+4,2))&lt;=76),"")),"X"),"")</f>
        <v>X</v>
      </c>
      <c r="E775" s="14" t="b">
        <f>IFERROR(IF(ISNUMBER(SEARCH($E$1,input!$A775)),IF(AND(MID(input!$A775,SEARCH($E$1,input!$A775)+4,1)="#",
VLOOKUP(MID(input!$A775,SEARCH($E$1,input!$A775)+5,1),'TRUE LIST'!$C$2:$D$17,2,0),
VLOOKUP(MID(input!$A775,SEARCH($E$1,input!$A775)+6,1),'TRUE LIST'!$C$2:$D$17,2,0),
VLOOKUP(MID(input!$A775,SEARCH($E$1,input!$A775)+7,1),'TRUE LIST'!$C$2:$D$17,2,0),
VLOOKUP(MID(input!$A775,SEARCH($E$1,input!$A775)+8,1),'TRUE LIST'!$C$2:$D$17,2,0),
VLOOKUP(MID(input!$A775,SEARCH($E$1,input!$A775)+9,1),'TRUE LIST'!$C$2:$D$17,2,0),
VLOOKUP(MID(input!$A775,SEARCH($E$1,input!$A775)+10,1),'TRUE LIST'!$C$2:$D$17,2,0),
TRIM(MID(input!$A775,SEARCH($E$1,input!$A775)+11,1))=""),TRUE,""),"X"),"")</f>
        <v>1</v>
      </c>
      <c r="F775" s="14" t="b">
        <f>IFERROR(IF(ISNUMBER(SEARCH($F$1,input!$A775)),VLOOKUP(TRIM(MID(input!$A775,SEARCH($F$1,input!$A775)+4,4)),'TRUE LIST'!$A$2:$B$8,2,0),"X"),"")</f>
        <v>1</v>
      </c>
      <c r="G775" s="14" t="str">
        <f>IFERROR(IF(ISNUMBER(SEARCH($G$1,input!$A775)),IF(LEN(TRIM(MID(input!$A775,SEARCH($G$1,input!$A775)+4,10)))=9,TRUE,""),"X"),"")</f>
        <v>X</v>
      </c>
      <c r="H775" s="14" t="str">
        <f t="shared" ca="1" si="24"/>
        <v/>
      </c>
      <c r="I775" s="13" t="str">
        <f>IF(ISBLANK(input!A775),"x","")</f>
        <v/>
      </c>
      <c r="J775" s="13" t="str">
        <f>IFERROR(IF(I775="x",MATCH("x",I776:I959,0),N/A),"")</f>
        <v/>
      </c>
      <c r="K775" s="14" t="str">
        <f t="shared" ca="1" si="25"/>
        <v/>
      </c>
    </row>
    <row r="776" spans="1:11" s="1" customFormat="1" x14ac:dyDescent="0.35">
      <c r="A776" s="14" t="str">
        <f>IFERROR(IF(ISNUMBER(SEARCH($A$1,input!$A776)),AND(1920&lt;=VALUE(TRIM(MID(input!$A776,SEARCH($A$1,input!$A776)+4,5))),VALUE(TRIM(MID(input!$A776,SEARCH($A$1,input!$A776)+4,5)))&lt;=2002),"X"),"")</f>
        <v>X</v>
      </c>
      <c r="B776" s="14" t="str">
        <f>IFERROR(IF(ISNUMBER(SEARCH($B$1,input!$A776)),AND(2010&lt;=VALUE(TRIM(MID(input!$A776,SEARCH($B$1,input!$A776)+4,5))),VALUE(TRIM(MID(input!$A776,SEARCH($B$1,input!$A776)+4,5)))&lt;=2020),"X"),"")</f>
        <v>X</v>
      </c>
      <c r="C776" s="14" t="b">
        <f>IFERROR(IF(ISNUMBER(SEARCH($C$1,input!$A776)),AND(2020&lt;=VALUE(TRIM(MID(input!$A776,SEARCH($C$1,input!$A776)+4,5))),VALUE(TRIM(MID(input!$A776,SEARCH($C$1,input!$A776)+4,5)))&lt;=2030),"X"),"")</f>
        <v>1</v>
      </c>
      <c r="D776" s="14" t="str">
        <f>IFERROR(IF(ISNUMBER(SEARCH($D$1,input!$A776)),IF(MID(input!$A776,SEARCH($D$1,input!$A776)+7,2)="cm",AND(150&lt;=VALUE(MID(input!$A776,SEARCH($D$1,input!$A776)+4,3)),VALUE(MID(input!$A776,SEARCH($D$1,input!$A776)+4,3))&lt;=193),IF(MID(input!$A776,SEARCH($D$1,input!$A776)+6,2)="in",AND(59&lt;=VALUE(MID(input!$A776,SEARCH($D$1,input!$A776)+4,2)),VALUE(MID(input!$A776,SEARCH($D$1,input!$A776)+4,2))&lt;=76),"")),"X"),"")</f>
        <v>X</v>
      </c>
      <c r="E776" s="14" t="str">
        <f>IFERROR(IF(ISNUMBER(SEARCH($E$1,input!$A776)),IF(AND(MID(input!$A776,SEARCH($E$1,input!$A776)+4,1)="#",
VLOOKUP(MID(input!$A776,SEARCH($E$1,input!$A776)+5,1),'TRUE LIST'!$C$2:$D$17,2,0),
VLOOKUP(MID(input!$A776,SEARCH($E$1,input!$A776)+6,1),'TRUE LIST'!$C$2:$D$17,2,0),
VLOOKUP(MID(input!$A776,SEARCH($E$1,input!$A776)+7,1),'TRUE LIST'!$C$2:$D$17,2,0),
VLOOKUP(MID(input!$A776,SEARCH($E$1,input!$A776)+8,1),'TRUE LIST'!$C$2:$D$17,2,0),
VLOOKUP(MID(input!$A776,SEARCH($E$1,input!$A776)+9,1),'TRUE LIST'!$C$2:$D$17,2,0),
VLOOKUP(MID(input!$A776,SEARCH($E$1,input!$A776)+10,1),'TRUE LIST'!$C$2:$D$17,2,0),
TRIM(MID(input!$A776,SEARCH($E$1,input!$A776)+11,1))=""),TRUE,""),"X"),"")</f>
        <v>X</v>
      </c>
      <c r="F776" s="14" t="str">
        <f>IFERROR(IF(ISNUMBER(SEARCH($F$1,input!$A776)),VLOOKUP(TRIM(MID(input!$A776,SEARCH($F$1,input!$A776)+4,4)),'TRUE LIST'!$A$2:$B$8,2,0),"X"),"")</f>
        <v>X</v>
      </c>
      <c r="G776" s="14" t="str">
        <f>IFERROR(IF(ISNUMBER(SEARCH($G$1,input!$A776)),IF(LEN(TRIM(MID(input!$A776,SEARCH($G$1,input!$A776)+4,10)))=9,TRUE,""),"X"),"")</f>
        <v>X</v>
      </c>
      <c r="H776" s="14" t="str">
        <f t="shared" ca="1" si="24"/>
        <v/>
      </c>
      <c r="I776" s="13" t="str">
        <f>IF(ISBLANK(input!A776),"x","")</f>
        <v/>
      </c>
      <c r="J776" s="13" t="str">
        <f>IFERROR(IF(I776="x",MATCH("x",I777:I959,0),N/A),"")</f>
        <v/>
      </c>
      <c r="K776" s="14" t="str">
        <f t="shared" ca="1" si="25"/>
        <v/>
      </c>
    </row>
    <row r="777" spans="1:11" s="1" customFormat="1" x14ac:dyDescent="0.35">
      <c r="A777" s="14" t="str">
        <f>IFERROR(IF(ISNUMBER(SEARCH($A$1,input!$A777)),AND(1920&lt;=VALUE(TRIM(MID(input!$A777,SEARCH($A$1,input!$A777)+4,5))),VALUE(TRIM(MID(input!$A777,SEARCH($A$1,input!$A777)+4,5)))&lt;=2002),"X"),"")</f>
        <v>X</v>
      </c>
      <c r="B777" s="14" t="str">
        <f>IFERROR(IF(ISNUMBER(SEARCH($B$1,input!$A777)),AND(2010&lt;=VALUE(TRIM(MID(input!$A777,SEARCH($B$1,input!$A777)+4,5))),VALUE(TRIM(MID(input!$A777,SEARCH($B$1,input!$A777)+4,5)))&lt;=2020),"X"),"")</f>
        <v>X</v>
      </c>
      <c r="C777" s="14" t="str">
        <f>IFERROR(IF(ISNUMBER(SEARCH($C$1,input!$A777)),AND(2020&lt;=VALUE(TRIM(MID(input!$A777,SEARCH($C$1,input!$A777)+4,5))),VALUE(TRIM(MID(input!$A777,SEARCH($C$1,input!$A777)+4,5)))&lt;=2030),"X"),"")</f>
        <v>X</v>
      </c>
      <c r="D777" s="14" t="str">
        <f>IFERROR(IF(ISNUMBER(SEARCH($D$1,input!$A777)),IF(MID(input!$A777,SEARCH($D$1,input!$A777)+7,2)="cm",AND(150&lt;=VALUE(MID(input!$A777,SEARCH($D$1,input!$A777)+4,3)),VALUE(MID(input!$A777,SEARCH($D$1,input!$A777)+4,3))&lt;=193),IF(MID(input!$A777,SEARCH($D$1,input!$A777)+6,2)="in",AND(59&lt;=VALUE(MID(input!$A777,SEARCH($D$1,input!$A777)+4,2)),VALUE(MID(input!$A777,SEARCH($D$1,input!$A777)+4,2))&lt;=76),"")),"X"),"")</f>
        <v>X</v>
      </c>
      <c r="E777" s="14" t="str">
        <f>IFERROR(IF(ISNUMBER(SEARCH($E$1,input!$A777)),IF(AND(MID(input!$A777,SEARCH($E$1,input!$A777)+4,1)="#",
VLOOKUP(MID(input!$A777,SEARCH($E$1,input!$A777)+5,1),'TRUE LIST'!$C$2:$D$17,2,0),
VLOOKUP(MID(input!$A777,SEARCH($E$1,input!$A777)+6,1),'TRUE LIST'!$C$2:$D$17,2,0),
VLOOKUP(MID(input!$A777,SEARCH($E$1,input!$A777)+7,1),'TRUE LIST'!$C$2:$D$17,2,0),
VLOOKUP(MID(input!$A777,SEARCH($E$1,input!$A777)+8,1),'TRUE LIST'!$C$2:$D$17,2,0),
VLOOKUP(MID(input!$A777,SEARCH($E$1,input!$A777)+9,1),'TRUE LIST'!$C$2:$D$17,2,0),
VLOOKUP(MID(input!$A777,SEARCH($E$1,input!$A777)+10,1),'TRUE LIST'!$C$2:$D$17,2,0),
TRIM(MID(input!$A777,SEARCH($E$1,input!$A777)+11,1))=""),TRUE,""),"X"),"")</f>
        <v>X</v>
      </c>
      <c r="F777" s="14" t="str">
        <f>IFERROR(IF(ISNUMBER(SEARCH($F$1,input!$A777)),VLOOKUP(TRIM(MID(input!$A777,SEARCH($F$1,input!$A777)+4,4)),'TRUE LIST'!$A$2:$B$8,2,0),"X"),"")</f>
        <v>X</v>
      </c>
      <c r="G777" s="14" t="str">
        <f>IFERROR(IF(ISNUMBER(SEARCH($G$1,input!$A777)),IF(LEN(TRIM(MID(input!$A777,SEARCH($G$1,input!$A777)+4,10)))=9,TRUE,""),"X"),"")</f>
        <v>X</v>
      </c>
      <c r="H777" s="14" t="str">
        <f t="shared" ca="1" si="24"/>
        <v/>
      </c>
      <c r="I777" s="13" t="str">
        <f>IF(ISBLANK(input!A777),"x","")</f>
        <v>x</v>
      </c>
      <c r="J777" s="13">
        <f>IFERROR(IF(I777="x",MATCH("x",I778:I959,0),N/A),"")</f>
        <v>3</v>
      </c>
      <c r="K777" s="14" t="str">
        <f t="shared" ca="1" si="25"/>
        <v/>
      </c>
    </row>
    <row r="778" spans="1:11" s="1" customFormat="1" x14ac:dyDescent="0.35">
      <c r="A778" s="14" t="b">
        <f>IFERROR(IF(ISNUMBER(SEARCH($A$1,input!$A778)),AND(1920&lt;=VALUE(TRIM(MID(input!$A778,SEARCH($A$1,input!$A778)+4,5))),VALUE(TRIM(MID(input!$A778,SEARCH($A$1,input!$A778)+4,5)))&lt;=2002),"X"),"")</f>
        <v>1</v>
      </c>
      <c r="B778" s="14" t="b">
        <f>IFERROR(IF(ISNUMBER(SEARCH($B$1,input!$A778)),AND(2010&lt;=VALUE(TRIM(MID(input!$A778,SEARCH($B$1,input!$A778)+4,5))),VALUE(TRIM(MID(input!$A778,SEARCH($B$1,input!$A778)+4,5)))&lt;=2020),"X"),"")</f>
        <v>1</v>
      </c>
      <c r="C778" s="14" t="b">
        <f>IFERROR(IF(ISNUMBER(SEARCH($C$1,input!$A778)),AND(2020&lt;=VALUE(TRIM(MID(input!$A778,SEARCH($C$1,input!$A778)+4,5))),VALUE(TRIM(MID(input!$A778,SEARCH($C$1,input!$A778)+4,5)))&lt;=2030),"X"),"")</f>
        <v>1</v>
      </c>
      <c r="D778" s="14" t="str">
        <f>IFERROR(IF(ISNUMBER(SEARCH($D$1,input!$A778)),IF(MID(input!$A778,SEARCH($D$1,input!$A778)+7,2)="cm",AND(150&lt;=VALUE(MID(input!$A778,SEARCH($D$1,input!$A778)+4,3)),VALUE(MID(input!$A778,SEARCH($D$1,input!$A778)+4,3))&lt;=193),IF(MID(input!$A778,SEARCH($D$1,input!$A778)+6,2)="in",AND(59&lt;=VALUE(MID(input!$A778,SEARCH($D$1,input!$A778)+4,2)),VALUE(MID(input!$A778,SEARCH($D$1,input!$A778)+4,2))&lt;=76),"")),"X"),"")</f>
        <v>X</v>
      </c>
      <c r="E778" s="14" t="str">
        <f>IFERROR(IF(ISNUMBER(SEARCH($E$1,input!$A778)),IF(AND(MID(input!$A778,SEARCH($E$1,input!$A778)+4,1)="#",
VLOOKUP(MID(input!$A778,SEARCH($E$1,input!$A778)+5,1),'TRUE LIST'!$C$2:$D$17,2,0),
VLOOKUP(MID(input!$A778,SEARCH($E$1,input!$A778)+6,1),'TRUE LIST'!$C$2:$D$17,2,0),
VLOOKUP(MID(input!$A778,SEARCH($E$1,input!$A778)+7,1),'TRUE LIST'!$C$2:$D$17,2,0),
VLOOKUP(MID(input!$A778,SEARCH($E$1,input!$A778)+8,1),'TRUE LIST'!$C$2:$D$17,2,0),
VLOOKUP(MID(input!$A778,SEARCH($E$1,input!$A778)+9,1),'TRUE LIST'!$C$2:$D$17,2,0),
VLOOKUP(MID(input!$A778,SEARCH($E$1,input!$A778)+10,1),'TRUE LIST'!$C$2:$D$17,2,0),
TRIM(MID(input!$A778,SEARCH($E$1,input!$A778)+11,1))=""),TRUE,""),"X"),"")</f>
        <v>X</v>
      </c>
      <c r="F778" s="14" t="b">
        <f>IFERROR(IF(ISNUMBER(SEARCH($F$1,input!$A778)),VLOOKUP(TRIM(MID(input!$A778,SEARCH($F$1,input!$A778)+4,4)),'TRUE LIST'!$A$2:$B$8,2,0),"X"),"")</f>
        <v>1</v>
      </c>
      <c r="G778" s="14" t="str">
        <f>IFERROR(IF(ISNUMBER(SEARCH($G$1,input!$A778)),IF(LEN(TRIM(MID(input!$A778,SEARCH($G$1,input!$A778)+4,10)))=9,TRUE,""),"X"),"")</f>
        <v>X</v>
      </c>
      <c r="H778" s="14">
        <f t="shared" ca="1" si="24"/>
        <v>6</v>
      </c>
      <c r="I778" s="13" t="str">
        <f>IF(ISBLANK(input!A778),"x","")</f>
        <v/>
      </c>
      <c r="J778" s="13" t="str">
        <f>IFERROR(IF(I778="x",MATCH("x",I779:I959,0),N/A),"")</f>
        <v/>
      </c>
      <c r="K778" s="14">
        <f t="shared" ca="1" si="25"/>
        <v>6</v>
      </c>
    </row>
    <row r="779" spans="1:11" s="1" customFormat="1" x14ac:dyDescent="0.35">
      <c r="A779" s="14" t="str">
        <f>IFERROR(IF(ISNUMBER(SEARCH($A$1,input!$A779)),AND(1920&lt;=VALUE(TRIM(MID(input!$A779,SEARCH($A$1,input!$A779)+4,5))),VALUE(TRIM(MID(input!$A779,SEARCH($A$1,input!$A779)+4,5)))&lt;=2002),"X"),"")</f>
        <v>X</v>
      </c>
      <c r="B779" s="14" t="str">
        <f>IFERROR(IF(ISNUMBER(SEARCH($B$1,input!$A779)),AND(2010&lt;=VALUE(TRIM(MID(input!$A779,SEARCH($B$1,input!$A779)+4,5))),VALUE(TRIM(MID(input!$A779,SEARCH($B$1,input!$A779)+4,5)))&lt;=2020),"X"),"")</f>
        <v>X</v>
      </c>
      <c r="C779" s="14" t="str">
        <f>IFERROR(IF(ISNUMBER(SEARCH($C$1,input!$A779)),AND(2020&lt;=VALUE(TRIM(MID(input!$A779,SEARCH($C$1,input!$A779)+4,5))),VALUE(TRIM(MID(input!$A779,SEARCH($C$1,input!$A779)+4,5)))&lt;=2030),"X"),"")</f>
        <v>X</v>
      </c>
      <c r="D779" s="14" t="b">
        <f>IFERROR(IF(ISNUMBER(SEARCH($D$1,input!$A779)),IF(MID(input!$A779,SEARCH($D$1,input!$A779)+7,2)="cm",AND(150&lt;=VALUE(MID(input!$A779,SEARCH($D$1,input!$A779)+4,3)),VALUE(MID(input!$A779,SEARCH($D$1,input!$A779)+4,3))&lt;=193),IF(MID(input!$A779,SEARCH($D$1,input!$A779)+6,2)="in",AND(59&lt;=VALUE(MID(input!$A779,SEARCH($D$1,input!$A779)+4,2)),VALUE(MID(input!$A779,SEARCH($D$1,input!$A779)+4,2))&lt;=76),"")),"X"),"")</f>
        <v>1</v>
      </c>
      <c r="E779" s="14" t="b">
        <f>IFERROR(IF(ISNUMBER(SEARCH($E$1,input!$A779)),IF(AND(MID(input!$A779,SEARCH($E$1,input!$A779)+4,1)="#",
VLOOKUP(MID(input!$A779,SEARCH($E$1,input!$A779)+5,1),'TRUE LIST'!$C$2:$D$17,2,0),
VLOOKUP(MID(input!$A779,SEARCH($E$1,input!$A779)+6,1),'TRUE LIST'!$C$2:$D$17,2,0),
VLOOKUP(MID(input!$A779,SEARCH($E$1,input!$A779)+7,1),'TRUE LIST'!$C$2:$D$17,2,0),
VLOOKUP(MID(input!$A779,SEARCH($E$1,input!$A779)+8,1),'TRUE LIST'!$C$2:$D$17,2,0),
VLOOKUP(MID(input!$A779,SEARCH($E$1,input!$A779)+9,1),'TRUE LIST'!$C$2:$D$17,2,0),
VLOOKUP(MID(input!$A779,SEARCH($E$1,input!$A779)+10,1),'TRUE LIST'!$C$2:$D$17,2,0),
TRIM(MID(input!$A779,SEARCH($E$1,input!$A779)+11,1))=""),TRUE,""),"X"),"")</f>
        <v>1</v>
      </c>
      <c r="F779" s="14" t="str">
        <f>IFERROR(IF(ISNUMBER(SEARCH($F$1,input!$A779)),VLOOKUP(TRIM(MID(input!$A779,SEARCH($F$1,input!$A779)+4,4)),'TRUE LIST'!$A$2:$B$8,2,0),"X"),"")</f>
        <v>X</v>
      </c>
      <c r="G779" s="14" t="b">
        <f>IFERROR(IF(ISNUMBER(SEARCH($G$1,input!$A779)),IF(LEN(TRIM(MID(input!$A779,SEARCH($G$1,input!$A779)+4,10)))=9,TRUE,""),"X"),"")</f>
        <v>1</v>
      </c>
      <c r="H779" s="14" t="str">
        <f t="shared" ca="1" si="24"/>
        <v/>
      </c>
      <c r="I779" s="13" t="str">
        <f>IF(ISBLANK(input!A779),"x","")</f>
        <v/>
      </c>
      <c r="J779" s="13" t="str">
        <f>IFERROR(IF(I779="x",MATCH("x",I780:I959,0),N/A),"")</f>
        <v/>
      </c>
      <c r="K779" s="14" t="str">
        <f t="shared" ca="1" si="25"/>
        <v/>
      </c>
    </row>
    <row r="780" spans="1:11" s="1" customFormat="1" x14ac:dyDescent="0.35">
      <c r="A780" s="14" t="str">
        <f>IFERROR(IF(ISNUMBER(SEARCH($A$1,input!$A780)),AND(1920&lt;=VALUE(TRIM(MID(input!$A780,SEARCH($A$1,input!$A780)+4,5))),VALUE(TRIM(MID(input!$A780,SEARCH($A$1,input!$A780)+4,5)))&lt;=2002),"X"),"")</f>
        <v>X</v>
      </c>
      <c r="B780" s="14" t="str">
        <f>IFERROR(IF(ISNUMBER(SEARCH($B$1,input!$A780)),AND(2010&lt;=VALUE(TRIM(MID(input!$A780,SEARCH($B$1,input!$A780)+4,5))),VALUE(TRIM(MID(input!$A780,SEARCH($B$1,input!$A780)+4,5)))&lt;=2020),"X"),"")</f>
        <v>X</v>
      </c>
      <c r="C780" s="14" t="str">
        <f>IFERROR(IF(ISNUMBER(SEARCH($C$1,input!$A780)),AND(2020&lt;=VALUE(TRIM(MID(input!$A780,SEARCH($C$1,input!$A780)+4,5))),VALUE(TRIM(MID(input!$A780,SEARCH($C$1,input!$A780)+4,5)))&lt;=2030),"X"),"")</f>
        <v>X</v>
      </c>
      <c r="D780" s="14" t="str">
        <f>IFERROR(IF(ISNUMBER(SEARCH($D$1,input!$A780)),IF(MID(input!$A780,SEARCH($D$1,input!$A780)+7,2)="cm",AND(150&lt;=VALUE(MID(input!$A780,SEARCH($D$1,input!$A780)+4,3)),VALUE(MID(input!$A780,SEARCH($D$1,input!$A780)+4,3))&lt;=193),IF(MID(input!$A780,SEARCH($D$1,input!$A780)+6,2)="in",AND(59&lt;=VALUE(MID(input!$A780,SEARCH($D$1,input!$A780)+4,2)),VALUE(MID(input!$A780,SEARCH($D$1,input!$A780)+4,2))&lt;=76),"")),"X"),"")</f>
        <v>X</v>
      </c>
      <c r="E780" s="14" t="str">
        <f>IFERROR(IF(ISNUMBER(SEARCH($E$1,input!$A780)),IF(AND(MID(input!$A780,SEARCH($E$1,input!$A780)+4,1)="#",
VLOOKUP(MID(input!$A780,SEARCH($E$1,input!$A780)+5,1),'TRUE LIST'!$C$2:$D$17,2,0),
VLOOKUP(MID(input!$A780,SEARCH($E$1,input!$A780)+6,1),'TRUE LIST'!$C$2:$D$17,2,0),
VLOOKUP(MID(input!$A780,SEARCH($E$1,input!$A780)+7,1),'TRUE LIST'!$C$2:$D$17,2,0),
VLOOKUP(MID(input!$A780,SEARCH($E$1,input!$A780)+8,1),'TRUE LIST'!$C$2:$D$17,2,0),
VLOOKUP(MID(input!$A780,SEARCH($E$1,input!$A780)+9,1),'TRUE LIST'!$C$2:$D$17,2,0),
VLOOKUP(MID(input!$A780,SEARCH($E$1,input!$A780)+10,1),'TRUE LIST'!$C$2:$D$17,2,0),
TRIM(MID(input!$A780,SEARCH($E$1,input!$A780)+11,1))=""),TRUE,""),"X"),"")</f>
        <v>X</v>
      </c>
      <c r="F780" s="14" t="str">
        <f>IFERROR(IF(ISNUMBER(SEARCH($F$1,input!$A780)),VLOOKUP(TRIM(MID(input!$A780,SEARCH($F$1,input!$A780)+4,4)),'TRUE LIST'!$A$2:$B$8,2,0),"X"),"")</f>
        <v>X</v>
      </c>
      <c r="G780" s="14" t="str">
        <f>IFERROR(IF(ISNUMBER(SEARCH($G$1,input!$A780)),IF(LEN(TRIM(MID(input!$A780,SEARCH($G$1,input!$A780)+4,10)))=9,TRUE,""),"X"),"")</f>
        <v>X</v>
      </c>
      <c r="H780" s="14" t="str">
        <f t="shared" ca="1" si="24"/>
        <v/>
      </c>
      <c r="I780" s="13" t="str">
        <f>IF(ISBLANK(input!A780),"x","")</f>
        <v>x</v>
      </c>
      <c r="J780" s="13">
        <f>IFERROR(IF(I780="x",MATCH("x",I781:I959,0),N/A),"")</f>
        <v>3</v>
      </c>
      <c r="K780" s="14" t="str">
        <f t="shared" ca="1" si="25"/>
        <v/>
      </c>
    </row>
    <row r="781" spans="1:11" s="1" customFormat="1" x14ac:dyDescent="0.35">
      <c r="A781" s="14" t="str">
        <f>IFERROR(IF(ISNUMBER(SEARCH($A$1,input!$A781)),AND(1920&lt;=VALUE(TRIM(MID(input!$A781,SEARCH($A$1,input!$A781)+4,5))),VALUE(TRIM(MID(input!$A781,SEARCH($A$1,input!$A781)+4,5)))&lt;=2002),"X"),"")</f>
        <v>X</v>
      </c>
      <c r="B781" s="14" t="str">
        <f>IFERROR(IF(ISNUMBER(SEARCH($B$1,input!$A781)),AND(2010&lt;=VALUE(TRIM(MID(input!$A781,SEARCH($B$1,input!$A781)+4,5))),VALUE(TRIM(MID(input!$A781,SEARCH($B$1,input!$A781)+4,5)))&lt;=2020),"X"),"")</f>
        <v>X</v>
      </c>
      <c r="C781" s="14" t="str">
        <f>IFERROR(IF(ISNUMBER(SEARCH($C$1,input!$A781)),AND(2020&lt;=VALUE(TRIM(MID(input!$A781,SEARCH($C$1,input!$A781)+4,5))),VALUE(TRIM(MID(input!$A781,SEARCH($C$1,input!$A781)+4,5)))&lt;=2030),"X"),"")</f>
        <v>X</v>
      </c>
      <c r="D781" s="14" t="str">
        <f>IFERROR(IF(ISNUMBER(SEARCH($D$1,input!$A781)),IF(MID(input!$A781,SEARCH($D$1,input!$A781)+7,2)="cm",AND(150&lt;=VALUE(MID(input!$A781,SEARCH($D$1,input!$A781)+4,3)),VALUE(MID(input!$A781,SEARCH($D$1,input!$A781)+4,3))&lt;=193),IF(MID(input!$A781,SEARCH($D$1,input!$A781)+6,2)="in",AND(59&lt;=VALUE(MID(input!$A781,SEARCH($D$1,input!$A781)+4,2)),VALUE(MID(input!$A781,SEARCH($D$1,input!$A781)+4,2))&lt;=76),"")),"X"),"")</f>
        <v>X</v>
      </c>
      <c r="E781" s="14" t="b">
        <f>IFERROR(IF(ISNUMBER(SEARCH($E$1,input!$A781)),IF(AND(MID(input!$A781,SEARCH($E$1,input!$A781)+4,1)="#",
VLOOKUP(MID(input!$A781,SEARCH($E$1,input!$A781)+5,1),'TRUE LIST'!$C$2:$D$17,2,0),
VLOOKUP(MID(input!$A781,SEARCH($E$1,input!$A781)+6,1),'TRUE LIST'!$C$2:$D$17,2,0),
VLOOKUP(MID(input!$A781,SEARCH($E$1,input!$A781)+7,1),'TRUE LIST'!$C$2:$D$17,2,0),
VLOOKUP(MID(input!$A781,SEARCH($E$1,input!$A781)+8,1),'TRUE LIST'!$C$2:$D$17,2,0),
VLOOKUP(MID(input!$A781,SEARCH($E$1,input!$A781)+9,1),'TRUE LIST'!$C$2:$D$17,2,0),
VLOOKUP(MID(input!$A781,SEARCH($E$1,input!$A781)+10,1),'TRUE LIST'!$C$2:$D$17,2,0),
TRIM(MID(input!$A781,SEARCH($E$1,input!$A781)+11,1))=""),TRUE,""),"X"),"")</f>
        <v>1</v>
      </c>
      <c r="F781" s="14" t="b">
        <f>IFERROR(IF(ISNUMBER(SEARCH($F$1,input!$A781)),VLOOKUP(TRIM(MID(input!$A781,SEARCH($F$1,input!$A781)+4,4)),'TRUE LIST'!$A$2:$B$8,2,0),"X"),"")</f>
        <v>1</v>
      </c>
      <c r="G781" s="14" t="str">
        <f>IFERROR(IF(ISNUMBER(SEARCH($G$1,input!$A781)),IF(LEN(TRIM(MID(input!$A781,SEARCH($G$1,input!$A781)+4,10)))=9,TRUE,""),"X"),"")</f>
        <v>X</v>
      </c>
      <c r="H781" s="14">
        <f t="shared" ca="1" si="24"/>
        <v>6</v>
      </c>
      <c r="I781" s="13" t="str">
        <f>IF(ISBLANK(input!A781),"x","")</f>
        <v/>
      </c>
      <c r="J781" s="13" t="str">
        <f>IFERROR(IF(I781="x",MATCH("x",I782:I959,0),N/A),"")</f>
        <v/>
      </c>
      <c r="K781" s="14">
        <f t="shared" ca="1" si="25"/>
        <v>6</v>
      </c>
    </row>
    <row r="782" spans="1:11" s="1" customFormat="1" x14ac:dyDescent="0.35">
      <c r="A782" s="14" t="b">
        <f>IFERROR(IF(ISNUMBER(SEARCH($A$1,input!$A782)),AND(1920&lt;=VALUE(TRIM(MID(input!$A782,SEARCH($A$1,input!$A782)+4,5))),VALUE(TRIM(MID(input!$A782,SEARCH($A$1,input!$A782)+4,5)))&lt;=2002),"X"),"")</f>
        <v>1</v>
      </c>
      <c r="B782" s="14" t="b">
        <f>IFERROR(IF(ISNUMBER(SEARCH($B$1,input!$A782)),AND(2010&lt;=VALUE(TRIM(MID(input!$A782,SEARCH($B$1,input!$A782)+4,5))),VALUE(TRIM(MID(input!$A782,SEARCH($B$1,input!$A782)+4,5)))&lt;=2020),"X"),"")</f>
        <v>1</v>
      </c>
      <c r="C782" s="14" t="b">
        <f>IFERROR(IF(ISNUMBER(SEARCH($C$1,input!$A782)),AND(2020&lt;=VALUE(TRIM(MID(input!$A782,SEARCH($C$1,input!$A782)+4,5))),VALUE(TRIM(MID(input!$A782,SEARCH($C$1,input!$A782)+4,5)))&lt;=2030),"X"),"")</f>
        <v>1</v>
      </c>
      <c r="D782" s="14" t="b">
        <f>IFERROR(IF(ISNUMBER(SEARCH($D$1,input!$A782)),IF(MID(input!$A782,SEARCH($D$1,input!$A782)+7,2)="cm",AND(150&lt;=VALUE(MID(input!$A782,SEARCH($D$1,input!$A782)+4,3)),VALUE(MID(input!$A782,SEARCH($D$1,input!$A782)+4,3))&lt;=193),IF(MID(input!$A782,SEARCH($D$1,input!$A782)+6,2)="in",AND(59&lt;=VALUE(MID(input!$A782,SEARCH($D$1,input!$A782)+4,2)),VALUE(MID(input!$A782,SEARCH($D$1,input!$A782)+4,2))&lt;=76),"")),"X"),"")</f>
        <v>1</v>
      </c>
      <c r="E782" s="14" t="str">
        <f>IFERROR(IF(ISNUMBER(SEARCH($E$1,input!$A782)),IF(AND(MID(input!$A782,SEARCH($E$1,input!$A782)+4,1)="#",
VLOOKUP(MID(input!$A782,SEARCH($E$1,input!$A782)+5,1),'TRUE LIST'!$C$2:$D$17,2,0),
VLOOKUP(MID(input!$A782,SEARCH($E$1,input!$A782)+6,1),'TRUE LIST'!$C$2:$D$17,2,0),
VLOOKUP(MID(input!$A782,SEARCH($E$1,input!$A782)+7,1),'TRUE LIST'!$C$2:$D$17,2,0),
VLOOKUP(MID(input!$A782,SEARCH($E$1,input!$A782)+8,1),'TRUE LIST'!$C$2:$D$17,2,0),
VLOOKUP(MID(input!$A782,SEARCH($E$1,input!$A782)+9,1),'TRUE LIST'!$C$2:$D$17,2,0),
VLOOKUP(MID(input!$A782,SEARCH($E$1,input!$A782)+10,1),'TRUE LIST'!$C$2:$D$17,2,0),
TRIM(MID(input!$A782,SEARCH($E$1,input!$A782)+11,1))=""),TRUE,""),"X"),"")</f>
        <v>X</v>
      </c>
      <c r="F782" s="14" t="str">
        <f>IFERROR(IF(ISNUMBER(SEARCH($F$1,input!$A782)),VLOOKUP(TRIM(MID(input!$A782,SEARCH($F$1,input!$A782)+4,4)),'TRUE LIST'!$A$2:$B$8,2,0),"X"),"")</f>
        <v>X</v>
      </c>
      <c r="G782" s="14" t="b">
        <f>IFERROR(IF(ISNUMBER(SEARCH($G$1,input!$A782)),IF(LEN(TRIM(MID(input!$A782,SEARCH($G$1,input!$A782)+4,10)))=9,TRUE,""),"X"),"")</f>
        <v>1</v>
      </c>
      <c r="H782" s="14" t="str">
        <f t="shared" ca="1" si="24"/>
        <v/>
      </c>
      <c r="I782" s="13" t="str">
        <f>IF(ISBLANK(input!A782),"x","")</f>
        <v/>
      </c>
      <c r="J782" s="13" t="str">
        <f>IFERROR(IF(I782="x",MATCH("x",I783:I959,0),N/A),"")</f>
        <v/>
      </c>
      <c r="K782" s="14" t="str">
        <f t="shared" ca="1" si="25"/>
        <v/>
      </c>
    </row>
    <row r="783" spans="1:11" s="1" customFormat="1" x14ac:dyDescent="0.35">
      <c r="A783" s="14" t="str">
        <f>IFERROR(IF(ISNUMBER(SEARCH($A$1,input!$A783)),AND(1920&lt;=VALUE(TRIM(MID(input!$A783,SEARCH($A$1,input!$A783)+4,5))),VALUE(TRIM(MID(input!$A783,SEARCH($A$1,input!$A783)+4,5)))&lt;=2002),"X"),"")</f>
        <v>X</v>
      </c>
      <c r="B783" s="14" t="str">
        <f>IFERROR(IF(ISNUMBER(SEARCH($B$1,input!$A783)),AND(2010&lt;=VALUE(TRIM(MID(input!$A783,SEARCH($B$1,input!$A783)+4,5))),VALUE(TRIM(MID(input!$A783,SEARCH($B$1,input!$A783)+4,5)))&lt;=2020),"X"),"")</f>
        <v>X</v>
      </c>
      <c r="C783" s="14" t="str">
        <f>IFERROR(IF(ISNUMBER(SEARCH($C$1,input!$A783)),AND(2020&lt;=VALUE(TRIM(MID(input!$A783,SEARCH($C$1,input!$A783)+4,5))),VALUE(TRIM(MID(input!$A783,SEARCH($C$1,input!$A783)+4,5)))&lt;=2030),"X"),"")</f>
        <v>X</v>
      </c>
      <c r="D783" s="14" t="str">
        <f>IFERROR(IF(ISNUMBER(SEARCH($D$1,input!$A783)),IF(MID(input!$A783,SEARCH($D$1,input!$A783)+7,2)="cm",AND(150&lt;=VALUE(MID(input!$A783,SEARCH($D$1,input!$A783)+4,3)),VALUE(MID(input!$A783,SEARCH($D$1,input!$A783)+4,3))&lt;=193),IF(MID(input!$A783,SEARCH($D$1,input!$A783)+6,2)="in",AND(59&lt;=VALUE(MID(input!$A783,SEARCH($D$1,input!$A783)+4,2)),VALUE(MID(input!$A783,SEARCH($D$1,input!$A783)+4,2))&lt;=76),"")),"X"),"")</f>
        <v>X</v>
      </c>
      <c r="E783" s="14" t="str">
        <f>IFERROR(IF(ISNUMBER(SEARCH($E$1,input!$A783)),IF(AND(MID(input!$A783,SEARCH($E$1,input!$A783)+4,1)="#",
VLOOKUP(MID(input!$A783,SEARCH($E$1,input!$A783)+5,1),'TRUE LIST'!$C$2:$D$17,2,0),
VLOOKUP(MID(input!$A783,SEARCH($E$1,input!$A783)+6,1),'TRUE LIST'!$C$2:$D$17,2,0),
VLOOKUP(MID(input!$A783,SEARCH($E$1,input!$A783)+7,1),'TRUE LIST'!$C$2:$D$17,2,0),
VLOOKUP(MID(input!$A783,SEARCH($E$1,input!$A783)+8,1),'TRUE LIST'!$C$2:$D$17,2,0),
VLOOKUP(MID(input!$A783,SEARCH($E$1,input!$A783)+9,1),'TRUE LIST'!$C$2:$D$17,2,0),
VLOOKUP(MID(input!$A783,SEARCH($E$1,input!$A783)+10,1),'TRUE LIST'!$C$2:$D$17,2,0),
TRIM(MID(input!$A783,SEARCH($E$1,input!$A783)+11,1))=""),TRUE,""),"X"),"")</f>
        <v>X</v>
      </c>
      <c r="F783" s="14" t="str">
        <f>IFERROR(IF(ISNUMBER(SEARCH($F$1,input!$A783)),VLOOKUP(TRIM(MID(input!$A783,SEARCH($F$1,input!$A783)+4,4)),'TRUE LIST'!$A$2:$B$8,2,0),"X"),"")</f>
        <v>X</v>
      </c>
      <c r="G783" s="14" t="str">
        <f>IFERROR(IF(ISNUMBER(SEARCH($G$1,input!$A783)),IF(LEN(TRIM(MID(input!$A783,SEARCH($G$1,input!$A783)+4,10)))=9,TRUE,""),"X"),"")</f>
        <v>X</v>
      </c>
      <c r="H783" s="14" t="str">
        <f t="shared" ca="1" si="24"/>
        <v/>
      </c>
      <c r="I783" s="13" t="str">
        <f>IF(ISBLANK(input!A783),"x","")</f>
        <v>x</v>
      </c>
      <c r="J783" s="13">
        <f>IFERROR(IF(I783="x",MATCH("x",I784:I959,0),N/A),"")</f>
        <v>5</v>
      </c>
      <c r="K783" s="14" t="str">
        <f t="shared" ca="1" si="25"/>
        <v/>
      </c>
    </row>
    <row r="784" spans="1:11" s="1" customFormat="1" x14ac:dyDescent="0.35">
      <c r="A784" s="14" t="b">
        <f>IFERROR(IF(ISNUMBER(SEARCH($A$1,input!$A784)),AND(1920&lt;=VALUE(TRIM(MID(input!$A784,SEARCH($A$1,input!$A784)+4,5))),VALUE(TRIM(MID(input!$A784,SEARCH($A$1,input!$A784)+4,5)))&lt;=2002),"X"),"")</f>
        <v>1</v>
      </c>
      <c r="B784" s="14" t="str">
        <f>IFERROR(IF(ISNUMBER(SEARCH($B$1,input!$A784)),AND(2010&lt;=VALUE(TRIM(MID(input!$A784,SEARCH($B$1,input!$A784)+4,5))),VALUE(TRIM(MID(input!$A784,SEARCH($B$1,input!$A784)+4,5)))&lt;=2020),"X"),"")</f>
        <v>X</v>
      </c>
      <c r="C784" s="14" t="str">
        <f>IFERROR(IF(ISNUMBER(SEARCH($C$1,input!$A784)),AND(2020&lt;=VALUE(TRIM(MID(input!$A784,SEARCH($C$1,input!$A784)+4,5))),VALUE(TRIM(MID(input!$A784,SEARCH($C$1,input!$A784)+4,5)))&lt;=2030),"X"),"")</f>
        <v>X</v>
      </c>
      <c r="D784" s="14" t="b">
        <f>IFERROR(IF(ISNUMBER(SEARCH($D$1,input!$A784)),IF(MID(input!$A784,SEARCH($D$1,input!$A784)+7,2)="cm",AND(150&lt;=VALUE(MID(input!$A784,SEARCH($D$1,input!$A784)+4,3)),VALUE(MID(input!$A784,SEARCH($D$1,input!$A784)+4,3))&lt;=193),IF(MID(input!$A784,SEARCH($D$1,input!$A784)+6,2)="in",AND(59&lt;=VALUE(MID(input!$A784,SEARCH($D$1,input!$A784)+4,2)),VALUE(MID(input!$A784,SEARCH($D$1,input!$A784)+4,2))&lt;=76),"")),"X"),"")</f>
        <v>1</v>
      </c>
      <c r="E784" s="14" t="b">
        <f>IFERROR(IF(ISNUMBER(SEARCH($E$1,input!$A784)),IF(AND(MID(input!$A784,SEARCH($E$1,input!$A784)+4,1)="#",
VLOOKUP(MID(input!$A784,SEARCH($E$1,input!$A784)+5,1),'TRUE LIST'!$C$2:$D$17,2,0),
VLOOKUP(MID(input!$A784,SEARCH($E$1,input!$A784)+6,1),'TRUE LIST'!$C$2:$D$17,2,0),
VLOOKUP(MID(input!$A784,SEARCH($E$1,input!$A784)+7,1),'TRUE LIST'!$C$2:$D$17,2,0),
VLOOKUP(MID(input!$A784,SEARCH($E$1,input!$A784)+8,1),'TRUE LIST'!$C$2:$D$17,2,0),
VLOOKUP(MID(input!$A784,SEARCH($E$1,input!$A784)+9,1),'TRUE LIST'!$C$2:$D$17,2,0),
VLOOKUP(MID(input!$A784,SEARCH($E$1,input!$A784)+10,1),'TRUE LIST'!$C$2:$D$17,2,0),
TRIM(MID(input!$A784,SEARCH($E$1,input!$A784)+11,1))=""),TRUE,""),"X"),"")</f>
        <v>1</v>
      </c>
      <c r="F784" s="14" t="str">
        <f>IFERROR(IF(ISNUMBER(SEARCH($F$1,input!$A784)),VLOOKUP(TRIM(MID(input!$A784,SEARCH($F$1,input!$A784)+4,4)),'TRUE LIST'!$A$2:$B$8,2,0),"X"),"")</f>
        <v>X</v>
      </c>
      <c r="G784" s="14" t="str">
        <f>IFERROR(IF(ISNUMBER(SEARCH($G$1,input!$A784)),IF(LEN(TRIM(MID(input!$A784,SEARCH($G$1,input!$A784)+4,10)))=9,TRUE,""),"X"),"")</f>
        <v>X</v>
      </c>
      <c r="H784" s="14">
        <f t="shared" ca="1" si="24"/>
        <v>6</v>
      </c>
      <c r="I784" s="13" t="str">
        <f>IF(ISBLANK(input!A784),"x","")</f>
        <v/>
      </c>
      <c r="J784" s="13" t="str">
        <f>IFERROR(IF(I784="x",MATCH("x",I785:I959,0),N/A),"")</f>
        <v/>
      </c>
      <c r="K784" s="14">
        <f t="shared" ca="1" si="25"/>
        <v>6</v>
      </c>
    </row>
    <row r="785" spans="1:11" s="1" customFormat="1" x14ac:dyDescent="0.35">
      <c r="A785" s="14" t="str">
        <f>IFERROR(IF(ISNUMBER(SEARCH($A$1,input!$A785)),AND(1920&lt;=VALUE(TRIM(MID(input!$A785,SEARCH($A$1,input!$A785)+4,5))),VALUE(TRIM(MID(input!$A785,SEARCH($A$1,input!$A785)+4,5)))&lt;=2002),"X"),"")</f>
        <v>X</v>
      </c>
      <c r="B785" s="14" t="b">
        <f>IFERROR(IF(ISNUMBER(SEARCH($B$1,input!$A785)),AND(2010&lt;=VALUE(TRIM(MID(input!$A785,SEARCH($B$1,input!$A785)+4,5))),VALUE(TRIM(MID(input!$A785,SEARCH($B$1,input!$A785)+4,5)))&lt;=2020),"X"),"")</f>
        <v>1</v>
      </c>
      <c r="C785" s="14" t="str">
        <f>IFERROR(IF(ISNUMBER(SEARCH($C$1,input!$A785)),AND(2020&lt;=VALUE(TRIM(MID(input!$A785,SEARCH($C$1,input!$A785)+4,5))),VALUE(TRIM(MID(input!$A785,SEARCH($C$1,input!$A785)+4,5)))&lt;=2030),"X"),"")</f>
        <v>X</v>
      </c>
      <c r="D785" s="14" t="str">
        <f>IFERROR(IF(ISNUMBER(SEARCH($D$1,input!$A785)),IF(MID(input!$A785,SEARCH($D$1,input!$A785)+7,2)="cm",AND(150&lt;=VALUE(MID(input!$A785,SEARCH($D$1,input!$A785)+4,3)),VALUE(MID(input!$A785,SEARCH($D$1,input!$A785)+4,3))&lt;=193),IF(MID(input!$A785,SEARCH($D$1,input!$A785)+6,2)="in",AND(59&lt;=VALUE(MID(input!$A785,SEARCH($D$1,input!$A785)+4,2)),VALUE(MID(input!$A785,SEARCH($D$1,input!$A785)+4,2))&lt;=76),"")),"X"),"")</f>
        <v>X</v>
      </c>
      <c r="E785" s="14" t="str">
        <f>IFERROR(IF(ISNUMBER(SEARCH($E$1,input!$A785)),IF(AND(MID(input!$A785,SEARCH($E$1,input!$A785)+4,1)="#",
VLOOKUP(MID(input!$A785,SEARCH($E$1,input!$A785)+5,1),'TRUE LIST'!$C$2:$D$17,2,0),
VLOOKUP(MID(input!$A785,SEARCH($E$1,input!$A785)+6,1),'TRUE LIST'!$C$2:$D$17,2,0),
VLOOKUP(MID(input!$A785,SEARCH($E$1,input!$A785)+7,1),'TRUE LIST'!$C$2:$D$17,2,0),
VLOOKUP(MID(input!$A785,SEARCH($E$1,input!$A785)+8,1),'TRUE LIST'!$C$2:$D$17,2,0),
VLOOKUP(MID(input!$A785,SEARCH($E$1,input!$A785)+9,1),'TRUE LIST'!$C$2:$D$17,2,0),
VLOOKUP(MID(input!$A785,SEARCH($E$1,input!$A785)+10,1),'TRUE LIST'!$C$2:$D$17,2,0),
TRIM(MID(input!$A785,SEARCH($E$1,input!$A785)+11,1))=""),TRUE,""),"X"),"")</f>
        <v>X</v>
      </c>
      <c r="F785" s="14" t="str">
        <f>IFERROR(IF(ISNUMBER(SEARCH($F$1,input!$A785)),VLOOKUP(TRIM(MID(input!$A785,SEARCH($F$1,input!$A785)+4,4)),'TRUE LIST'!$A$2:$B$8,2,0),"X"),"")</f>
        <v>X</v>
      </c>
      <c r="G785" s="14" t="b">
        <f>IFERROR(IF(ISNUMBER(SEARCH($G$1,input!$A785)),IF(LEN(TRIM(MID(input!$A785,SEARCH($G$1,input!$A785)+4,10)))=9,TRUE,""),"X"),"")</f>
        <v>1</v>
      </c>
      <c r="H785" s="14" t="str">
        <f t="shared" ca="1" si="24"/>
        <v/>
      </c>
      <c r="I785" s="13" t="str">
        <f>IF(ISBLANK(input!A785),"x","")</f>
        <v/>
      </c>
      <c r="J785" s="13" t="str">
        <f>IFERROR(IF(I785="x",MATCH("x",I786:I959,0),N/A),"")</f>
        <v/>
      </c>
      <c r="K785" s="14" t="str">
        <f t="shared" ca="1" si="25"/>
        <v/>
      </c>
    </row>
    <row r="786" spans="1:11" s="1" customFormat="1" x14ac:dyDescent="0.35">
      <c r="A786" s="14" t="str">
        <f>IFERROR(IF(ISNUMBER(SEARCH($A$1,input!$A786)),AND(1920&lt;=VALUE(TRIM(MID(input!$A786,SEARCH($A$1,input!$A786)+4,5))),VALUE(TRIM(MID(input!$A786,SEARCH($A$1,input!$A786)+4,5)))&lt;=2002),"X"),"")</f>
        <v>X</v>
      </c>
      <c r="B786" s="14" t="str">
        <f>IFERROR(IF(ISNUMBER(SEARCH($B$1,input!$A786)),AND(2010&lt;=VALUE(TRIM(MID(input!$A786,SEARCH($B$1,input!$A786)+4,5))),VALUE(TRIM(MID(input!$A786,SEARCH($B$1,input!$A786)+4,5)))&lt;=2020),"X"),"")</f>
        <v>X</v>
      </c>
      <c r="C786" s="14" t="str">
        <f>IFERROR(IF(ISNUMBER(SEARCH($C$1,input!$A786)),AND(2020&lt;=VALUE(TRIM(MID(input!$A786,SEARCH($C$1,input!$A786)+4,5))),VALUE(TRIM(MID(input!$A786,SEARCH($C$1,input!$A786)+4,5)))&lt;=2030),"X"),"")</f>
        <v>X</v>
      </c>
      <c r="D786" s="14" t="str">
        <f>IFERROR(IF(ISNUMBER(SEARCH($D$1,input!$A786)),IF(MID(input!$A786,SEARCH($D$1,input!$A786)+7,2)="cm",AND(150&lt;=VALUE(MID(input!$A786,SEARCH($D$1,input!$A786)+4,3)),VALUE(MID(input!$A786,SEARCH($D$1,input!$A786)+4,3))&lt;=193),IF(MID(input!$A786,SEARCH($D$1,input!$A786)+6,2)="in",AND(59&lt;=VALUE(MID(input!$A786,SEARCH($D$1,input!$A786)+4,2)),VALUE(MID(input!$A786,SEARCH($D$1,input!$A786)+4,2))&lt;=76),"")),"X"),"")</f>
        <v>X</v>
      </c>
      <c r="E786" s="14" t="str">
        <f>IFERROR(IF(ISNUMBER(SEARCH($E$1,input!$A786)),IF(AND(MID(input!$A786,SEARCH($E$1,input!$A786)+4,1)="#",
VLOOKUP(MID(input!$A786,SEARCH($E$1,input!$A786)+5,1),'TRUE LIST'!$C$2:$D$17,2,0),
VLOOKUP(MID(input!$A786,SEARCH($E$1,input!$A786)+6,1),'TRUE LIST'!$C$2:$D$17,2,0),
VLOOKUP(MID(input!$A786,SEARCH($E$1,input!$A786)+7,1),'TRUE LIST'!$C$2:$D$17,2,0),
VLOOKUP(MID(input!$A786,SEARCH($E$1,input!$A786)+8,1),'TRUE LIST'!$C$2:$D$17,2,0),
VLOOKUP(MID(input!$A786,SEARCH($E$1,input!$A786)+9,1),'TRUE LIST'!$C$2:$D$17,2,0),
VLOOKUP(MID(input!$A786,SEARCH($E$1,input!$A786)+10,1),'TRUE LIST'!$C$2:$D$17,2,0),
TRIM(MID(input!$A786,SEARCH($E$1,input!$A786)+11,1))=""),TRUE,""),"X"),"")</f>
        <v>X</v>
      </c>
      <c r="F786" s="14" t="b">
        <f>IFERROR(IF(ISNUMBER(SEARCH($F$1,input!$A786)),VLOOKUP(TRIM(MID(input!$A786,SEARCH($F$1,input!$A786)+4,4)),'TRUE LIST'!$A$2:$B$8,2,0),"X"),"")</f>
        <v>1</v>
      </c>
      <c r="G786" s="14" t="str">
        <f>IFERROR(IF(ISNUMBER(SEARCH($G$1,input!$A786)),IF(LEN(TRIM(MID(input!$A786,SEARCH($G$1,input!$A786)+4,10)))=9,TRUE,""),"X"),"")</f>
        <v>X</v>
      </c>
      <c r="H786" s="14" t="str">
        <f t="shared" ca="1" si="24"/>
        <v/>
      </c>
      <c r="I786" s="13" t="str">
        <f>IF(ISBLANK(input!A786),"x","")</f>
        <v/>
      </c>
      <c r="J786" s="13" t="str">
        <f>IFERROR(IF(I786="x",MATCH("x",I787:I959,0),N/A),"")</f>
        <v/>
      </c>
      <c r="K786" s="14" t="str">
        <f t="shared" ca="1" si="25"/>
        <v/>
      </c>
    </row>
    <row r="787" spans="1:11" s="1" customFormat="1" x14ac:dyDescent="0.35">
      <c r="A787" s="14" t="str">
        <f>IFERROR(IF(ISNUMBER(SEARCH($A$1,input!$A787)),AND(1920&lt;=VALUE(TRIM(MID(input!$A787,SEARCH($A$1,input!$A787)+4,5))),VALUE(TRIM(MID(input!$A787,SEARCH($A$1,input!$A787)+4,5)))&lt;=2002),"X"),"")</f>
        <v>X</v>
      </c>
      <c r="B787" s="14" t="str">
        <f>IFERROR(IF(ISNUMBER(SEARCH($B$1,input!$A787)),AND(2010&lt;=VALUE(TRIM(MID(input!$A787,SEARCH($B$1,input!$A787)+4,5))),VALUE(TRIM(MID(input!$A787,SEARCH($B$1,input!$A787)+4,5)))&lt;=2020),"X"),"")</f>
        <v>X</v>
      </c>
      <c r="C787" s="14" t="b">
        <f>IFERROR(IF(ISNUMBER(SEARCH($C$1,input!$A787)),AND(2020&lt;=VALUE(TRIM(MID(input!$A787,SEARCH($C$1,input!$A787)+4,5))),VALUE(TRIM(MID(input!$A787,SEARCH($C$1,input!$A787)+4,5)))&lt;=2030),"X"),"")</f>
        <v>1</v>
      </c>
      <c r="D787" s="14" t="str">
        <f>IFERROR(IF(ISNUMBER(SEARCH($D$1,input!$A787)),IF(MID(input!$A787,SEARCH($D$1,input!$A787)+7,2)="cm",AND(150&lt;=VALUE(MID(input!$A787,SEARCH($D$1,input!$A787)+4,3)),VALUE(MID(input!$A787,SEARCH($D$1,input!$A787)+4,3))&lt;=193),IF(MID(input!$A787,SEARCH($D$1,input!$A787)+6,2)="in",AND(59&lt;=VALUE(MID(input!$A787,SEARCH($D$1,input!$A787)+4,2)),VALUE(MID(input!$A787,SEARCH($D$1,input!$A787)+4,2))&lt;=76),"")),"X"),"")</f>
        <v>X</v>
      </c>
      <c r="E787" s="14" t="str">
        <f>IFERROR(IF(ISNUMBER(SEARCH($E$1,input!$A787)),IF(AND(MID(input!$A787,SEARCH($E$1,input!$A787)+4,1)="#",
VLOOKUP(MID(input!$A787,SEARCH($E$1,input!$A787)+5,1),'TRUE LIST'!$C$2:$D$17,2,0),
VLOOKUP(MID(input!$A787,SEARCH($E$1,input!$A787)+6,1),'TRUE LIST'!$C$2:$D$17,2,0),
VLOOKUP(MID(input!$A787,SEARCH($E$1,input!$A787)+7,1),'TRUE LIST'!$C$2:$D$17,2,0),
VLOOKUP(MID(input!$A787,SEARCH($E$1,input!$A787)+8,1),'TRUE LIST'!$C$2:$D$17,2,0),
VLOOKUP(MID(input!$A787,SEARCH($E$1,input!$A787)+9,1),'TRUE LIST'!$C$2:$D$17,2,0),
VLOOKUP(MID(input!$A787,SEARCH($E$1,input!$A787)+10,1),'TRUE LIST'!$C$2:$D$17,2,0),
TRIM(MID(input!$A787,SEARCH($E$1,input!$A787)+11,1))=""),TRUE,""),"X"),"")</f>
        <v>X</v>
      </c>
      <c r="F787" s="14" t="str">
        <f>IFERROR(IF(ISNUMBER(SEARCH($F$1,input!$A787)),VLOOKUP(TRIM(MID(input!$A787,SEARCH($F$1,input!$A787)+4,4)),'TRUE LIST'!$A$2:$B$8,2,0),"X"),"")</f>
        <v>X</v>
      </c>
      <c r="G787" s="14" t="str">
        <f>IFERROR(IF(ISNUMBER(SEARCH($G$1,input!$A787)),IF(LEN(TRIM(MID(input!$A787,SEARCH($G$1,input!$A787)+4,10)))=9,TRUE,""),"X"),"")</f>
        <v>X</v>
      </c>
      <c r="H787" s="14" t="str">
        <f t="shared" ca="1" si="24"/>
        <v/>
      </c>
      <c r="I787" s="13" t="str">
        <f>IF(ISBLANK(input!A787),"x","")</f>
        <v/>
      </c>
      <c r="J787" s="13" t="str">
        <f>IFERROR(IF(I787="x",MATCH("x",I788:I959,0),N/A),"")</f>
        <v/>
      </c>
      <c r="K787" s="14" t="str">
        <f t="shared" ca="1" si="25"/>
        <v/>
      </c>
    </row>
    <row r="788" spans="1:11" s="1" customFormat="1" x14ac:dyDescent="0.35">
      <c r="A788" s="14" t="str">
        <f>IFERROR(IF(ISNUMBER(SEARCH($A$1,input!$A788)),AND(1920&lt;=VALUE(TRIM(MID(input!$A788,SEARCH($A$1,input!$A788)+4,5))),VALUE(TRIM(MID(input!$A788,SEARCH($A$1,input!$A788)+4,5)))&lt;=2002),"X"),"")</f>
        <v>X</v>
      </c>
      <c r="B788" s="14" t="str">
        <f>IFERROR(IF(ISNUMBER(SEARCH($B$1,input!$A788)),AND(2010&lt;=VALUE(TRIM(MID(input!$A788,SEARCH($B$1,input!$A788)+4,5))),VALUE(TRIM(MID(input!$A788,SEARCH($B$1,input!$A788)+4,5)))&lt;=2020),"X"),"")</f>
        <v>X</v>
      </c>
      <c r="C788" s="14" t="str">
        <f>IFERROR(IF(ISNUMBER(SEARCH($C$1,input!$A788)),AND(2020&lt;=VALUE(TRIM(MID(input!$A788,SEARCH($C$1,input!$A788)+4,5))),VALUE(TRIM(MID(input!$A788,SEARCH($C$1,input!$A788)+4,5)))&lt;=2030),"X"),"")</f>
        <v>X</v>
      </c>
      <c r="D788" s="14" t="str">
        <f>IFERROR(IF(ISNUMBER(SEARCH($D$1,input!$A788)),IF(MID(input!$A788,SEARCH($D$1,input!$A788)+7,2)="cm",AND(150&lt;=VALUE(MID(input!$A788,SEARCH($D$1,input!$A788)+4,3)),VALUE(MID(input!$A788,SEARCH($D$1,input!$A788)+4,3))&lt;=193),IF(MID(input!$A788,SEARCH($D$1,input!$A788)+6,2)="in",AND(59&lt;=VALUE(MID(input!$A788,SEARCH($D$1,input!$A788)+4,2)),VALUE(MID(input!$A788,SEARCH($D$1,input!$A788)+4,2))&lt;=76),"")),"X"),"")</f>
        <v>X</v>
      </c>
      <c r="E788" s="14" t="str">
        <f>IFERROR(IF(ISNUMBER(SEARCH($E$1,input!$A788)),IF(AND(MID(input!$A788,SEARCH($E$1,input!$A788)+4,1)="#",
VLOOKUP(MID(input!$A788,SEARCH($E$1,input!$A788)+5,1),'TRUE LIST'!$C$2:$D$17,2,0),
VLOOKUP(MID(input!$A788,SEARCH($E$1,input!$A788)+6,1),'TRUE LIST'!$C$2:$D$17,2,0),
VLOOKUP(MID(input!$A788,SEARCH($E$1,input!$A788)+7,1),'TRUE LIST'!$C$2:$D$17,2,0),
VLOOKUP(MID(input!$A788,SEARCH($E$1,input!$A788)+8,1),'TRUE LIST'!$C$2:$D$17,2,0),
VLOOKUP(MID(input!$A788,SEARCH($E$1,input!$A788)+9,1),'TRUE LIST'!$C$2:$D$17,2,0),
VLOOKUP(MID(input!$A788,SEARCH($E$1,input!$A788)+10,1),'TRUE LIST'!$C$2:$D$17,2,0),
TRIM(MID(input!$A788,SEARCH($E$1,input!$A788)+11,1))=""),TRUE,""),"X"),"")</f>
        <v>X</v>
      </c>
      <c r="F788" s="14" t="str">
        <f>IFERROR(IF(ISNUMBER(SEARCH($F$1,input!$A788)),VLOOKUP(TRIM(MID(input!$A788,SEARCH($F$1,input!$A788)+4,4)),'TRUE LIST'!$A$2:$B$8,2,0),"X"),"")</f>
        <v>X</v>
      </c>
      <c r="G788" s="14" t="str">
        <f>IFERROR(IF(ISNUMBER(SEARCH($G$1,input!$A788)),IF(LEN(TRIM(MID(input!$A788,SEARCH($G$1,input!$A788)+4,10)))=9,TRUE,""),"X"),"")</f>
        <v>X</v>
      </c>
      <c r="H788" s="14" t="str">
        <f t="shared" ca="1" si="24"/>
        <v/>
      </c>
      <c r="I788" s="13" t="str">
        <f>IF(ISBLANK(input!A788),"x","")</f>
        <v>x</v>
      </c>
      <c r="J788" s="13">
        <f>IFERROR(IF(I788="x",MATCH("x",I789:I959,0),N/A),"")</f>
        <v>5</v>
      </c>
      <c r="K788" s="14" t="str">
        <f t="shared" ca="1" si="25"/>
        <v/>
      </c>
    </row>
    <row r="789" spans="1:11" s="1" customFormat="1" x14ac:dyDescent="0.35">
      <c r="A789" s="14" t="str">
        <f>IFERROR(IF(ISNUMBER(SEARCH($A$1,input!$A789)),AND(1920&lt;=VALUE(TRIM(MID(input!$A789,SEARCH($A$1,input!$A789)+4,5))),VALUE(TRIM(MID(input!$A789,SEARCH($A$1,input!$A789)+4,5)))&lt;=2002),"X"),"")</f>
        <v>X</v>
      </c>
      <c r="B789" s="14" t="str">
        <f>IFERROR(IF(ISNUMBER(SEARCH($B$1,input!$A789)),AND(2010&lt;=VALUE(TRIM(MID(input!$A789,SEARCH($B$1,input!$A789)+4,5))),VALUE(TRIM(MID(input!$A789,SEARCH($B$1,input!$A789)+4,5)))&lt;=2020),"X"),"")</f>
        <v>X</v>
      </c>
      <c r="C789" s="14" t="b">
        <f>IFERROR(IF(ISNUMBER(SEARCH($C$1,input!$A789)),AND(2020&lt;=VALUE(TRIM(MID(input!$A789,SEARCH($C$1,input!$A789)+4,5))),VALUE(TRIM(MID(input!$A789,SEARCH($C$1,input!$A789)+4,5)))&lt;=2030),"X"),"")</f>
        <v>0</v>
      </c>
      <c r="D789" s="14" t="str">
        <f>IFERROR(IF(ISNUMBER(SEARCH($D$1,input!$A789)),IF(MID(input!$A789,SEARCH($D$1,input!$A789)+7,2)="cm",AND(150&lt;=VALUE(MID(input!$A789,SEARCH($D$1,input!$A789)+4,3)),VALUE(MID(input!$A789,SEARCH($D$1,input!$A789)+4,3))&lt;=193),IF(MID(input!$A789,SEARCH($D$1,input!$A789)+6,2)="in",AND(59&lt;=VALUE(MID(input!$A789,SEARCH($D$1,input!$A789)+4,2)),VALUE(MID(input!$A789,SEARCH($D$1,input!$A789)+4,2))&lt;=76),"")),"X"),"")</f>
        <v>X</v>
      </c>
      <c r="E789" s="14" t="str">
        <f>IFERROR(IF(ISNUMBER(SEARCH($E$1,input!$A789)),IF(AND(MID(input!$A789,SEARCH($E$1,input!$A789)+4,1)="#",
VLOOKUP(MID(input!$A789,SEARCH($E$1,input!$A789)+5,1),'TRUE LIST'!$C$2:$D$17,2,0),
VLOOKUP(MID(input!$A789,SEARCH($E$1,input!$A789)+6,1),'TRUE LIST'!$C$2:$D$17,2,0),
VLOOKUP(MID(input!$A789,SEARCH($E$1,input!$A789)+7,1),'TRUE LIST'!$C$2:$D$17,2,0),
VLOOKUP(MID(input!$A789,SEARCH($E$1,input!$A789)+8,1),'TRUE LIST'!$C$2:$D$17,2,0),
VLOOKUP(MID(input!$A789,SEARCH($E$1,input!$A789)+9,1),'TRUE LIST'!$C$2:$D$17,2,0),
VLOOKUP(MID(input!$A789,SEARCH($E$1,input!$A789)+10,1),'TRUE LIST'!$C$2:$D$17,2,0),
TRIM(MID(input!$A789,SEARCH($E$1,input!$A789)+11,1))=""),TRUE,""),"X"),"")</f>
        <v>X</v>
      </c>
      <c r="F789" s="14" t="str">
        <f>IFERROR(IF(ISNUMBER(SEARCH($F$1,input!$A789)),VLOOKUP(TRIM(MID(input!$A789,SEARCH($F$1,input!$A789)+4,4)),'TRUE LIST'!$A$2:$B$8,2,0),"X"),"")</f>
        <v>X</v>
      </c>
      <c r="G789" s="14" t="str">
        <f>IFERROR(IF(ISNUMBER(SEARCH($G$1,input!$A789)),IF(LEN(TRIM(MID(input!$A789,SEARCH($G$1,input!$A789)+4,10)))=9,TRUE,""),"X"),"")</f>
        <v/>
      </c>
      <c r="H789" s="14">
        <f t="shared" ca="1" si="24"/>
        <v>6</v>
      </c>
      <c r="I789" s="13" t="str">
        <f>IF(ISBLANK(input!A789),"x","")</f>
        <v/>
      </c>
      <c r="J789" s="13" t="str">
        <f>IFERROR(IF(I789="x",MATCH("x",I790:I959,0),N/A),"")</f>
        <v/>
      </c>
      <c r="K789" s="14">
        <f t="shared" ca="1" si="25"/>
        <v>6</v>
      </c>
    </row>
    <row r="790" spans="1:11" s="1" customFormat="1" x14ac:dyDescent="0.35">
      <c r="A790" s="14" t="b">
        <f>IFERROR(IF(ISNUMBER(SEARCH($A$1,input!$A790)),AND(1920&lt;=VALUE(TRIM(MID(input!$A790,SEARCH($A$1,input!$A790)+4,5))),VALUE(TRIM(MID(input!$A790,SEARCH($A$1,input!$A790)+4,5)))&lt;=2002),"X"),"")</f>
        <v>0</v>
      </c>
      <c r="B790" s="14" t="str">
        <f>IFERROR(IF(ISNUMBER(SEARCH($B$1,input!$A790)),AND(2010&lt;=VALUE(TRIM(MID(input!$A790,SEARCH($B$1,input!$A790)+4,5))),VALUE(TRIM(MID(input!$A790,SEARCH($B$1,input!$A790)+4,5)))&lt;=2020),"X"),"")</f>
        <v>X</v>
      </c>
      <c r="C790" s="14" t="str">
        <f>IFERROR(IF(ISNUMBER(SEARCH($C$1,input!$A790)),AND(2020&lt;=VALUE(TRIM(MID(input!$A790,SEARCH($C$1,input!$A790)+4,5))),VALUE(TRIM(MID(input!$A790,SEARCH($C$1,input!$A790)+4,5)))&lt;=2030),"X"),"")</f>
        <v>X</v>
      </c>
      <c r="D790" s="14" t="str">
        <f>IFERROR(IF(ISNUMBER(SEARCH($D$1,input!$A790)),IF(MID(input!$A790,SEARCH($D$1,input!$A790)+7,2)="cm",AND(150&lt;=VALUE(MID(input!$A790,SEARCH($D$1,input!$A790)+4,3)),VALUE(MID(input!$A790,SEARCH($D$1,input!$A790)+4,3))&lt;=193),IF(MID(input!$A790,SEARCH($D$1,input!$A790)+6,2)="in",AND(59&lt;=VALUE(MID(input!$A790,SEARCH($D$1,input!$A790)+4,2)),VALUE(MID(input!$A790,SEARCH($D$1,input!$A790)+4,2))&lt;=76),"")),"X"),"")</f>
        <v>X</v>
      </c>
      <c r="E790" s="14" t="str">
        <f>IFERROR(IF(ISNUMBER(SEARCH($E$1,input!$A790)),IF(AND(MID(input!$A790,SEARCH($E$1,input!$A790)+4,1)="#",
VLOOKUP(MID(input!$A790,SEARCH($E$1,input!$A790)+5,1),'TRUE LIST'!$C$2:$D$17,2,0),
VLOOKUP(MID(input!$A790,SEARCH($E$1,input!$A790)+6,1),'TRUE LIST'!$C$2:$D$17,2,0),
VLOOKUP(MID(input!$A790,SEARCH($E$1,input!$A790)+7,1),'TRUE LIST'!$C$2:$D$17,2,0),
VLOOKUP(MID(input!$A790,SEARCH($E$1,input!$A790)+8,1),'TRUE LIST'!$C$2:$D$17,2,0),
VLOOKUP(MID(input!$A790,SEARCH($E$1,input!$A790)+9,1),'TRUE LIST'!$C$2:$D$17,2,0),
VLOOKUP(MID(input!$A790,SEARCH($E$1,input!$A790)+10,1),'TRUE LIST'!$C$2:$D$17,2,0),
TRIM(MID(input!$A790,SEARCH($E$1,input!$A790)+11,1))=""),TRUE,""),"X"),"")</f>
        <v>X</v>
      </c>
      <c r="F790" s="14" t="str">
        <f>IFERROR(IF(ISNUMBER(SEARCH($F$1,input!$A790)),VLOOKUP(TRIM(MID(input!$A790,SEARCH($F$1,input!$A790)+4,4)),'TRUE LIST'!$A$2:$B$8,2,0),"X"),"")</f>
        <v>X</v>
      </c>
      <c r="G790" s="14" t="str">
        <f>IFERROR(IF(ISNUMBER(SEARCH($G$1,input!$A790)),IF(LEN(TRIM(MID(input!$A790,SEARCH($G$1,input!$A790)+4,10)))=9,TRUE,""),"X"),"")</f>
        <v>X</v>
      </c>
      <c r="H790" s="14" t="str">
        <f t="shared" ca="1" si="24"/>
        <v/>
      </c>
      <c r="I790" s="13" t="str">
        <f>IF(ISBLANK(input!A790),"x","")</f>
        <v/>
      </c>
      <c r="J790" s="13" t="str">
        <f>IFERROR(IF(I790="x",MATCH("x",I791:I959,0),N/A),"")</f>
        <v/>
      </c>
      <c r="K790" s="14" t="str">
        <f t="shared" ca="1" si="25"/>
        <v/>
      </c>
    </row>
    <row r="791" spans="1:11" s="1" customFormat="1" x14ac:dyDescent="0.35">
      <c r="A791" s="14" t="str">
        <f>IFERROR(IF(ISNUMBER(SEARCH($A$1,input!$A791)),AND(1920&lt;=VALUE(TRIM(MID(input!$A791,SEARCH($A$1,input!$A791)+4,5))),VALUE(TRIM(MID(input!$A791,SEARCH($A$1,input!$A791)+4,5)))&lt;=2002),"X"),"")</f>
        <v>X</v>
      </c>
      <c r="B791" s="14" t="str">
        <f>IFERROR(IF(ISNUMBER(SEARCH($B$1,input!$A791)),AND(2010&lt;=VALUE(TRIM(MID(input!$A791,SEARCH($B$1,input!$A791)+4,5))),VALUE(TRIM(MID(input!$A791,SEARCH($B$1,input!$A791)+4,5)))&lt;=2020),"X"),"")</f>
        <v>X</v>
      </c>
      <c r="C791" s="14" t="str">
        <f>IFERROR(IF(ISNUMBER(SEARCH($C$1,input!$A791)),AND(2020&lt;=VALUE(TRIM(MID(input!$A791,SEARCH($C$1,input!$A791)+4,5))),VALUE(TRIM(MID(input!$A791,SEARCH($C$1,input!$A791)+4,5)))&lt;=2030),"X"),"")</f>
        <v>X</v>
      </c>
      <c r="D791" s="14" t="str">
        <f>IFERROR(IF(ISNUMBER(SEARCH($D$1,input!$A791)),IF(MID(input!$A791,SEARCH($D$1,input!$A791)+7,2)="cm",AND(150&lt;=VALUE(MID(input!$A791,SEARCH($D$1,input!$A791)+4,3)),VALUE(MID(input!$A791,SEARCH($D$1,input!$A791)+4,3))&lt;=193),IF(MID(input!$A791,SEARCH($D$1,input!$A791)+6,2)="in",AND(59&lt;=VALUE(MID(input!$A791,SEARCH($D$1,input!$A791)+4,2)),VALUE(MID(input!$A791,SEARCH($D$1,input!$A791)+4,2))&lt;=76),"")),"X"),"")</f>
        <v/>
      </c>
      <c r="E791" s="14" t="str">
        <f>IFERROR(IF(ISNUMBER(SEARCH($E$1,input!$A791)),IF(AND(MID(input!$A791,SEARCH($E$1,input!$A791)+4,1)="#",
VLOOKUP(MID(input!$A791,SEARCH($E$1,input!$A791)+5,1),'TRUE LIST'!$C$2:$D$17,2,0),
VLOOKUP(MID(input!$A791,SEARCH($E$1,input!$A791)+6,1),'TRUE LIST'!$C$2:$D$17,2,0),
VLOOKUP(MID(input!$A791,SEARCH($E$1,input!$A791)+7,1),'TRUE LIST'!$C$2:$D$17,2,0),
VLOOKUP(MID(input!$A791,SEARCH($E$1,input!$A791)+8,1),'TRUE LIST'!$C$2:$D$17,2,0),
VLOOKUP(MID(input!$A791,SEARCH($E$1,input!$A791)+9,1),'TRUE LIST'!$C$2:$D$17,2,0),
VLOOKUP(MID(input!$A791,SEARCH($E$1,input!$A791)+10,1),'TRUE LIST'!$C$2:$D$17,2,0),
TRIM(MID(input!$A791,SEARCH($E$1,input!$A791)+11,1))=""),TRUE,""),"X"),"")</f>
        <v>X</v>
      </c>
      <c r="F791" s="14" t="str">
        <f>IFERROR(IF(ISNUMBER(SEARCH($F$1,input!$A791)),VLOOKUP(TRIM(MID(input!$A791,SEARCH($F$1,input!$A791)+4,4)),'TRUE LIST'!$A$2:$B$8,2,0),"X"),"")</f>
        <v/>
      </c>
      <c r="G791" s="14" t="str">
        <f>IFERROR(IF(ISNUMBER(SEARCH($G$1,input!$A791)),IF(LEN(TRIM(MID(input!$A791,SEARCH($G$1,input!$A791)+4,10)))=9,TRUE,""),"X"),"")</f>
        <v>X</v>
      </c>
      <c r="H791" s="14" t="str">
        <f t="shared" ca="1" si="24"/>
        <v/>
      </c>
      <c r="I791" s="13" t="str">
        <f>IF(ISBLANK(input!A791),"x","")</f>
        <v/>
      </c>
      <c r="J791" s="13" t="str">
        <f>IFERROR(IF(I791="x",MATCH("x",I792:I959,0),N/A),"")</f>
        <v/>
      </c>
      <c r="K791" s="14" t="str">
        <f t="shared" ca="1" si="25"/>
        <v/>
      </c>
    </row>
    <row r="792" spans="1:11" s="1" customFormat="1" x14ac:dyDescent="0.35">
      <c r="A792" s="14" t="str">
        <f>IFERROR(IF(ISNUMBER(SEARCH($A$1,input!$A792)),AND(1920&lt;=VALUE(TRIM(MID(input!$A792,SEARCH($A$1,input!$A792)+4,5))),VALUE(TRIM(MID(input!$A792,SEARCH($A$1,input!$A792)+4,5)))&lt;=2002),"X"),"")</f>
        <v>X</v>
      </c>
      <c r="B792" s="14" t="b">
        <f>IFERROR(IF(ISNUMBER(SEARCH($B$1,input!$A792)),AND(2010&lt;=VALUE(TRIM(MID(input!$A792,SEARCH($B$1,input!$A792)+4,5))),VALUE(TRIM(MID(input!$A792,SEARCH($B$1,input!$A792)+4,5)))&lt;=2020),"X"),"")</f>
        <v>0</v>
      </c>
      <c r="C792" s="14" t="str">
        <f>IFERROR(IF(ISNUMBER(SEARCH($C$1,input!$A792)),AND(2020&lt;=VALUE(TRIM(MID(input!$A792,SEARCH($C$1,input!$A792)+4,5))),VALUE(TRIM(MID(input!$A792,SEARCH($C$1,input!$A792)+4,5)))&lt;=2030),"X"),"")</f>
        <v>X</v>
      </c>
      <c r="D792" s="14" t="str">
        <f>IFERROR(IF(ISNUMBER(SEARCH($D$1,input!$A792)),IF(MID(input!$A792,SEARCH($D$1,input!$A792)+7,2)="cm",AND(150&lt;=VALUE(MID(input!$A792,SEARCH($D$1,input!$A792)+4,3)),VALUE(MID(input!$A792,SEARCH($D$1,input!$A792)+4,3))&lt;=193),IF(MID(input!$A792,SEARCH($D$1,input!$A792)+6,2)="in",AND(59&lt;=VALUE(MID(input!$A792,SEARCH($D$1,input!$A792)+4,2)),VALUE(MID(input!$A792,SEARCH($D$1,input!$A792)+4,2))&lt;=76),"")),"X"),"")</f>
        <v>X</v>
      </c>
      <c r="E792" s="14" t="str">
        <f>IFERROR(IF(ISNUMBER(SEARCH($E$1,input!$A792)),IF(AND(MID(input!$A792,SEARCH($E$1,input!$A792)+4,1)="#",
VLOOKUP(MID(input!$A792,SEARCH($E$1,input!$A792)+5,1),'TRUE LIST'!$C$2:$D$17,2,0),
VLOOKUP(MID(input!$A792,SEARCH($E$1,input!$A792)+6,1),'TRUE LIST'!$C$2:$D$17,2,0),
VLOOKUP(MID(input!$A792,SEARCH($E$1,input!$A792)+7,1),'TRUE LIST'!$C$2:$D$17,2,0),
VLOOKUP(MID(input!$A792,SEARCH($E$1,input!$A792)+8,1),'TRUE LIST'!$C$2:$D$17,2,0),
VLOOKUP(MID(input!$A792,SEARCH($E$1,input!$A792)+9,1),'TRUE LIST'!$C$2:$D$17,2,0),
VLOOKUP(MID(input!$A792,SEARCH($E$1,input!$A792)+10,1),'TRUE LIST'!$C$2:$D$17,2,0),
TRIM(MID(input!$A792,SEARCH($E$1,input!$A792)+11,1))=""),TRUE,""),"X"),"")</f>
        <v/>
      </c>
      <c r="F792" s="14" t="str">
        <f>IFERROR(IF(ISNUMBER(SEARCH($F$1,input!$A792)),VLOOKUP(TRIM(MID(input!$A792,SEARCH($F$1,input!$A792)+4,4)),'TRUE LIST'!$A$2:$B$8,2,0),"X"),"")</f>
        <v>X</v>
      </c>
      <c r="G792" s="14" t="str">
        <f>IFERROR(IF(ISNUMBER(SEARCH($G$1,input!$A792)),IF(LEN(TRIM(MID(input!$A792,SEARCH($G$1,input!$A792)+4,10)))=9,TRUE,""),"X"),"")</f>
        <v>X</v>
      </c>
      <c r="H792" s="14" t="str">
        <f t="shared" ca="1" si="24"/>
        <v/>
      </c>
      <c r="I792" s="13" t="str">
        <f>IF(ISBLANK(input!A792),"x","")</f>
        <v/>
      </c>
      <c r="J792" s="13" t="str">
        <f>IFERROR(IF(I792="x",MATCH("x",I793:I959,0),N/A),"")</f>
        <v/>
      </c>
      <c r="K792" s="14" t="str">
        <f t="shared" ca="1" si="25"/>
        <v/>
      </c>
    </row>
    <row r="793" spans="1:11" s="1" customFormat="1" x14ac:dyDescent="0.35">
      <c r="A793" s="14" t="str">
        <f>IFERROR(IF(ISNUMBER(SEARCH($A$1,input!$A793)),AND(1920&lt;=VALUE(TRIM(MID(input!$A793,SEARCH($A$1,input!$A793)+4,5))),VALUE(TRIM(MID(input!$A793,SEARCH($A$1,input!$A793)+4,5)))&lt;=2002),"X"),"")</f>
        <v>X</v>
      </c>
      <c r="B793" s="14" t="str">
        <f>IFERROR(IF(ISNUMBER(SEARCH($B$1,input!$A793)),AND(2010&lt;=VALUE(TRIM(MID(input!$A793,SEARCH($B$1,input!$A793)+4,5))),VALUE(TRIM(MID(input!$A793,SEARCH($B$1,input!$A793)+4,5)))&lt;=2020),"X"),"")</f>
        <v>X</v>
      </c>
      <c r="C793" s="14" t="str">
        <f>IFERROR(IF(ISNUMBER(SEARCH($C$1,input!$A793)),AND(2020&lt;=VALUE(TRIM(MID(input!$A793,SEARCH($C$1,input!$A793)+4,5))),VALUE(TRIM(MID(input!$A793,SEARCH($C$1,input!$A793)+4,5)))&lt;=2030),"X"),"")</f>
        <v>X</v>
      </c>
      <c r="D793" s="14" t="str">
        <f>IFERROR(IF(ISNUMBER(SEARCH($D$1,input!$A793)),IF(MID(input!$A793,SEARCH($D$1,input!$A793)+7,2)="cm",AND(150&lt;=VALUE(MID(input!$A793,SEARCH($D$1,input!$A793)+4,3)),VALUE(MID(input!$A793,SEARCH($D$1,input!$A793)+4,3))&lt;=193),IF(MID(input!$A793,SEARCH($D$1,input!$A793)+6,2)="in",AND(59&lt;=VALUE(MID(input!$A793,SEARCH($D$1,input!$A793)+4,2)),VALUE(MID(input!$A793,SEARCH($D$1,input!$A793)+4,2))&lt;=76),"")),"X"),"")</f>
        <v>X</v>
      </c>
      <c r="E793" s="14" t="str">
        <f>IFERROR(IF(ISNUMBER(SEARCH($E$1,input!$A793)),IF(AND(MID(input!$A793,SEARCH($E$1,input!$A793)+4,1)="#",
VLOOKUP(MID(input!$A793,SEARCH($E$1,input!$A793)+5,1),'TRUE LIST'!$C$2:$D$17,2,0),
VLOOKUP(MID(input!$A793,SEARCH($E$1,input!$A793)+6,1),'TRUE LIST'!$C$2:$D$17,2,0),
VLOOKUP(MID(input!$A793,SEARCH($E$1,input!$A793)+7,1),'TRUE LIST'!$C$2:$D$17,2,0),
VLOOKUP(MID(input!$A793,SEARCH($E$1,input!$A793)+8,1),'TRUE LIST'!$C$2:$D$17,2,0),
VLOOKUP(MID(input!$A793,SEARCH($E$1,input!$A793)+9,1),'TRUE LIST'!$C$2:$D$17,2,0),
VLOOKUP(MID(input!$A793,SEARCH($E$1,input!$A793)+10,1),'TRUE LIST'!$C$2:$D$17,2,0),
TRIM(MID(input!$A793,SEARCH($E$1,input!$A793)+11,1))=""),TRUE,""),"X"),"")</f>
        <v>X</v>
      </c>
      <c r="F793" s="14" t="str">
        <f>IFERROR(IF(ISNUMBER(SEARCH($F$1,input!$A793)),VLOOKUP(TRIM(MID(input!$A793,SEARCH($F$1,input!$A793)+4,4)),'TRUE LIST'!$A$2:$B$8,2,0),"X"),"")</f>
        <v>X</v>
      </c>
      <c r="G793" s="14" t="str">
        <f>IFERROR(IF(ISNUMBER(SEARCH($G$1,input!$A793)),IF(LEN(TRIM(MID(input!$A793,SEARCH($G$1,input!$A793)+4,10)))=9,TRUE,""),"X"),"")</f>
        <v>X</v>
      </c>
      <c r="H793" s="14" t="str">
        <f t="shared" ca="1" si="24"/>
        <v/>
      </c>
      <c r="I793" s="13" t="str">
        <f>IF(ISBLANK(input!A793),"x","")</f>
        <v>x</v>
      </c>
      <c r="J793" s="13">
        <f>IFERROR(IF(I793="x",MATCH("x",I794:I959,0),N/A),"")</f>
        <v>3</v>
      </c>
      <c r="K793" s="14" t="str">
        <f t="shared" ca="1" si="25"/>
        <v/>
      </c>
    </row>
    <row r="794" spans="1:11" s="1" customFormat="1" x14ac:dyDescent="0.35">
      <c r="A794" s="14" t="str">
        <f>IFERROR(IF(ISNUMBER(SEARCH($A$1,input!$A794)),AND(1920&lt;=VALUE(TRIM(MID(input!$A794,SEARCH($A$1,input!$A794)+4,5))),VALUE(TRIM(MID(input!$A794,SEARCH($A$1,input!$A794)+4,5)))&lt;=2002),"X"),"")</f>
        <v>X</v>
      </c>
      <c r="B794" s="14" t="str">
        <f>IFERROR(IF(ISNUMBER(SEARCH($B$1,input!$A794)),AND(2010&lt;=VALUE(TRIM(MID(input!$A794,SEARCH($B$1,input!$A794)+4,5))),VALUE(TRIM(MID(input!$A794,SEARCH($B$1,input!$A794)+4,5)))&lt;=2020),"X"),"")</f>
        <v>X</v>
      </c>
      <c r="C794" s="14" t="str">
        <f>IFERROR(IF(ISNUMBER(SEARCH($C$1,input!$A794)),AND(2020&lt;=VALUE(TRIM(MID(input!$A794,SEARCH($C$1,input!$A794)+4,5))),VALUE(TRIM(MID(input!$A794,SEARCH($C$1,input!$A794)+4,5)))&lt;=2030),"X"),"")</f>
        <v>X</v>
      </c>
      <c r="D794" s="14" t="str">
        <f>IFERROR(IF(ISNUMBER(SEARCH($D$1,input!$A794)),IF(MID(input!$A794,SEARCH($D$1,input!$A794)+7,2)="cm",AND(150&lt;=VALUE(MID(input!$A794,SEARCH($D$1,input!$A794)+4,3)),VALUE(MID(input!$A794,SEARCH($D$1,input!$A794)+4,3))&lt;=193),IF(MID(input!$A794,SEARCH($D$1,input!$A794)+6,2)="in",AND(59&lt;=VALUE(MID(input!$A794,SEARCH($D$1,input!$A794)+4,2)),VALUE(MID(input!$A794,SEARCH($D$1,input!$A794)+4,2))&lt;=76),"")),"X"),"")</f>
        <v>X</v>
      </c>
      <c r="E794" s="14" t="str">
        <f>IFERROR(IF(ISNUMBER(SEARCH($E$1,input!$A794)),IF(AND(MID(input!$A794,SEARCH($E$1,input!$A794)+4,1)="#",
VLOOKUP(MID(input!$A794,SEARCH($E$1,input!$A794)+5,1),'TRUE LIST'!$C$2:$D$17,2,0),
VLOOKUP(MID(input!$A794,SEARCH($E$1,input!$A794)+6,1),'TRUE LIST'!$C$2:$D$17,2,0),
VLOOKUP(MID(input!$A794,SEARCH($E$1,input!$A794)+7,1),'TRUE LIST'!$C$2:$D$17,2,0),
VLOOKUP(MID(input!$A794,SEARCH($E$1,input!$A794)+8,1),'TRUE LIST'!$C$2:$D$17,2,0),
VLOOKUP(MID(input!$A794,SEARCH($E$1,input!$A794)+9,1),'TRUE LIST'!$C$2:$D$17,2,0),
VLOOKUP(MID(input!$A794,SEARCH($E$1,input!$A794)+10,1),'TRUE LIST'!$C$2:$D$17,2,0),
TRIM(MID(input!$A794,SEARCH($E$1,input!$A794)+11,1))=""),TRUE,""),"X"),"")</f>
        <v>X</v>
      </c>
      <c r="F794" s="14" t="str">
        <f>IFERROR(IF(ISNUMBER(SEARCH($F$1,input!$A794)),VLOOKUP(TRIM(MID(input!$A794,SEARCH($F$1,input!$A794)+4,4)),'TRUE LIST'!$A$2:$B$8,2,0),"X"),"")</f>
        <v>X</v>
      </c>
      <c r="G794" s="14" t="str">
        <f>IFERROR(IF(ISNUMBER(SEARCH($G$1,input!$A794)),IF(LEN(TRIM(MID(input!$A794,SEARCH($G$1,input!$A794)+4,10)))=9,TRUE,""),"X"),"")</f>
        <v>X</v>
      </c>
      <c r="H794" s="14">
        <f t="shared" ca="1" si="24"/>
        <v>6</v>
      </c>
      <c r="I794" s="13" t="str">
        <f>IF(ISBLANK(input!A794),"x","")</f>
        <v/>
      </c>
      <c r="J794" s="13" t="str">
        <f>IFERROR(IF(I794="x",MATCH("x",I795:I959,0),N/A),"")</f>
        <v/>
      </c>
      <c r="K794" s="14">
        <f t="shared" ca="1" si="25"/>
        <v>6</v>
      </c>
    </row>
    <row r="795" spans="1:11" s="1" customFormat="1" x14ac:dyDescent="0.35">
      <c r="A795" s="14" t="b">
        <f>IFERROR(IF(ISNUMBER(SEARCH($A$1,input!$A795)),AND(1920&lt;=VALUE(TRIM(MID(input!$A795,SEARCH($A$1,input!$A795)+4,5))),VALUE(TRIM(MID(input!$A795,SEARCH($A$1,input!$A795)+4,5)))&lt;=2002),"X"),"")</f>
        <v>1</v>
      </c>
      <c r="B795" s="14" t="b">
        <f>IFERROR(IF(ISNUMBER(SEARCH($B$1,input!$A795)),AND(2010&lt;=VALUE(TRIM(MID(input!$A795,SEARCH($B$1,input!$A795)+4,5))),VALUE(TRIM(MID(input!$A795,SEARCH($B$1,input!$A795)+4,5)))&lt;=2020),"X"),"")</f>
        <v>1</v>
      </c>
      <c r="C795" s="14" t="b">
        <f>IFERROR(IF(ISNUMBER(SEARCH($C$1,input!$A795)),AND(2020&lt;=VALUE(TRIM(MID(input!$A795,SEARCH($C$1,input!$A795)+4,5))),VALUE(TRIM(MID(input!$A795,SEARCH($C$1,input!$A795)+4,5)))&lt;=2030),"X"),"")</f>
        <v>1</v>
      </c>
      <c r="D795" s="14" t="b">
        <f>IFERROR(IF(ISNUMBER(SEARCH($D$1,input!$A795)),IF(MID(input!$A795,SEARCH($D$1,input!$A795)+7,2)="cm",AND(150&lt;=VALUE(MID(input!$A795,SEARCH($D$1,input!$A795)+4,3)),VALUE(MID(input!$A795,SEARCH($D$1,input!$A795)+4,3))&lt;=193),IF(MID(input!$A795,SEARCH($D$1,input!$A795)+6,2)="in",AND(59&lt;=VALUE(MID(input!$A795,SEARCH($D$1,input!$A795)+4,2)),VALUE(MID(input!$A795,SEARCH($D$1,input!$A795)+4,2))&lt;=76),"")),"X"),"")</f>
        <v>1</v>
      </c>
      <c r="E795" s="14" t="b">
        <f>IFERROR(IF(ISNUMBER(SEARCH($E$1,input!$A795)),IF(AND(MID(input!$A795,SEARCH($E$1,input!$A795)+4,1)="#",
VLOOKUP(MID(input!$A795,SEARCH($E$1,input!$A795)+5,1),'TRUE LIST'!$C$2:$D$17,2,0),
VLOOKUP(MID(input!$A795,SEARCH($E$1,input!$A795)+6,1),'TRUE LIST'!$C$2:$D$17,2,0),
VLOOKUP(MID(input!$A795,SEARCH($E$1,input!$A795)+7,1),'TRUE LIST'!$C$2:$D$17,2,0),
VLOOKUP(MID(input!$A795,SEARCH($E$1,input!$A795)+8,1),'TRUE LIST'!$C$2:$D$17,2,0),
VLOOKUP(MID(input!$A795,SEARCH($E$1,input!$A795)+9,1),'TRUE LIST'!$C$2:$D$17,2,0),
VLOOKUP(MID(input!$A795,SEARCH($E$1,input!$A795)+10,1),'TRUE LIST'!$C$2:$D$17,2,0),
TRIM(MID(input!$A795,SEARCH($E$1,input!$A795)+11,1))=""),TRUE,""),"X"),"")</f>
        <v>1</v>
      </c>
      <c r="F795" s="14" t="b">
        <f>IFERROR(IF(ISNUMBER(SEARCH($F$1,input!$A795)),VLOOKUP(TRIM(MID(input!$A795,SEARCH($F$1,input!$A795)+4,4)),'TRUE LIST'!$A$2:$B$8,2,0),"X"),"")</f>
        <v>1</v>
      </c>
      <c r="G795" s="14" t="b">
        <f>IFERROR(IF(ISNUMBER(SEARCH($G$1,input!$A795)),IF(LEN(TRIM(MID(input!$A795,SEARCH($G$1,input!$A795)+4,10)))=9,TRUE,""),"X"),"")</f>
        <v>1</v>
      </c>
      <c r="H795" s="14" t="str">
        <f t="shared" ca="1" si="24"/>
        <v/>
      </c>
      <c r="I795" s="13" t="str">
        <f>IF(ISBLANK(input!A795),"x","")</f>
        <v/>
      </c>
      <c r="J795" s="13" t="str">
        <f>IFERROR(IF(I795="x",MATCH("x",I796:I959,0),N/A),"")</f>
        <v/>
      </c>
      <c r="K795" s="14" t="str">
        <f t="shared" ca="1" si="25"/>
        <v/>
      </c>
    </row>
    <row r="796" spans="1:11" s="1" customFormat="1" x14ac:dyDescent="0.35">
      <c r="A796" s="14" t="str">
        <f>IFERROR(IF(ISNUMBER(SEARCH($A$1,input!$A796)),AND(1920&lt;=VALUE(TRIM(MID(input!$A796,SEARCH($A$1,input!$A796)+4,5))),VALUE(TRIM(MID(input!$A796,SEARCH($A$1,input!$A796)+4,5)))&lt;=2002),"X"),"")</f>
        <v>X</v>
      </c>
      <c r="B796" s="14" t="str">
        <f>IFERROR(IF(ISNUMBER(SEARCH($B$1,input!$A796)),AND(2010&lt;=VALUE(TRIM(MID(input!$A796,SEARCH($B$1,input!$A796)+4,5))),VALUE(TRIM(MID(input!$A796,SEARCH($B$1,input!$A796)+4,5)))&lt;=2020),"X"),"")</f>
        <v>X</v>
      </c>
      <c r="C796" s="14" t="str">
        <f>IFERROR(IF(ISNUMBER(SEARCH($C$1,input!$A796)),AND(2020&lt;=VALUE(TRIM(MID(input!$A796,SEARCH($C$1,input!$A796)+4,5))),VALUE(TRIM(MID(input!$A796,SEARCH($C$1,input!$A796)+4,5)))&lt;=2030),"X"),"")</f>
        <v>X</v>
      </c>
      <c r="D796" s="14" t="str">
        <f>IFERROR(IF(ISNUMBER(SEARCH($D$1,input!$A796)),IF(MID(input!$A796,SEARCH($D$1,input!$A796)+7,2)="cm",AND(150&lt;=VALUE(MID(input!$A796,SEARCH($D$1,input!$A796)+4,3)),VALUE(MID(input!$A796,SEARCH($D$1,input!$A796)+4,3))&lt;=193),IF(MID(input!$A796,SEARCH($D$1,input!$A796)+6,2)="in",AND(59&lt;=VALUE(MID(input!$A796,SEARCH($D$1,input!$A796)+4,2)),VALUE(MID(input!$A796,SEARCH($D$1,input!$A796)+4,2))&lt;=76),"")),"X"),"")</f>
        <v>X</v>
      </c>
      <c r="E796" s="14" t="str">
        <f>IFERROR(IF(ISNUMBER(SEARCH($E$1,input!$A796)),IF(AND(MID(input!$A796,SEARCH($E$1,input!$A796)+4,1)="#",
VLOOKUP(MID(input!$A796,SEARCH($E$1,input!$A796)+5,1),'TRUE LIST'!$C$2:$D$17,2,0),
VLOOKUP(MID(input!$A796,SEARCH($E$1,input!$A796)+6,1),'TRUE LIST'!$C$2:$D$17,2,0),
VLOOKUP(MID(input!$A796,SEARCH($E$1,input!$A796)+7,1),'TRUE LIST'!$C$2:$D$17,2,0),
VLOOKUP(MID(input!$A796,SEARCH($E$1,input!$A796)+8,1),'TRUE LIST'!$C$2:$D$17,2,0),
VLOOKUP(MID(input!$A796,SEARCH($E$1,input!$A796)+9,1),'TRUE LIST'!$C$2:$D$17,2,0),
VLOOKUP(MID(input!$A796,SEARCH($E$1,input!$A796)+10,1),'TRUE LIST'!$C$2:$D$17,2,0),
TRIM(MID(input!$A796,SEARCH($E$1,input!$A796)+11,1))=""),TRUE,""),"X"),"")</f>
        <v>X</v>
      </c>
      <c r="F796" s="14" t="str">
        <f>IFERROR(IF(ISNUMBER(SEARCH($F$1,input!$A796)),VLOOKUP(TRIM(MID(input!$A796,SEARCH($F$1,input!$A796)+4,4)),'TRUE LIST'!$A$2:$B$8,2,0),"X"),"")</f>
        <v>X</v>
      </c>
      <c r="G796" s="14" t="str">
        <f>IFERROR(IF(ISNUMBER(SEARCH($G$1,input!$A796)),IF(LEN(TRIM(MID(input!$A796,SEARCH($G$1,input!$A796)+4,10)))=9,TRUE,""),"X"),"")</f>
        <v>X</v>
      </c>
      <c r="H796" s="14" t="str">
        <f t="shared" ca="1" si="24"/>
        <v/>
      </c>
      <c r="I796" s="13" t="str">
        <f>IF(ISBLANK(input!A796),"x","")</f>
        <v>x</v>
      </c>
      <c r="J796" s="13">
        <f>IFERROR(IF(I796="x",MATCH("x",I797:I959,0),N/A),"")</f>
        <v>5</v>
      </c>
      <c r="K796" s="14" t="str">
        <f t="shared" ca="1" si="25"/>
        <v/>
      </c>
    </row>
    <row r="797" spans="1:11" s="1" customFormat="1" x14ac:dyDescent="0.35">
      <c r="A797" s="14" t="str">
        <f>IFERROR(IF(ISNUMBER(SEARCH($A$1,input!$A797)),AND(1920&lt;=VALUE(TRIM(MID(input!$A797,SEARCH($A$1,input!$A797)+4,5))),VALUE(TRIM(MID(input!$A797,SEARCH($A$1,input!$A797)+4,5)))&lt;=2002),"X"),"")</f>
        <v>X</v>
      </c>
      <c r="B797" s="14" t="str">
        <f>IFERROR(IF(ISNUMBER(SEARCH($B$1,input!$A797)),AND(2010&lt;=VALUE(TRIM(MID(input!$A797,SEARCH($B$1,input!$A797)+4,5))),VALUE(TRIM(MID(input!$A797,SEARCH($B$1,input!$A797)+4,5)))&lt;=2020),"X"),"")</f>
        <v>X</v>
      </c>
      <c r="C797" s="14" t="str">
        <f>IFERROR(IF(ISNUMBER(SEARCH($C$1,input!$A797)),AND(2020&lt;=VALUE(TRIM(MID(input!$A797,SEARCH($C$1,input!$A797)+4,5))),VALUE(TRIM(MID(input!$A797,SEARCH($C$1,input!$A797)+4,5)))&lt;=2030),"X"),"")</f>
        <v>X</v>
      </c>
      <c r="D797" s="14" t="str">
        <f>IFERROR(IF(ISNUMBER(SEARCH($D$1,input!$A797)),IF(MID(input!$A797,SEARCH($D$1,input!$A797)+7,2)="cm",AND(150&lt;=VALUE(MID(input!$A797,SEARCH($D$1,input!$A797)+4,3)),VALUE(MID(input!$A797,SEARCH($D$1,input!$A797)+4,3))&lt;=193),IF(MID(input!$A797,SEARCH($D$1,input!$A797)+6,2)="in",AND(59&lt;=VALUE(MID(input!$A797,SEARCH($D$1,input!$A797)+4,2)),VALUE(MID(input!$A797,SEARCH($D$1,input!$A797)+4,2))&lt;=76),"")),"X"),"")</f>
        <v>X</v>
      </c>
      <c r="E797" s="14" t="str">
        <f>IFERROR(IF(ISNUMBER(SEARCH($E$1,input!$A797)),IF(AND(MID(input!$A797,SEARCH($E$1,input!$A797)+4,1)="#",
VLOOKUP(MID(input!$A797,SEARCH($E$1,input!$A797)+5,1),'TRUE LIST'!$C$2:$D$17,2,0),
VLOOKUP(MID(input!$A797,SEARCH($E$1,input!$A797)+6,1),'TRUE LIST'!$C$2:$D$17,2,0),
VLOOKUP(MID(input!$A797,SEARCH($E$1,input!$A797)+7,1),'TRUE LIST'!$C$2:$D$17,2,0),
VLOOKUP(MID(input!$A797,SEARCH($E$1,input!$A797)+8,1),'TRUE LIST'!$C$2:$D$17,2,0),
VLOOKUP(MID(input!$A797,SEARCH($E$1,input!$A797)+9,1),'TRUE LIST'!$C$2:$D$17,2,0),
VLOOKUP(MID(input!$A797,SEARCH($E$1,input!$A797)+10,1),'TRUE LIST'!$C$2:$D$17,2,0),
TRIM(MID(input!$A797,SEARCH($E$1,input!$A797)+11,1))=""),TRUE,""),"X"),"")</f>
        <v>X</v>
      </c>
      <c r="F797" s="14" t="str">
        <f>IFERROR(IF(ISNUMBER(SEARCH($F$1,input!$A797)),VLOOKUP(TRIM(MID(input!$A797,SEARCH($F$1,input!$A797)+4,4)),'TRUE LIST'!$A$2:$B$8,2,0),"X"),"")</f>
        <v>X</v>
      </c>
      <c r="G797" s="14" t="str">
        <f>IFERROR(IF(ISNUMBER(SEARCH($G$1,input!$A797)),IF(LEN(TRIM(MID(input!$A797,SEARCH($G$1,input!$A797)+4,10)))=9,TRUE,""),"X"),"")</f>
        <v>X</v>
      </c>
      <c r="H797" s="14">
        <f t="shared" ca="1" si="24"/>
        <v>6</v>
      </c>
      <c r="I797" s="13" t="str">
        <f>IF(ISBLANK(input!A797),"x","")</f>
        <v/>
      </c>
      <c r="J797" s="13" t="str">
        <f>IFERROR(IF(I797="x",MATCH("x",I798:I959,0),N/A),"")</f>
        <v/>
      </c>
      <c r="K797" s="14">
        <f t="shared" ca="1" si="25"/>
        <v>6</v>
      </c>
    </row>
    <row r="798" spans="1:11" s="1" customFormat="1" x14ac:dyDescent="0.35">
      <c r="A798" s="14" t="b">
        <f>IFERROR(IF(ISNUMBER(SEARCH($A$1,input!$A798)),AND(1920&lt;=VALUE(TRIM(MID(input!$A798,SEARCH($A$1,input!$A798)+4,5))),VALUE(TRIM(MID(input!$A798,SEARCH($A$1,input!$A798)+4,5)))&lt;=2002),"X"),"")</f>
        <v>1</v>
      </c>
      <c r="B798" s="14" t="b">
        <f>IFERROR(IF(ISNUMBER(SEARCH($B$1,input!$A798)),AND(2010&lt;=VALUE(TRIM(MID(input!$A798,SEARCH($B$1,input!$A798)+4,5))),VALUE(TRIM(MID(input!$A798,SEARCH($B$1,input!$A798)+4,5)))&lt;=2020),"X"),"")</f>
        <v>1</v>
      </c>
      <c r="C798" s="14" t="b">
        <f>IFERROR(IF(ISNUMBER(SEARCH($C$1,input!$A798)),AND(2020&lt;=VALUE(TRIM(MID(input!$A798,SEARCH($C$1,input!$A798)+4,5))),VALUE(TRIM(MID(input!$A798,SEARCH($C$1,input!$A798)+4,5)))&lt;=2030),"X"),"")</f>
        <v>1</v>
      </c>
      <c r="D798" s="14" t="str">
        <f>IFERROR(IF(ISNUMBER(SEARCH($D$1,input!$A798)),IF(MID(input!$A798,SEARCH($D$1,input!$A798)+7,2)="cm",AND(150&lt;=VALUE(MID(input!$A798,SEARCH($D$1,input!$A798)+4,3)),VALUE(MID(input!$A798,SEARCH($D$1,input!$A798)+4,3))&lt;=193),IF(MID(input!$A798,SEARCH($D$1,input!$A798)+6,2)="in",AND(59&lt;=VALUE(MID(input!$A798,SEARCH($D$1,input!$A798)+4,2)),VALUE(MID(input!$A798,SEARCH($D$1,input!$A798)+4,2))&lt;=76),"")),"X"),"")</f>
        <v>X</v>
      </c>
      <c r="E798" s="14" t="str">
        <f>IFERROR(IF(ISNUMBER(SEARCH($E$1,input!$A798)),IF(AND(MID(input!$A798,SEARCH($E$1,input!$A798)+4,1)="#",
VLOOKUP(MID(input!$A798,SEARCH($E$1,input!$A798)+5,1),'TRUE LIST'!$C$2:$D$17,2,0),
VLOOKUP(MID(input!$A798,SEARCH($E$1,input!$A798)+6,1),'TRUE LIST'!$C$2:$D$17,2,0),
VLOOKUP(MID(input!$A798,SEARCH($E$1,input!$A798)+7,1),'TRUE LIST'!$C$2:$D$17,2,0),
VLOOKUP(MID(input!$A798,SEARCH($E$1,input!$A798)+8,1),'TRUE LIST'!$C$2:$D$17,2,0),
VLOOKUP(MID(input!$A798,SEARCH($E$1,input!$A798)+9,1),'TRUE LIST'!$C$2:$D$17,2,0),
VLOOKUP(MID(input!$A798,SEARCH($E$1,input!$A798)+10,1),'TRUE LIST'!$C$2:$D$17,2,0),
TRIM(MID(input!$A798,SEARCH($E$1,input!$A798)+11,1))=""),TRUE,""),"X"),"")</f>
        <v>X</v>
      </c>
      <c r="F798" s="14" t="str">
        <f>IFERROR(IF(ISNUMBER(SEARCH($F$1,input!$A798)),VLOOKUP(TRIM(MID(input!$A798,SEARCH($F$1,input!$A798)+4,4)),'TRUE LIST'!$A$2:$B$8,2,0),"X"),"")</f>
        <v>X</v>
      </c>
      <c r="G798" s="14" t="str">
        <f>IFERROR(IF(ISNUMBER(SEARCH($G$1,input!$A798)),IF(LEN(TRIM(MID(input!$A798,SEARCH($G$1,input!$A798)+4,10)))=9,TRUE,""),"X"),"")</f>
        <v>X</v>
      </c>
      <c r="H798" s="14" t="str">
        <f t="shared" ca="1" si="24"/>
        <v/>
      </c>
      <c r="I798" s="13" t="str">
        <f>IF(ISBLANK(input!A798),"x","")</f>
        <v/>
      </c>
      <c r="J798" s="13" t="str">
        <f>IFERROR(IF(I798="x",MATCH("x",I799:I959,0),N/A),"")</f>
        <v/>
      </c>
      <c r="K798" s="14" t="str">
        <f t="shared" ca="1" si="25"/>
        <v/>
      </c>
    </row>
    <row r="799" spans="1:11" s="1" customFormat="1" x14ac:dyDescent="0.35">
      <c r="A799" s="14" t="str">
        <f>IFERROR(IF(ISNUMBER(SEARCH($A$1,input!$A799)),AND(1920&lt;=VALUE(TRIM(MID(input!$A799,SEARCH($A$1,input!$A799)+4,5))),VALUE(TRIM(MID(input!$A799,SEARCH($A$1,input!$A799)+4,5)))&lt;=2002),"X"),"")</f>
        <v>X</v>
      </c>
      <c r="B799" s="14" t="str">
        <f>IFERROR(IF(ISNUMBER(SEARCH($B$1,input!$A799)),AND(2010&lt;=VALUE(TRIM(MID(input!$A799,SEARCH($B$1,input!$A799)+4,5))),VALUE(TRIM(MID(input!$A799,SEARCH($B$1,input!$A799)+4,5)))&lt;=2020),"X"),"")</f>
        <v>X</v>
      </c>
      <c r="C799" s="14" t="str">
        <f>IFERROR(IF(ISNUMBER(SEARCH($C$1,input!$A799)),AND(2020&lt;=VALUE(TRIM(MID(input!$A799,SEARCH($C$1,input!$A799)+4,5))),VALUE(TRIM(MID(input!$A799,SEARCH($C$1,input!$A799)+4,5)))&lt;=2030),"X"),"")</f>
        <v>X</v>
      </c>
      <c r="D799" s="14" t="b">
        <f>IFERROR(IF(ISNUMBER(SEARCH($D$1,input!$A799)),IF(MID(input!$A799,SEARCH($D$1,input!$A799)+7,2)="cm",AND(150&lt;=VALUE(MID(input!$A799,SEARCH($D$1,input!$A799)+4,3)),VALUE(MID(input!$A799,SEARCH($D$1,input!$A799)+4,3))&lt;=193),IF(MID(input!$A799,SEARCH($D$1,input!$A799)+6,2)="in",AND(59&lt;=VALUE(MID(input!$A799,SEARCH($D$1,input!$A799)+4,2)),VALUE(MID(input!$A799,SEARCH($D$1,input!$A799)+4,2))&lt;=76),"")),"X"),"")</f>
        <v>1</v>
      </c>
      <c r="E799" s="14" t="str">
        <f>IFERROR(IF(ISNUMBER(SEARCH($E$1,input!$A799)),IF(AND(MID(input!$A799,SEARCH($E$1,input!$A799)+4,1)="#",
VLOOKUP(MID(input!$A799,SEARCH($E$1,input!$A799)+5,1),'TRUE LIST'!$C$2:$D$17,2,0),
VLOOKUP(MID(input!$A799,SEARCH($E$1,input!$A799)+6,1),'TRUE LIST'!$C$2:$D$17,2,0),
VLOOKUP(MID(input!$A799,SEARCH($E$1,input!$A799)+7,1),'TRUE LIST'!$C$2:$D$17,2,0),
VLOOKUP(MID(input!$A799,SEARCH($E$1,input!$A799)+8,1),'TRUE LIST'!$C$2:$D$17,2,0),
VLOOKUP(MID(input!$A799,SEARCH($E$1,input!$A799)+9,1),'TRUE LIST'!$C$2:$D$17,2,0),
VLOOKUP(MID(input!$A799,SEARCH($E$1,input!$A799)+10,1),'TRUE LIST'!$C$2:$D$17,2,0),
TRIM(MID(input!$A799,SEARCH($E$1,input!$A799)+11,1))=""),TRUE,""),"X"),"")</f>
        <v>X</v>
      </c>
      <c r="F799" s="14" t="b">
        <f>IFERROR(IF(ISNUMBER(SEARCH($F$1,input!$A799)),VLOOKUP(TRIM(MID(input!$A799,SEARCH($F$1,input!$A799)+4,4)),'TRUE LIST'!$A$2:$B$8,2,0),"X"),"")</f>
        <v>1</v>
      </c>
      <c r="G799" s="14" t="b">
        <f>IFERROR(IF(ISNUMBER(SEARCH($G$1,input!$A799)),IF(LEN(TRIM(MID(input!$A799,SEARCH($G$1,input!$A799)+4,10)))=9,TRUE,""),"X"),"")</f>
        <v>1</v>
      </c>
      <c r="H799" s="14" t="str">
        <f t="shared" ca="1" si="24"/>
        <v/>
      </c>
      <c r="I799" s="13" t="str">
        <f>IF(ISBLANK(input!A799),"x","")</f>
        <v/>
      </c>
      <c r="J799" s="13" t="str">
        <f>IFERROR(IF(I799="x",MATCH("x",I800:I959,0),N/A),"")</f>
        <v/>
      </c>
      <c r="K799" s="14" t="str">
        <f t="shared" ca="1" si="25"/>
        <v/>
      </c>
    </row>
    <row r="800" spans="1:11" s="1" customFormat="1" x14ac:dyDescent="0.35">
      <c r="A800" s="14" t="str">
        <f>IFERROR(IF(ISNUMBER(SEARCH($A$1,input!$A800)),AND(1920&lt;=VALUE(TRIM(MID(input!$A800,SEARCH($A$1,input!$A800)+4,5))),VALUE(TRIM(MID(input!$A800,SEARCH($A$1,input!$A800)+4,5)))&lt;=2002),"X"),"")</f>
        <v>X</v>
      </c>
      <c r="B800" s="14" t="str">
        <f>IFERROR(IF(ISNUMBER(SEARCH($B$1,input!$A800)),AND(2010&lt;=VALUE(TRIM(MID(input!$A800,SEARCH($B$1,input!$A800)+4,5))),VALUE(TRIM(MID(input!$A800,SEARCH($B$1,input!$A800)+4,5)))&lt;=2020),"X"),"")</f>
        <v>X</v>
      </c>
      <c r="C800" s="14" t="str">
        <f>IFERROR(IF(ISNUMBER(SEARCH($C$1,input!$A800)),AND(2020&lt;=VALUE(TRIM(MID(input!$A800,SEARCH($C$1,input!$A800)+4,5))),VALUE(TRIM(MID(input!$A800,SEARCH($C$1,input!$A800)+4,5)))&lt;=2030),"X"),"")</f>
        <v>X</v>
      </c>
      <c r="D800" s="14" t="str">
        <f>IFERROR(IF(ISNUMBER(SEARCH($D$1,input!$A800)),IF(MID(input!$A800,SEARCH($D$1,input!$A800)+7,2)="cm",AND(150&lt;=VALUE(MID(input!$A800,SEARCH($D$1,input!$A800)+4,3)),VALUE(MID(input!$A800,SEARCH($D$1,input!$A800)+4,3))&lt;=193),IF(MID(input!$A800,SEARCH($D$1,input!$A800)+6,2)="in",AND(59&lt;=VALUE(MID(input!$A800,SEARCH($D$1,input!$A800)+4,2)),VALUE(MID(input!$A800,SEARCH($D$1,input!$A800)+4,2))&lt;=76),"")),"X"),"")</f>
        <v>X</v>
      </c>
      <c r="E800" s="14" t="b">
        <f>IFERROR(IF(ISNUMBER(SEARCH($E$1,input!$A800)),IF(AND(MID(input!$A800,SEARCH($E$1,input!$A800)+4,1)="#",
VLOOKUP(MID(input!$A800,SEARCH($E$1,input!$A800)+5,1),'TRUE LIST'!$C$2:$D$17,2,0),
VLOOKUP(MID(input!$A800,SEARCH($E$1,input!$A800)+6,1),'TRUE LIST'!$C$2:$D$17,2,0),
VLOOKUP(MID(input!$A800,SEARCH($E$1,input!$A800)+7,1),'TRUE LIST'!$C$2:$D$17,2,0),
VLOOKUP(MID(input!$A800,SEARCH($E$1,input!$A800)+8,1),'TRUE LIST'!$C$2:$D$17,2,0),
VLOOKUP(MID(input!$A800,SEARCH($E$1,input!$A800)+9,1),'TRUE LIST'!$C$2:$D$17,2,0),
VLOOKUP(MID(input!$A800,SEARCH($E$1,input!$A800)+10,1),'TRUE LIST'!$C$2:$D$17,2,0),
TRIM(MID(input!$A800,SEARCH($E$1,input!$A800)+11,1))=""),TRUE,""),"X"),"")</f>
        <v>1</v>
      </c>
      <c r="F800" s="14" t="str">
        <f>IFERROR(IF(ISNUMBER(SEARCH($F$1,input!$A800)),VLOOKUP(TRIM(MID(input!$A800,SEARCH($F$1,input!$A800)+4,4)),'TRUE LIST'!$A$2:$B$8,2,0),"X"),"")</f>
        <v>X</v>
      </c>
      <c r="G800" s="14" t="str">
        <f>IFERROR(IF(ISNUMBER(SEARCH($G$1,input!$A800)),IF(LEN(TRIM(MID(input!$A800,SEARCH($G$1,input!$A800)+4,10)))=9,TRUE,""),"X"),"")</f>
        <v>X</v>
      </c>
      <c r="H800" s="14" t="str">
        <f t="shared" ca="1" si="24"/>
        <v/>
      </c>
      <c r="I800" s="13" t="str">
        <f>IF(ISBLANK(input!A800),"x","")</f>
        <v/>
      </c>
      <c r="J800" s="13" t="str">
        <f>IFERROR(IF(I800="x",MATCH("x",I801:I959,0),N/A),"")</f>
        <v/>
      </c>
      <c r="K800" s="14" t="str">
        <f t="shared" ca="1" si="25"/>
        <v/>
      </c>
    </row>
    <row r="801" spans="1:11" s="1" customFormat="1" x14ac:dyDescent="0.35">
      <c r="A801" s="14" t="str">
        <f>IFERROR(IF(ISNUMBER(SEARCH($A$1,input!$A801)),AND(1920&lt;=VALUE(TRIM(MID(input!$A801,SEARCH($A$1,input!$A801)+4,5))),VALUE(TRIM(MID(input!$A801,SEARCH($A$1,input!$A801)+4,5)))&lt;=2002),"X"),"")</f>
        <v>X</v>
      </c>
      <c r="B801" s="14" t="str">
        <f>IFERROR(IF(ISNUMBER(SEARCH($B$1,input!$A801)),AND(2010&lt;=VALUE(TRIM(MID(input!$A801,SEARCH($B$1,input!$A801)+4,5))),VALUE(TRIM(MID(input!$A801,SEARCH($B$1,input!$A801)+4,5)))&lt;=2020),"X"),"")</f>
        <v>X</v>
      </c>
      <c r="C801" s="14" t="str">
        <f>IFERROR(IF(ISNUMBER(SEARCH($C$1,input!$A801)),AND(2020&lt;=VALUE(TRIM(MID(input!$A801,SEARCH($C$1,input!$A801)+4,5))),VALUE(TRIM(MID(input!$A801,SEARCH($C$1,input!$A801)+4,5)))&lt;=2030),"X"),"")</f>
        <v>X</v>
      </c>
      <c r="D801" s="14" t="str">
        <f>IFERROR(IF(ISNUMBER(SEARCH($D$1,input!$A801)),IF(MID(input!$A801,SEARCH($D$1,input!$A801)+7,2)="cm",AND(150&lt;=VALUE(MID(input!$A801,SEARCH($D$1,input!$A801)+4,3)),VALUE(MID(input!$A801,SEARCH($D$1,input!$A801)+4,3))&lt;=193),IF(MID(input!$A801,SEARCH($D$1,input!$A801)+6,2)="in",AND(59&lt;=VALUE(MID(input!$A801,SEARCH($D$1,input!$A801)+4,2)),VALUE(MID(input!$A801,SEARCH($D$1,input!$A801)+4,2))&lt;=76),"")),"X"),"")</f>
        <v>X</v>
      </c>
      <c r="E801" s="14" t="str">
        <f>IFERROR(IF(ISNUMBER(SEARCH($E$1,input!$A801)),IF(AND(MID(input!$A801,SEARCH($E$1,input!$A801)+4,1)="#",
VLOOKUP(MID(input!$A801,SEARCH($E$1,input!$A801)+5,1),'TRUE LIST'!$C$2:$D$17,2,0),
VLOOKUP(MID(input!$A801,SEARCH($E$1,input!$A801)+6,1),'TRUE LIST'!$C$2:$D$17,2,0),
VLOOKUP(MID(input!$A801,SEARCH($E$1,input!$A801)+7,1),'TRUE LIST'!$C$2:$D$17,2,0),
VLOOKUP(MID(input!$A801,SEARCH($E$1,input!$A801)+8,1),'TRUE LIST'!$C$2:$D$17,2,0),
VLOOKUP(MID(input!$A801,SEARCH($E$1,input!$A801)+9,1),'TRUE LIST'!$C$2:$D$17,2,0),
VLOOKUP(MID(input!$A801,SEARCH($E$1,input!$A801)+10,1),'TRUE LIST'!$C$2:$D$17,2,0),
TRIM(MID(input!$A801,SEARCH($E$1,input!$A801)+11,1))=""),TRUE,""),"X"),"")</f>
        <v>X</v>
      </c>
      <c r="F801" s="14" t="str">
        <f>IFERROR(IF(ISNUMBER(SEARCH($F$1,input!$A801)),VLOOKUP(TRIM(MID(input!$A801,SEARCH($F$1,input!$A801)+4,4)),'TRUE LIST'!$A$2:$B$8,2,0),"X"),"")</f>
        <v>X</v>
      </c>
      <c r="G801" s="14" t="str">
        <f>IFERROR(IF(ISNUMBER(SEARCH($G$1,input!$A801)),IF(LEN(TRIM(MID(input!$A801,SEARCH($G$1,input!$A801)+4,10)))=9,TRUE,""),"X"),"")</f>
        <v>X</v>
      </c>
      <c r="H801" s="14" t="str">
        <f t="shared" ca="1" si="24"/>
        <v/>
      </c>
      <c r="I801" s="13" t="str">
        <f>IF(ISBLANK(input!A801),"x","")</f>
        <v>x</v>
      </c>
      <c r="J801" s="13">
        <f>IFERROR(IF(I801="x",MATCH("x",I802:I959,0),N/A),"")</f>
        <v>3</v>
      </c>
      <c r="K801" s="14" t="str">
        <f t="shared" ca="1" si="25"/>
        <v/>
      </c>
    </row>
    <row r="802" spans="1:11" s="1" customFormat="1" x14ac:dyDescent="0.35">
      <c r="A802" s="14" t="str">
        <f>IFERROR(IF(ISNUMBER(SEARCH($A$1,input!$A802)),AND(1920&lt;=VALUE(TRIM(MID(input!$A802,SEARCH($A$1,input!$A802)+4,5))),VALUE(TRIM(MID(input!$A802,SEARCH($A$1,input!$A802)+4,5)))&lt;=2002),"X"),"")</f>
        <v>X</v>
      </c>
      <c r="B802" s="14" t="b">
        <f>IFERROR(IF(ISNUMBER(SEARCH($B$1,input!$A802)),AND(2010&lt;=VALUE(TRIM(MID(input!$A802,SEARCH($B$1,input!$A802)+4,5))),VALUE(TRIM(MID(input!$A802,SEARCH($B$1,input!$A802)+4,5)))&lt;=2020),"X"),"")</f>
        <v>0</v>
      </c>
      <c r="C802" s="14" t="b">
        <f>IFERROR(IF(ISNUMBER(SEARCH($C$1,input!$A802)),AND(2020&lt;=VALUE(TRIM(MID(input!$A802,SEARCH($C$1,input!$A802)+4,5))),VALUE(TRIM(MID(input!$A802,SEARCH($C$1,input!$A802)+4,5)))&lt;=2030),"X"),"")</f>
        <v>1</v>
      </c>
      <c r="D802" s="14" t="str">
        <f>IFERROR(IF(ISNUMBER(SEARCH($D$1,input!$A802)),IF(MID(input!$A802,SEARCH($D$1,input!$A802)+7,2)="cm",AND(150&lt;=VALUE(MID(input!$A802,SEARCH($D$1,input!$A802)+4,3)),VALUE(MID(input!$A802,SEARCH($D$1,input!$A802)+4,3))&lt;=193),IF(MID(input!$A802,SEARCH($D$1,input!$A802)+6,2)="in",AND(59&lt;=VALUE(MID(input!$A802,SEARCH($D$1,input!$A802)+4,2)),VALUE(MID(input!$A802,SEARCH($D$1,input!$A802)+4,2))&lt;=76),"")),"X"),"")</f>
        <v>X</v>
      </c>
      <c r="E802" s="14" t="str">
        <f>IFERROR(IF(ISNUMBER(SEARCH($E$1,input!$A802)),IF(AND(MID(input!$A802,SEARCH($E$1,input!$A802)+4,1)="#",
VLOOKUP(MID(input!$A802,SEARCH($E$1,input!$A802)+5,1),'TRUE LIST'!$C$2:$D$17,2,0),
VLOOKUP(MID(input!$A802,SEARCH($E$1,input!$A802)+6,1),'TRUE LIST'!$C$2:$D$17,2,0),
VLOOKUP(MID(input!$A802,SEARCH($E$1,input!$A802)+7,1),'TRUE LIST'!$C$2:$D$17,2,0),
VLOOKUP(MID(input!$A802,SEARCH($E$1,input!$A802)+8,1),'TRUE LIST'!$C$2:$D$17,2,0),
VLOOKUP(MID(input!$A802,SEARCH($E$1,input!$A802)+9,1),'TRUE LIST'!$C$2:$D$17,2,0),
VLOOKUP(MID(input!$A802,SEARCH($E$1,input!$A802)+10,1),'TRUE LIST'!$C$2:$D$17,2,0),
TRIM(MID(input!$A802,SEARCH($E$1,input!$A802)+11,1))=""),TRUE,""),"X"),"")</f>
        <v>X</v>
      </c>
      <c r="F802" s="14" t="str">
        <f>IFERROR(IF(ISNUMBER(SEARCH($F$1,input!$A802)),VLOOKUP(TRIM(MID(input!$A802,SEARCH($F$1,input!$A802)+4,4)),'TRUE LIST'!$A$2:$B$8,2,0),"X"),"")</f>
        <v>X</v>
      </c>
      <c r="G802" s="14" t="str">
        <f>IFERROR(IF(ISNUMBER(SEARCH($G$1,input!$A802)),IF(LEN(TRIM(MID(input!$A802,SEARCH($G$1,input!$A802)+4,10)))=9,TRUE,""),"X"),"")</f>
        <v>X</v>
      </c>
      <c r="H802" s="14">
        <f t="shared" ca="1" si="24"/>
        <v>6</v>
      </c>
      <c r="I802" s="13" t="str">
        <f>IF(ISBLANK(input!A802),"x","")</f>
        <v/>
      </c>
      <c r="J802" s="13" t="str">
        <f>IFERROR(IF(I802="x",MATCH("x",I803:I959,0),N/A),"")</f>
        <v/>
      </c>
      <c r="K802" s="14">
        <f t="shared" ca="1" si="25"/>
        <v>6</v>
      </c>
    </row>
    <row r="803" spans="1:11" s="1" customFormat="1" x14ac:dyDescent="0.35">
      <c r="A803" s="14" t="b">
        <f>IFERROR(IF(ISNUMBER(SEARCH($A$1,input!$A803)),AND(1920&lt;=VALUE(TRIM(MID(input!$A803,SEARCH($A$1,input!$A803)+4,5))),VALUE(TRIM(MID(input!$A803,SEARCH($A$1,input!$A803)+4,5)))&lt;=2002),"X"),"")</f>
        <v>1</v>
      </c>
      <c r="B803" s="14" t="str">
        <f>IFERROR(IF(ISNUMBER(SEARCH($B$1,input!$A803)),AND(2010&lt;=VALUE(TRIM(MID(input!$A803,SEARCH($B$1,input!$A803)+4,5))),VALUE(TRIM(MID(input!$A803,SEARCH($B$1,input!$A803)+4,5)))&lt;=2020),"X"),"")</f>
        <v>X</v>
      </c>
      <c r="C803" s="14" t="str">
        <f>IFERROR(IF(ISNUMBER(SEARCH($C$1,input!$A803)),AND(2020&lt;=VALUE(TRIM(MID(input!$A803,SEARCH($C$1,input!$A803)+4,5))),VALUE(TRIM(MID(input!$A803,SEARCH($C$1,input!$A803)+4,5)))&lt;=2030),"X"),"")</f>
        <v>X</v>
      </c>
      <c r="D803" s="14" t="b">
        <f>IFERROR(IF(ISNUMBER(SEARCH($D$1,input!$A803)),IF(MID(input!$A803,SEARCH($D$1,input!$A803)+7,2)="cm",AND(150&lt;=VALUE(MID(input!$A803,SEARCH($D$1,input!$A803)+4,3)),VALUE(MID(input!$A803,SEARCH($D$1,input!$A803)+4,3))&lt;=193),IF(MID(input!$A803,SEARCH($D$1,input!$A803)+6,2)="in",AND(59&lt;=VALUE(MID(input!$A803,SEARCH($D$1,input!$A803)+4,2)),VALUE(MID(input!$A803,SEARCH($D$1,input!$A803)+4,2))&lt;=76),"")),"X"),"")</f>
        <v>1</v>
      </c>
      <c r="E803" s="14" t="b">
        <f>IFERROR(IF(ISNUMBER(SEARCH($E$1,input!$A803)),IF(AND(MID(input!$A803,SEARCH($E$1,input!$A803)+4,1)="#",
VLOOKUP(MID(input!$A803,SEARCH($E$1,input!$A803)+5,1),'TRUE LIST'!$C$2:$D$17,2,0),
VLOOKUP(MID(input!$A803,SEARCH($E$1,input!$A803)+6,1),'TRUE LIST'!$C$2:$D$17,2,0),
VLOOKUP(MID(input!$A803,SEARCH($E$1,input!$A803)+7,1),'TRUE LIST'!$C$2:$D$17,2,0),
VLOOKUP(MID(input!$A803,SEARCH($E$1,input!$A803)+8,1),'TRUE LIST'!$C$2:$D$17,2,0),
VLOOKUP(MID(input!$A803,SEARCH($E$1,input!$A803)+9,1),'TRUE LIST'!$C$2:$D$17,2,0),
VLOOKUP(MID(input!$A803,SEARCH($E$1,input!$A803)+10,1),'TRUE LIST'!$C$2:$D$17,2,0),
TRIM(MID(input!$A803,SEARCH($E$1,input!$A803)+11,1))=""),TRUE,""),"X"),"")</f>
        <v>1</v>
      </c>
      <c r="F803" s="14" t="str">
        <f>IFERROR(IF(ISNUMBER(SEARCH($F$1,input!$A803)),VLOOKUP(TRIM(MID(input!$A803,SEARCH($F$1,input!$A803)+4,4)),'TRUE LIST'!$A$2:$B$8,2,0),"X"),"")</f>
        <v/>
      </c>
      <c r="G803" s="14" t="str">
        <f>IFERROR(IF(ISNUMBER(SEARCH($G$1,input!$A803)),IF(LEN(TRIM(MID(input!$A803,SEARCH($G$1,input!$A803)+4,10)))=9,TRUE,""),"X"),"")</f>
        <v/>
      </c>
      <c r="H803" s="14" t="str">
        <f t="shared" ca="1" si="24"/>
        <v/>
      </c>
      <c r="I803" s="13" t="str">
        <f>IF(ISBLANK(input!A803),"x","")</f>
        <v/>
      </c>
      <c r="J803" s="13" t="str">
        <f>IFERROR(IF(I803="x",MATCH("x",I804:I959,0),N/A),"")</f>
        <v/>
      </c>
      <c r="K803" s="14" t="str">
        <f t="shared" ca="1" si="25"/>
        <v/>
      </c>
    </row>
    <row r="804" spans="1:11" s="1" customFormat="1" x14ac:dyDescent="0.35">
      <c r="A804" s="14" t="str">
        <f>IFERROR(IF(ISNUMBER(SEARCH($A$1,input!$A804)),AND(1920&lt;=VALUE(TRIM(MID(input!$A804,SEARCH($A$1,input!$A804)+4,5))),VALUE(TRIM(MID(input!$A804,SEARCH($A$1,input!$A804)+4,5)))&lt;=2002),"X"),"")</f>
        <v>X</v>
      </c>
      <c r="B804" s="14" t="str">
        <f>IFERROR(IF(ISNUMBER(SEARCH($B$1,input!$A804)),AND(2010&lt;=VALUE(TRIM(MID(input!$A804,SEARCH($B$1,input!$A804)+4,5))),VALUE(TRIM(MID(input!$A804,SEARCH($B$1,input!$A804)+4,5)))&lt;=2020),"X"),"")</f>
        <v>X</v>
      </c>
      <c r="C804" s="14" t="str">
        <f>IFERROR(IF(ISNUMBER(SEARCH($C$1,input!$A804)),AND(2020&lt;=VALUE(TRIM(MID(input!$A804,SEARCH($C$1,input!$A804)+4,5))),VALUE(TRIM(MID(input!$A804,SEARCH($C$1,input!$A804)+4,5)))&lt;=2030),"X"),"")</f>
        <v>X</v>
      </c>
      <c r="D804" s="14" t="str">
        <f>IFERROR(IF(ISNUMBER(SEARCH($D$1,input!$A804)),IF(MID(input!$A804,SEARCH($D$1,input!$A804)+7,2)="cm",AND(150&lt;=VALUE(MID(input!$A804,SEARCH($D$1,input!$A804)+4,3)),VALUE(MID(input!$A804,SEARCH($D$1,input!$A804)+4,3))&lt;=193),IF(MID(input!$A804,SEARCH($D$1,input!$A804)+6,2)="in",AND(59&lt;=VALUE(MID(input!$A804,SEARCH($D$1,input!$A804)+4,2)),VALUE(MID(input!$A804,SEARCH($D$1,input!$A804)+4,2))&lt;=76),"")),"X"),"")</f>
        <v>X</v>
      </c>
      <c r="E804" s="14" t="str">
        <f>IFERROR(IF(ISNUMBER(SEARCH($E$1,input!$A804)),IF(AND(MID(input!$A804,SEARCH($E$1,input!$A804)+4,1)="#",
VLOOKUP(MID(input!$A804,SEARCH($E$1,input!$A804)+5,1),'TRUE LIST'!$C$2:$D$17,2,0),
VLOOKUP(MID(input!$A804,SEARCH($E$1,input!$A804)+6,1),'TRUE LIST'!$C$2:$D$17,2,0),
VLOOKUP(MID(input!$A804,SEARCH($E$1,input!$A804)+7,1),'TRUE LIST'!$C$2:$D$17,2,0),
VLOOKUP(MID(input!$A804,SEARCH($E$1,input!$A804)+8,1),'TRUE LIST'!$C$2:$D$17,2,0),
VLOOKUP(MID(input!$A804,SEARCH($E$1,input!$A804)+9,1),'TRUE LIST'!$C$2:$D$17,2,0),
VLOOKUP(MID(input!$A804,SEARCH($E$1,input!$A804)+10,1),'TRUE LIST'!$C$2:$D$17,2,0),
TRIM(MID(input!$A804,SEARCH($E$1,input!$A804)+11,1))=""),TRUE,""),"X"),"")</f>
        <v>X</v>
      </c>
      <c r="F804" s="14" t="str">
        <f>IFERROR(IF(ISNUMBER(SEARCH($F$1,input!$A804)),VLOOKUP(TRIM(MID(input!$A804,SEARCH($F$1,input!$A804)+4,4)),'TRUE LIST'!$A$2:$B$8,2,0),"X"),"")</f>
        <v>X</v>
      </c>
      <c r="G804" s="14" t="str">
        <f>IFERROR(IF(ISNUMBER(SEARCH($G$1,input!$A804)),IF(LEN(TRIM(MID(input!$A804,SEARCH($G$1,input!$A804)+4,10)))=9,TRUE,""),"X"),"")</f>
        <v>X</v>
      </c>
      <c r="H804" s="14" t="str">
        <f t="shared" ca="1" si="24"/>
        <v/>
      </c>
      <c r="I804" s="13" t="str">
        <f>IF(ISBLANK(input!A804),"x","")</f>
        <v>x</v>
      </c>
      <c r="J804" s="13">
        <f>IFERROR(IF(I804="x",MATCH("x",I805:I959,0),N/A),"")</f>
        <v>4</v>
      </c>
      <c r="K804" s="14" t="str">
        <f t="shared" ca="1" si="25"/>
        <v/>
      </c>
    </row>
    <row r="805" spans="1:11" s="1" customFormat="1" x14ac:dyDescent="0.35">
      <c r="A805" s="14" t="str">
        <f>IFERROR(IF(ISNUMBER(SEARCH($A$1,input!$A805)),AND(1920&lt;=VALUE(TRIM(MID(input!$A805,SEARCH($A$1,input!$A805)+4,5))),VALUE(TRIM(MID(input!$A805,SEARCH($A$1,input!$A805)+4,5)))&lt;=2002),"X"),"")</f>
        <v>X</v>
      </c>
      <c r="B805" s="14" t="str">
        <f>IFERROR(IF(ISNUMBER(SEARCH($B$1,input!$A805)),AND(2010&lt;=VALUE(TRIM(MID(input!$A805,SEARCH($B$1,input!$A805)+4,5))),VALUE(TRIM(MID(input!$A805,SEARCH($B$1,input!$A805)+4,5)))&lt;=2020),"X"),"")</f>
        <v>X</v>
      </c>
      <c r="C805" s="14" t="str">
        <f>IFERROR(IF(ISNUMBER(SEARCH($C$1,input!$A805)),AND(2020&lt;=VALUE(TRIM(MID(input!$A805,SEARCH($C$1,input!$A805)+4,5))),VALUE(TRIM(MID(input!$A805,SEARCH($C$1,input!$A805)+4,5)))&lt;=2030),"X"),"")</f>
        <v>X</v>
      </c>
      <c r="D805" s="14" t="str">
        <f>IFERROR(IF(ISNUMBER(SEARCH($D$1,input!$A805)),IF(MID(input!$A805,SEARCH($D$1,input!$A805)+7,2)="cm",AND(150&lt;=VALUE(MID(input!$A805,SEARCH($D$1,input!$A805)+4,3)),VALUE(MID(input!$A805,SEARCH($D$1,input!$A805)+4,3))&lt;=193),IF(MID(input!$A805,SEARCH($D$1,input!$A805)+6,2)="in",AND(59&lt;=VALUE(MID(input!$A805,SEARCH($D$1,input!$A805)+4,2)),VALUE(MID(input!$A805,SEARCH($D$1,input!$A805)+4,2))&lt;=76),"")),"X"),"")</f>
        <v>X</v>
      </c>
      <c r="E805" s="14" t="str">
        <f>IFERROR(IF(ISNUMBER(SEARCH($E$1,input!$A805)),IF(AND(MID(input!$A805,SEARCH($E$1,input!$A805)+4,1)="#",
VLOOKUP(MID(input!$A805,SEARCH($E$1,input!$A805)+5,1),'TRUE LIST'!$C$2:$D$17,2,0),
VLOOKUP(MID(input!$A805,SEARCH($E$1,input!$A805)+6,1),'TRUE LIST'!$C$2:$D$17,2,0),
VLOOKUP(MID(input!$A805,SEARCH($E$1,input!$A805)+7,1),'TRUE LIST'!$C$2:$D$17,2,0),
VLOOKUP(MID(input!$A805,SEARCH($E$1,input!$A805)+8,1),'TRUE LIST'!$C$2:$D$17,2,0),
VLOOKUP(MID(input!$A805,SEARCH($E$1,input!$A805)+9,1),'TRUE LIST'!$C$2:$D$17,2,0),
VLOOKUP(MID(input!$A805,SEARCH($E$1,input!$A805)+10,1),'TRUE LIST'!$C$2:$D$17,2,0),
TRIM(MID(input!$A805,SEARCH($E$1,input!$A805)+11,1))=""),TRUE,""),"X"),"")</f>
        <v>X</v>
      </c>
      <c r="F805" s="14" t="b">
        <f>IFERROR(IF(ISNUMBER(SEARCH($F$1,input!$A805)),VLOOKUP(TRIM(MID(input!$A805,SEARCH($F$1,input!$A805)+4,4)),'TRUE LIST'!$A$2:$B$8,2,0),"X"),"")</f>
        <v>1</v>
      </c>
      <c r="G805" s="14" t="str">
        <f>IFERROR(IF(ISNUMBER(SEARCH($G$1,input!$A805)),IF(LEN(TRIM(MID(input!$A805,SEARCH($G$1,input!$A805)+4,10)))=9,TRUE,""),"X"),"")</f>
        <v>X</v>
      </c>
      <c r="H805" s="14">
        <f t="shared" ca="1" si="24"/>
        <v>6</v>
      </c>
      <c r="I805" s="13" t="str">
        <f>IF(ISBLANK(input!A805),"x","")</f>
        <v/>
      </c>
      <c r="J805" s="13" t="str">
        <f>IFERROR(IF(I805="x",MATCH("x",I806:I959,0),N/A),"")</f>
        <v/>
      </c>
      <c r="K805" s="14">
        <f t="shared" ca="1" si="25"/>
        <v>6</v>
      </c>
    </row>
    <row r="806" spans="1:11" s="1" customFormat="1" x14ac:dyDescent="0.35">
      <c r="A806" s="14" t="b">
        <f>IFERROR(IF(ISNUMBER(SEARCH($A$1,input!$A806)),AND(1920&lt;=VALUE(TRIM(MID(input!$A806,SEARCH($A$1,input!$A806)+4,5))),VALUE(TRIM(MID(input!$A806,SEARCH($A$1,input!$A806)+4,5)))&lt;=2002),"X"),"")</f>
        <v>0</v>
      </c>
      <c r="B806" s="14" t="str">
        <f>IFERROR(IF(ISNUMBER(SEARCH($B$1,input!$A806)),AND(2010&lt;=VALUE(TRIM(MID(input!$A806,SEARCH($B$1,input!$A806)+4,5))),VALUE(TRIM(MID(input!$A806,SEARCH($B$1,input!$A806)+4,5)))&lt;=2020),"X"),"")</f>
        <v>X</v>
      </c>
      <c r="C806" s="14" t="b">
        <f>IFERROR(IF(ISNUMBER(SEARCH($C$1,input!$A806)),AND(2020&lt;=VALUE(TRIM(MID(input!$A806,SEARCH($C$1,input!$A806)+4,5))),VALUE(TRIM(MID(input!$A806,SEARCH($C$1,input!$A806)+4,5)))&lt;=2030),"X"),"")</f>
        <v>0</v>
      </c>
      <c r="D806" s="14" t="str">
        <f>IFERROR(IF(ISNUMBER(SEARCH($D$1,input!$A806)),IF(MID(input!$A806,SEARCH($D$1,input!$A806)+7,2)="cm",AND(150&lt;=VALUE(MID(input!$A806,SEARCH($D$1,input!$A806)+4,3)),VALUE(MID(input!$A806,SEARCH($D$1,input!$A806)+4,3))&lt;=193),IF(MID(input!$A806,SEARCH($D$1,input!$A806)+6,2)="in",AND(59&lt;=VALUE(MID(input!$A806,SEARCH($D$1,input!$A806)+4,2)),VALUE(MID(input!$A806,SEARCH($D$1,input!$A806)+4,2))&lt;=76),"")),"X"),"")</f>
        <v/>
      </c>
      <c r="E806" s="14" t="str">
        <f>IFERROR(IF(ISNUMBER(SEARCH($E$1,input!$A806)),IF(AND(MID(input!$A806,SEARCH($E$1,input!$A806)+4,1)="#",
VLOOKUP(MID(input!$A806,SEARCH($E$1,input!$A806)+5,1),'TRUE LIST'!$C$2:$D$17,2,0),
VLOOKUP(MID(input!$A806,SEARCH($E$1,input!$A806)+6,1),'TRUE LIST'!$C$2:$D$17,2,0),
VLOOKUP(MID(input!$A806,SEARCH($E$1,input!$A806)+7,1),'TRUE LIST'!$C$2:$D$17,2,0),
VLOOKUP(MID(input!$A806,SEARCH($E$1,input!$A806)+8,1),'TRUE LIST'!$C$2:$D$17,2,0),
VLOOKUP(MID(input!$A806,SEARCH($E$1,input!$A806)+9,1),'TRUE LIST'!$C$2:$D$17,2,0),
VLOOKUP(MID(input!$A806,SEARCH($E$1,input!$A806)+10,1),'TRUE LIST'!$C$2:$D$17,2,0),
TRIM(MID(input!$A806,SEARCH($E$1,input!$A806)+11,1))=""),TRUE,""),"X"),"")</f>
        <v>X</v>
      </c>
      <c r="F806" s="14" t="str">
        <f>IFERROR(IF(ISNUMBER(SEARCH($F$1,input!$A806)),VLOOKUP(TRIM(MID(input!$A806,SEARCH($F$1,input!$A806)+4,4)),'TRUE LIST'!$A$2:$B$8,2,0),"X"),"")</f>
        <v>X</v>
      </c>
      <c r="G806" s="14" t="b">
        <f>IFERROR(IF(ISNUMBER(SEARCH($G$1,input!$A806)),IF(LEN(TRIM(MID(input!$A806,SEARCH($G$1,input!$A806)+4,10)))=9,TRUE,""),"X"),"")</f>
        <v>1</v>
      </c>
      <c r="H806" s="14" t="str">
        <f t="shared" ca="1" si="24"/>
        <v/>
      </c>
      <c r="I806" s="13" t="str">
        <f>IF(ISBLANK(input!A806),"x","")</f>
        <v/>
      </c>
      <c r="J806" s="13" t="str">
        <f>IFERROR(IF(I806="x",MATCH("x",I807:I959,0),N/A),"")</f>
        <v/>
      </c>
      <c r="K806" s="14" t="str">
        <f t="shared" ca="1" si="25"/>
        <v/>
      </c>
    </row>
    <row r="807" spans="1:11" s="1" customFormat="1" x14ac:dyDescent="0.35">
      <c r="A807" s="14" t="str">
        <f>IFERROR(IF(ISNUMBER(SEARCH($A$1,input!$A807)),AND(1920&lt;=VALUE(TRIM(MID(input!$A807,SEARCH($A$1,input!$A807)+4,5))),VALUE(TRIM(MID(input!$A807,SEARCH($A$1,input!$A807)+4,5)))&lt;=2002),"X"),"")</f>
        <v>X</v>
      </c>
      <c r="B807" s="14" t="b">
        <f>IFERROR(IF(ISNUMBER(SEARCH($B$1,input!$A807)),AND(2010&lt;=VALUE(TRIM(MID(input!$A807,SEARCH($B$1,input!$A807)+4,5))),VALUE(TRIM(MID(input!$A807,SEARCH($B$1,input!$A807)+4,5)))&lt;=2020),"X"),"")</f>
        <v>0</v>
      </c>
      <c r="C807" s="14" t="str">
        <f>IFERROR(IF(ISNUMBER(SEARCH($C$1,input!$A807)),AND(2020&lt;=VALUE(TRIM(MID(input!$A807,SEARCH($C$1,input!$A807)+4,5))),VALUE(TRIM(MID(input!$A807,SEARCH($C$1,input!$A807)+4,5)))&lt;=2030),"X"),"")</f>
        <v>X</v>
      </c>
      <c r="D807" s="14" t="str">
        <f>IFERROR(IF(ISNUMBER(SEARCH($D$1,input!$A807)),IF(MID(input!$A807,SEARCH($D$1,input!$A807)+7,2)="cm",AND(150&lt;=VALUE(MID(input!$A807,SEARCH($D$1,input!$A807)+4,3)),VALUE(MID(input!$A807,SEARCH($D$1,input!$A807)+4,3))&lt;=193),IF(MID(input!$A807,SEARCH($D$1,input!$A807)+6,2)="in",AND(59&lt;=VALUE(MID(input!$A807,SEARCH($D$1,input!$A807)+4,2)),VALUE(MID(input!$A807,SEARCH($D$1,input!$A807)+4,2))&lt;=76),"")),"X"),"")</f>
        <v>X</v>
      </c>
      <c r="E807" s="14" t="str">
        <f>IFERROR(IF(ISNUMBER(SEARCH($E$1,input!$A807)),IF(AND(MID(input!$A807,SEARCH($E$1,input!$A807)+4,1)="#",
VLOOKUP(MID(input!$A807,SEARCH($E$1,input!$A807)+5,1),'TRUE LIST'!$C$2:$D$17,2,0),
VLOOKUP(MID(input!$A807,SEARCH($E$1,input!$A807)+6,1),'TRUE LIST'!$C$2:$D$17,2,0),
VLOOKUP(MID(input!$A807,SEARCH($E$1,input!$A807)+7,1),'TRUE LIST'!$C$2:$D$17,2,0),
VLOOKUP(MID(input!$A807,SEARCH($E$1,input!$A807)+8,1),'TRUE LIST'!$C$2:$D$17,2,0),
VLOOKUP(MID(input!$A807,SEARCH($E$1,input!$A807)+9,1),'TRUE LIST'!$C$2:$D$17,2,0),
VLOOKUP(MID(input!$A807,SEARCH($E$1,input!$A807)+10,1),'TRUE LIST'!$C$2:$D$17,2,0),
TRIM(MID(input!$A807,SEARCH($E$1,input!$A807)+11,1))=""),TRUE,""),"X"),"")</f>
        <v>X</v>
      </c>
      <c r="F807" s="14" t="str">
        <f>IFERROR(IF(ISNUMBER(SEARCH($F$1,input!$A807)),VLOOKUP(TRIM(MID(input!$A807,SEARCH($F$1,input!$A807)+4,4)),'TRUE LIST'!$A$2:$B$8,2,0),"X"),"")</f>
        <v>X</v>
      </c>
      <c r="G807" s="14" t="str">
        <f>IFERROR(IF(ISNUMBER(SEARCH($G$1,input!$A807)),IF(LEN(TRIM(MID(input!$A807,SEARCH($G$1,input!$A807)+4,10)))=9,TRUE,""),"X"),"")</f>
        <v>X</v>
      </c>
      <c r="H807" s="14" t="str">
        <f t="shared" ca="1" si="24"/>
        <v/>
      </c>
      <c r="I807" s="13" t="str">
        <f>IF(ISBLANK(input!A807),"x","")</f>
        <v/>
      </c>
      <c r="J807" s="13" t="str">
        <f>IFERROR(IF(I807="x",MATCH("x",I808:I959,0),N/A),"")</f>
        <v/>
      </c>
      <c r="K807" s="14" t="str">
        <f t="shared" ca="1" si="25"/>
        <v/>
      </c>
    </row>
    <row r="808" spans="1:11" s="1" customFormat="1" x14ac:dyDescent="0.35">
      <c r="A808" s="14" t="str">
        <f>IFERROR(IF(ISNUMBER(SEARCH($A$1,input!$A808)),AND(1920&lt;=VALUE(TRIM(MID(input!$A808,SEARCH($A$1,input!$A808)+4,5))),VALUE(TRIM(MID(input!$A808,SEARCH($A$1,input!$A808)+4,5)))&lt;=2002),"X"),"")</f>
        <v>X</v>
      </c>
      <c r="B808" s="14" t="str">
        <f>IFERROR(IF(ISNUMBER(SEARCH($B$1,input!$A808)),AND(2010&lt;=VALUE(TRIM(MID(input!$A808,SEARCH($B$1,input!$A808)+4,5))),VALUE(TRIM(MID(input!$A808,SEARCH($B$1,input!$A808)+4,5)))&lt;=2020),"X"),"")</f>
        <v>X</v>
      </c>
      <c r="C808" s="14" t="str">
        <f>IFERROR(IF(ISNUMBER(SEARCH($C$1,input!$A808)),AND(2020&lt;=VALUE(TRIM(MID(input!$A808,SEARCH($C$1,input!$A808)+4,5))),VALUE(TRIM(MID(input!$A808,SEARCH($C$1,input!$A808)+4,5)))&lt;=2030),"X"),"")</f>
        <v>X</v>
      </c>
      <c r="D808" s="14" t="str">
        <f>IFERROR(IF(ISNUMBER(SEARCH($D$1,input!$A808)),IF(MID(input!$A808,SEARCH($D$1,input!$A808)+7,2)="cm",AND(150&lt;=VALUE(MID(input!$A808,SEARCH($D$1,input!$A808)+4,3)),VALUE(MID(input!$A808,SEARCH($D$1,input!$A808)+4,3))&lt;=193),IF(MID(input!$A808,SEARCH($D$1,input!$A808)+6,2)="in",AND(59&lt;=VALUE(MID(input!$A808,SEARCH($D$1,input!$A808)+4,2)),VALUE(MID(input!$A808,SEARCH($D$1,input!$A808)+4,2))&lt;=76),"")),"X"),"")</f>
        <v>X</v>
      </c>
      <c r="E808" s="14" t="str">
        <f>IFERROR(IF(ISNUMBER(SEARCH($E$1,input!$A808)),IF(AND(MID(input!$A808,SEARCH($E$1,input!$A808)+4,1)="#",
VLOOKUP(MID(input!$A808,SEARCH($E$1,input!$A808)+5,1),'TRUE LIST'!$C$2:$D$17,2,0),
VLOOKUP(MID(input!$A808,SEARCH($E$1,input!$A808)+6,1),'TRUE LIST'!$C$2:$D$17,2,0),
VLOOKUP(MID(input!$A808,SEARCH($E$1,input!$A808)+7,1),'TRUE LIST'!$C$2:$D$17,2,0),
VLOOKUP(MID(input!$A808,SEARCH($E$1,input!$A808)+8,1),'TRUE LIST'!$C$2:$D$17,2,0),
VLOOKUP(MID(input!$A808,SEARCH($E$1,input!$A808)+9,1),'TRUE LIST'!$C$2:$D$17,2,0),
VLOOKUP(MID(input!$A808,SEARCH($E$1,input!$A808)+10,1),'TRUE LIST'!$C$2:$D$17,2,0),
TRIM(MID(input!$A808,SEARCH($E$1,input!$A808)+11,1))=""),TRUE,""),"X"),"")</f>
        <v>X</v>
      </c>
      <c r="F808" s="14" t="str">
        <f>IFERROR(IF(ISNUMBER(SEARCH($F$1,input!$A808)),VLOOKUP(TRIM(MID(input!$A808,SEARCH($F$1,input!$A808)+4,4)),'TRUE LIST'!$A$2:$B$8,2,0),"X"),"")</f>
        <v>X</v>
      </c>
      <c r="G808" s="14" t="str">
        <f>IFERROR(IF(ISNUMBER(SEARCH($G$1,input!$A808)),IF(LEN(TRIM(MID(input!$A808,SEARCH($G$1,input!$A808)+4,10)))=9,TRUE,""),"X"),"")</f>
        <v>X</v>
      </c>
      <c r="H808" s="14" t="str">
        <f t="shared" ca="1" si="24"/>
        <v/>
      </c>
      <c r="I808" s="13" t="str">
        <f>IF(ISBLANK(input!A808),"x","")</f>
        <v>x</v>
      </c>
      <c r="J808" s="13">
        <f>IFERROR(IF(I808="x",MATCH("x",I809:I959,0),N/A),"")</f>
        <v>4</v>
      </c>
      <c r="K808" s="14" t="str">
        <f t="shared" ca="1" si="25"/>
        <v/>
      </c>
    </row>
    <row r="809" spans="1:11" s="1" customFormat="1" x14ac:dyDescent="0.35">
      <c r="A809" s="14" t="str">
        <f>IFERROR(IF(ISNUMBER(SEARCH($A$1,input!$A809)),AND(1920&lt;=VALUE(TRIM(MID(input!$A809,SEARCH($A$1,input!$A809)+4,5))),VALUE(TRIM(MID(input!$A809,SEARCH($A$1,input!$A809)+4,5)))&lt;=2002),"X"),"")</f>
        <v>X</v>
      </c>
      <c r="B809" s="14" t="b">
        <f>IFERROR(IF(ISNUMBER(SEARCH($B$1,input!$A809)),AND(2010&lt;=VALUE(TRIM(MID(input!$A809,SEARCH($B$1,input!$A809)+4,5))),VALUE(TRIM(MID(input!$A809,SEARCH($B$1,input!$A809)+4,5)))&lt;=2020),"X"),"")</f>
        <v>1</v>
      </c>
      <c r="C809" s="14" t="b">
        <f>IFERROR(IF(ISNUMBER(SEARCH($C$1,input!$A809)),AND(2020&lt;=VALUE(TRIM(MID(input!$A809,SEARCH($C$1,input!$A809)+4,5))),VALUE(TRIM(MID(input!$A809,SEARCH($C$1,input!$A809)+4,5)))&lt;=2030),"X"),"")</f>
        <v>1</v>
      </c>
      <c r="D809" s="14" t="str">
        <f>IFERROR(IF(ISNUMBER(SEARCH($D$1,input!$A809)),IF(MID(input!$A809,SEARCH($D$1,input!$A809)+7,2)="cm",AND(150&lt;=VALUE(MID(input!$A809,SEARCH($D$1,input!$A809)+4,3)),VALUE(MID(input!$A809,SEARCH($D$1,input!$A809)+4,3))&lt;=193),IF(MID(input!$A809,SEARCH($D$1,input!$A809)+6,2)="in",AND(59&lt;=VALUE(MID(input!$A809,SEARCH($D$1,input!$A809)+4,2)),VALUE(MID(input!$A809,SEARCH($D$1,input!$A809)+4,2))&lt;=76),"")),"X"),"")</f>
        <v>X</v>
      </c>
      <c r="E809" s="14" t="str">
        <f>IFERROR(IF(ISNUMBER(SEARCH($E$1,input!$A809)),IF(AND(MID(input!$A809,SEARCH($E$1,input!$A809)+4,1)="#",
VLOOKUP(MID(input!$A809,SEARCH($E$1,input!$A809)+5,1),'TRUE LIST'!$C$2:$D$17,2,0),
VLOOKUP(MID(input!$A809,SEARCH($E$1,input!$A809)+6,1),'TRUE LIST'!$C$2:$D$17,2,0),
VLOOKUP(MID(input!$A809,SEARCH($E$1,input!$A809)+7,1),'TRUE LIST'!$C$2:$D$17,2,0),
VLOOKUP(MID(input!$A809,SEARCH($E$1,input!$A809)+8,1),'TRUE LIST'!$C$2:$D$17,2,0),
VLOOKUP(MID(input!$A809,SEARCH($E$1,input!$A809)+9,1),'TRUE LIST'!$C$2:$D$17,2,0),
VLOOKUP(MID(input!$A809,SEARCH($E$1,input!$A809)+10,1),'TRUE LIST'!$C$2:$D$17,2,0),
TRIM(MID(input!$A809,SEARCH($E$1,input!$A809)+11,1))=""),TRUE,""),"X"),"")</f>
        <v>X</v>
      </c>
      <c r="F809" s="14" t="str">
        <f>IFERROR(IF(ISNUMBER(SEARCH($F$1,input!$A809)),VLOOKUP(TRIM(MID(input!$A809,SEARCH($F$1,input!$A809)+4,4)),'TRUE LIST'!$A$2:$B$8,2,0),"X"),"")</f>
        <v>X</v>
      </c>
      <c r="G809" s="14" t="b">
        <f>IFERROR(IF(ISNUMBER(SEARCH($G$1,input!$A809)),IF(LEN(TRIM(MID(input!$A809,SEARCH($G$1,input!$A809)+4,10)))=9,TRUE,""),"X"),"")</f>
        <v>1</v>
      </c>
      <c r="H809" s="14">
        <f t="shared" ca="1" si="24"/>
        <v>6</v>
      </c>
      <c r="I809" s="13" t="str">
        <f>IF(ISBLANK(input!A809),"x","")</f>
        <v/>
      </c>
      <c r="J809" s="13" t="str">
        <f>IFERROR(IF(I809="x",MATCH("x",I810:I959,0),N/A),"")</f>
        <v/>
      </c>
      <c r="K809" s="14">
        <f t="shared" ca="1" si="25"/>
        <v>6</v>
      </c>
    </row>
    <row r="810" spans="1:11" s="1" customFormat="1" x14ac:dyDescent="0.35">
      <c r="A810" s="14" t="str">
        <f>IFERROR(IF(ISNUMBER(SEARCH($A$1,input!$A810)),AND(1920&lt;=VALUE(TRIM(MID(input!$A810,SEARCH($A$1,input!$A810)+4,5))),VALUE(TRIM(MID(input!$A810,SEARCH($A$1,input!$A810)+4,5)))&lt;=2002),"X"),"")</f>
        <v>X</v>
      </c>
      <c r="B810" s="14" t="str">
        <f>IFERROR(IF(ISNUMBER(SEARCH($B$1,input!$A810)),AND(2010&lt;=VALUE(TRIM(MID(input!$A810,SEARCH($B$1,input!$A810)+4,5))),VALUE(TRIM(MID(input!$A810,SEARCH($B$1,input!$A810)+4,5)))&lt;=2020),"X"),"")</f>
        <v>X</v>
      </c>
      <c r="C810" s="14" t="str">
        <f>IFERROR(IF(ISNUMBER(SEARCH($C$1,input!$A810)),AND(2020&lt;=VALUE(TRIM(MID(input!$A810,SEARCH($C$1,input!$A810)+4,5))),VALUE(TRIM(MID(input!$A810,SEARCH($C$1,input!$A810)+4,5)))&lt;=2030),"X"),"")</f>
        <v>X</v>
      </c>
      <c r="D810" s="14" t="b">
        <f>IFERROR(IF(ISNUMBER(SEARCH($D$1,input!$A810)),IF(MID(input!$A810,SEARCH($D$1,input!$A810)+7,2)="cm",AND(150&lt;=VALUE(MID(input!$A810,SEARCH($D$1,input!$A810)+4,3)),VALUE(MID(input!$A810,SEARCH($D$1,input!$A810)+4,3))&lt;=193),IF(MID(input!$A810,SEARCH($D$1,input!$A810)+6,2)="in",AND(59&lt;=VALUE(MID(input!$A810,SEARCH($D$1,input!$A810)+4,2)),VALUE(MID(input!$A810,SEARCH($D$1,input!$A810)+4,2))&lt;=76),"")),"X"),"")</f>
        <v>1</v>
      </c>
      <c r="E810" s="14" t="b">
        <f>IFERROR(IF(ISNUMBER(SEARCH($E$1,input!$A810)),IF(AND(MID(input!$A810,SEARCH($E$1,input!$A810)+4,1)="#",
VLOOKUP(MID(input!$A810,SEARCH($E$1,input!$A810)+5,1),'TRUE LIST'!$C$2:$D$17,2,0),
VLOOKUP(MID(input!$A810,SEARCH($E$1,input!$A810)+6,1),'TRUE LIST'!$C$2:$D$17,2,0),
VLOOKUP(MID(input!$A810,SEARCH($E$1,input!$A810)+7,1),'TRUE LIST'!$C$2:$D$17,2,0),
VLOOKUP(MID(input!$A810,SEARCH($E$1,input!$A810)+8,1),'TRUE LIST'!$C$2:$D$17,2,0),
VLOOKUP(MID(input!$A810,SEARCH($E$1,input!$A810)+9,1),'TRUE LIST'!$C$2:$D$17,2,0),
VLOOKUP(MID(input!$A810,SEARCH($E$1,input!$A810)+10,1),'TRUE LIST'!$C$2:$D$17,2,0),
TRIM(MID(input!$A810,SEARCH($E$1,input!$A810)+11,1))=""),TRUE,""),"X"),"")</f>
        <v>1</v>
      </c>
      <c r="F810" s="14" t="str">
        <f>IFERROR(IF(ISNUMBER(SEARCH($F$1,input!$A810)),VLOOKUP(TRIM(MID(input!$A810,SEARCH($F$1,input!$A810)+4,4)),'TRUE LIST'!$A$2:$B$8,2,0),"X"),"")</f>
        <v>X</v>
      </c>
      <c r="G810" s="14" t="str">
        <f>IFERROR(IF(ISNUMBER(SEARCH($G$1,input!$A810)),IF(LEN(TRIM(MID(input!$A810,SEARCH($G$1,input!$A810)+4,10)))=9,TRUE,""),"X"),"")</f>
        <v>X</v>
      </c>
      <c r="H810" s="14" t="str">
        <f t="shared" ca="1" si="24"/>
        <v/>
      </c>
      <c r="I810" s="13" t="str">
        <f>IF(ISBLANK(input!A810),"x","")</f>
        <v/>
      </c>
      <c r="J810" s="13" t="str">
        <f>IFERROR(IF(I810="x",MATCH("x",I811:I959,0),N/A),"")</f>
        <v/>
      </c>
      <c r="K810" s="14" t="str">
        <f t="shared" ca="1" si="25"/>
        <v/>
      </c>
    </row>
    <row r="811" spans="1:11" s="1" customFormat="1" x14ac:dyDescent="0.35">
      <c r="A811" s="14" t="b">
        <f>IFERROR(IF(ISNUMBER(SEARCH($A$1,input!$A811)),AND(1920&lt;=VALUE(TRIM(MID(input!$A811,SEARCH($A$1,input!$A811)+4,5))),VALUE(TRIM(MID(input!$A811,SEARCH($A$1,input!$A811)+4,5)))&lt;=2002),"X"),"")</f>
        <v>1</v>
      </c>
      <c r="B811" s="14" t="str">
        <f>IFERROR(IF(ISNUMBER(SEARCH($B$1,input!$A811)),AND(2010&lt;=VALUE(TRIM(MID(input!$A811,SEARCH($B$1,input!$A811)+4,5))),VALUE(TRIM(MID(input!$A811,SEARCH($B$1,input!$A811)+4,5)))&lt;=2020),"X"),"")</f>
        <v>X</v>
      </c>
      <c r="C811" s="14" t="str">
        <f>IFERROR(IF(ISNUMBER(SEARCH($C$1,input!$A811)),AND(2020&lt;=VALUE(TRIM(MID(input!$A811,SEARCH($C$1,input!$A811)+4,5))),VALUE(TRIM(MID(input!$A811,SEARCH($C$1,input!$A811)+4,5)))&lt;=2030),"X"),"")</f>
        <v>X</v>
      </c>
      <c r="D811" s="14" t="str">
        <f>IFERROR(IF(ISNUMBER(SEARCH($D$1,input!$A811)),IF(MID(input!$A811,SEARCH($D$1,input!$A811)+7,2)="cm",AND(150&lt;=VALUE(MID(input!$A811,SEARCH($D$1,input!$A811)+4,3)),VALUE(MID(input!$A811,SEARCH($D$1,input!$A811)+4,3))&lt;=193),IF(MID(input!$A811,SEARCH($D$1,input!$A811)+6,2)="in",AND(59&lt;=VALUE(MID(input!$A811,SEARCH($D$1,input!$A811)+4,2)),VALUE(MID(input!$A811,SEARCH($D$1,input!$A811)+4,2))&lt;=76),"")),"X"),"")</f>
        <v>X</v>
      </c>
      <c r="E811" s="14" t="str">
        <f>IFERROR(IF(ISNUMBER(SEARCH($E$1,input!$A811)),IF(AND(MID(input!$A811,SEARCH($E$1,input!$A811)+4,1)="#",
VLOOKUP(MID(input!$A811,SEARCH($E$1,input!$A811)+5,1),'TRUE LIST'!$C$2:$D$17,2,0),
VLOOKUP(MID(input!$A811,SEARCH($E$1,input!$A811)+6,1),'TRUE LIST'!$C$2:$D$17,2,0),
VLOOKUP(MID(input!$A811,SEARCH($E$1,input!$A811)+7,1),'TRUE LIST'!$C$2:$D$17,2,0),
VLOOKUP(MID(input!$A811,SEARCH($E$1,input!$A811)+8,1),'TRUE LIST'!$C$2:$D$17,2,0),
VLOOKUP(MID(input!$A811,SEARCH($E$1,input!$A811)+9,1),'TRUE LIST'!$C$2:$D$17,2,0),
VLOOKUP(MID(input!$A811,SEARCH($E$1,input!$A811)+10,1),'TRUE LIST'!$C$2:$D$17,2,0),
TRIM(MID(input!$A811,SEARCH($E$1,input!$A811)+11,1))=""),TRUE,""),"X"),"")</f>
        <v>X</v>
      </c>
      <c r="F811" s="14" t="b">
        <f>IFERROR(IF(ISNUMBER(SEARCH($F$1,input!$A811)),VLOOKUP(TRIM(MID(input!$A811,SEARCH($F$1,input!$A811)+4,4)),'TRUE LIST'!$A$2:$B$8,2,0),"X"),"")</f>
        <v>1</v>
      </c>
      <c r="G811" s="14" t="str">
        <f>IFERROR(IF(ISNUMBER(SEARCH($G$1,input!$A811)),IF(LEN(TRIM(MID(input!$A811,SEARCH($G$1,input!$A811)+4,10)))=9,TRUE,""),"X"),"")</f>
        <v>X</v>
      </c>
      <c r="H811" s="14" t="str">
        <f t="shared" ca="1" si="24"/>
        <v/>
      </c>
      <c r="I811" s="13" t="str">
        <f>IF(ISBLANK(input!A811),"x","")</f>
        <v/>
      </c>
      <c r="J811" s="13" t="str">
        <f>IFERROR(IF(I811="x",MATCH("x",I812:I959,0),N/A),"")</f>
        <v/>
      </c>
      <c r="K811" s="14" t="str">
        <f t="shared" ca="1" si="25"/>
        <v/>
      </c>
    </row>
    <row r="812" spans="1:11" s="1" customFormat="1" x14ac:dyDescent="0.35">
      <c r="A812" s="14" t="str">
        <f>IFERROR(IF(ISNUMBER(SEARCH($A$1,input!$A812)),AND(1920&lt;=VALUE(TRIM(MID(input!$A812,SEARCH($A$1,input!$A812)+4,5))),VALUE(TRIM(MID(input!$A812,SEARCH($A$1,input!$A812)+4,5)))&lt;=2002),"X"),"")</f>
        <v>X</v>
      </c>
      <c r="B812" s="14" t="str">
        <f>IFERROR(IF(ISNUMBER(SEARCH($B$1,input!$A812)),AND(2010&lt;=VALUE(TRIM(MID(input!$A812,SEARCH($B$1,input!$A812)+4,5))),VALUE(TRIM(MID(input!$A812,SEARCH($B$1,input!$A812)+4,5)))&lt;=2020),"X"),"")</f>
        <v>X</v>
      </c>
      <c r="C812" s="14" t="str">
        <f>IFERROR(IF(ISNUMBER(SEARCH($C$1,input!$A812)),AND(2020&lt;=VALUE(TRIM(MID(input!$A812,SEARCH($C$1,input!$A812)+4,5))),VALUE(TRIM(MID(input!$A812,SEARCH($C$1,input!$A812)+4,5)))&lt;=2030),"X"),"")</f>
        <v>X</v>
      </c>
      <c r="D812" s="14" t="str">
        <f>IFERROR(IF(ISNUMBER(SEARCH($D$1,input!$A812)),IF(MID(input!$A812,SEARCH($D$1,input!$A812)+7,2)="cm",AND(150&lt;=VALUE(MID(input!$A812,SEARCH($D$1,input!$A812)+4,3)),VALUE(MID(input!$A812,SEARCH($D$1,input!$A812)+4,3))&lt;=193),IF(MID(input!$A812,SEARCH($D$1,input!$A812)+6,2)="in",AND(59&lt;=VALUE(MID(input!$A812,SEARCH($D$1,input!$A812)+4,2)),VALUE(MID(input!$A812,SEARCH($D$1,input!$A812)+4,2))&lt;=76),"")),"X"),"")</f>
        <v>X</v>
      </c>
      <c r="E812" s="14" t="str">
        <f>IFERROR(IF(ISNUMBER(SEARCH($E$1,input!$A812)),IF(AND(MID(input!$A812,SEARCH($E$1,input!$A812)+4,1)="#",
VLOOKUP(MID(input!$A812,SEARCH($E$1,input!$A812)+5,1),'TRUE LIST'!$C$2:$D$17,2,0),
VLOOKUP(MID(input!$A812,SEARCH($E$1,input!$A812)+6,1),'TRUE LIST'!$C$2:$D$17,2,0),
VLOOKUP(MID(input!$A812,SEARCH($E$1,input!$A812)+7,1),'TRUE LIST'!$C$2:$D$17,2,0),
VLOOKUP(MID(input!$A812,SEARCH($E$1,input!$A812)+8,1),'TRUE LIST'!$C$2:$D$17,2,0),
VLOOKUP(MID(input!$A812,SEARCH($E$1,input!$A812)+9,1),'TRUE LIST'!$C$2:$D$17,2,0),
VLOOKUP(MID(input!$A812,SEARCH($E$1,input!$A812)+10,1),'TRUE LIST'!$C$2:$D$17,2,0),
TRIM(MID(input!$A812,SEARCH($E$1,input!$A812)+11,1))=""),TRUE,""),"X"),"")</f>
        <v>X</v>
      </c>
      <c r="F812" s="14" t="str">
        <f>IFERROR(IF(ISNUMBER(SEARCH($F$1,input!$A812)),VLOOKUP(TRIM(MID(input!$A812,SEARCH($F$1,input!$A812)+4,4)),'TRUE LIST'!$A$2:$B$8,2,0),"X"),"")</f>
        <v>X</v>
      </c>
      <c r="G812" s="14" t="str">
        <f>IFERROR(IF(ISNUMBER(SEARCH($G$1,input!$A812)),IF(LEN(TRIM(MID(input!$A812,SEARCH($G$1,input!$A812)+4,10)))=9,TRUE,""),"X"),"")</f>
        <v>X</v>
      </c>
      <c r="H812" s="14" t="str">
        <f t="shared" ca="1" si="24"/>
        <v/>
      </c>
      <c r="I812" s="13" t="str">
        <f>IF(ISBLANK(input!A812),"x","")</f>
        <v>x</v>
      </c>
      <c r="J812" s="13">
        <f>IFERROR(IF(I812="x",MATCH("x",I813:I959,0),N/A),"")</f>
        <v>3</v>
      </c>
      <c r="K812" s="14" t="str">
        <f t="shared" ca="1" si="25"/>
        <v/>
      </c>
    </row>
    <row r="813" spans="1:11" s="1" customFormat="1" x14ac:dyDescent="0.35">
      <c r="A813" s="14" t="str">
        <f>IFERROR(IF(ISNUMBER(SEARCH($A$1,input!$A813)),AND(1920&lt;=VALUE(TRIM(MID(input!$A813,SEARCH($A$1,input!$A813)+4,5))),VALUE(TRIM(MID(input!$A813,SEARCH($A$1,input!$A813)+4,5)))&lt;=2002),"X"),"")</f>
        <v>X</v>
      </c>
      <c r="B813" s="14" t="b">
        <f>IFERROR(IF(ISNUMBER(SEARCH($B$1,input!$A813)),AND(2010&lt;=VALUE(TRIM(MID(input!$A813,SEARCH($B$1,input!$A813)+4,5))),VALUE(TRIM(MID(input!$A813,SEARCH($B$1,input!$A813)+4,5)))&lt;=2020),"X"),"")</f>
        <v>1</v>
      </c>
      <c r="C813" s="14" t="b">
        <f>IFERROR(IF(ISNUMBER(SEARCH($C$1,input!$A813)),AND(2020&lt;=VALUE(TRIM(MID(input!$A813,SEARCH($C$1,input!$A813)+4,5))),VALUE(TRIM(MID(input!$A813,SEARCH($C$1,input!$A813)+4,5)))&lt;=2030),"X"),"")</f>
        <v>1</v>
      </c>
      <c r="D813" s="14" t="b">
        <f>IFERROR(IF(ISNUMBER(SEARCH($D$1,input!$A813)),IF(MID(input!$A813,SEARCH($D$1,input!$A813)+7,2)="cm",AND(150&lt;=VALUE(MID(input!$A813,SEARCH($D$1,input!$A813)+4,3)),VALUE(MID(input!$A813,SEARCH($D$1,input!$A813)+4,3))&lt;=193),IF(MID(input!$A813,SEARCH($D$1,input!$A813)+6,2)="in",AND(59&lt;=VALUE(MID(input!$A813,SEARCH($D$1,input!$A813)+4,2)),VALUE(MID(input!$A813,SEARCH($D$1,input!$A813)+4,2))&lt;=76),"")),"X"),"")</f>
        <v>1</v>
      </c>
      <c r="E813" s="14" t="b">
        <f>IFERROR(IF(ISNUMBER(SEARCH($E$1,input!$A813)),IF(AND(MID(input!$A813,SEARCH($E$1,input!$A813)+4,1)="#",
VLOOKUP(MID(input!$A813,SEARCH($E$1,input!$A813)+5,1),'TRUE LIST'!$C$2:$D$17,2,0),
VLOOKUP(MID(input!$A813,SEARCH($E$1,input!$A813)+6,1),'TRUE LIST'!$C$2:$D$17,2,0),
VLOOKUP(MID(input!$A813,SEARCH($E$1,input!$A813)+7,1),'TRUE LIST'!$C$2:$D$17,2,0),
VLOOKUP(MID(input!$A813,SEARCH($E$1,input!$A813)+8,1),'TRUE LIST'!$C$2:$D$17,2,0),
VLOOKUP(MID(input!$A813,SEARCH($E$1,input!$A813)+9,1),'TRUE LIST'!$C$2:$D$17,2,0),
VLOOKUP(MID(input!$A813,SEARCH($E$1,input!$A813)+10,1),'TRUE LIST'!$C$2:$D$17,2,0),
TRIM(MID(input!$A813,SEARCH($E$1,input!$A813)+11,1))=""),TRUE,""),"X"),"")</f>
        <v>1</v>
      </c>
      <c r="F813" s="14" t="b">
        <f>IFERROR(IF(ISNUMBER(SEARCH($F$1,input!$A813)),VLOOKUP(TRIM(MID(input!$A813,SEARCH($F$1,input!$A813)+4,4)),'TRUE LIST'!$A$2:$B$8,2,0),"X"),"")</f>
        <v>1</v>
      </c>
      <c r="G813" s="14" t="str">
        <f>IFERROR(IF(ISNUMBER(SEARCH($G$1,input!$A813)),IF(LEN(TRIM(MID(input!$A813,SEARCH($G$1,input!$A813)+4,10)))=9,TRUE,""),"X"),"")</f>
        <v>X</v>
      </c>
      <c r="H813" s="14">
        <f t="shared" ca="1" si="24"/>
        <v>6</v>
      </c>
      <c r="I813" s="13" t="str">
        <f>IF(ISBLANK(input!A813),"x","")</f>
        <v/>
      </c>
      <c r="J813" s="13" t="str">
        <f>IFERROR(IF(I813="x",MATCH("x",I814:I959,0),N/A),"")</f>
        <v/>
      </c>
      <c r="K813" s="14">
        <f t="shared" ca="1" si="25"/>
        <v>6</v>
      </c>
    </row>
    <row r="814" spans="1:11" s="1" customFormat="1" x14ac:dyDescent="0.35">
      <c r="A814" s="14" t="b">
        <f>IFERROR(IF(ISNUMBER(SEARCH($A$1,input!$A814)),AND(1920&lt;=VALUE(TRIM(MID(input!$A814,SEARCH($A$1,input!$A814)+4,5))),VALUE(TRIM(MID(input!$A814,SEARCH($A$1,input!$A814)+4,5)))&lt;=2002),"X"),"")</f>
        <v>1</v>
      </c>
      <c r="B814" s="14" t="str">
        <f>IFERROR(IF(ISNUMBER(SEARCH($B$1,input!$A814)),AND(2010&lt;=VALUE(TRIM(MID(input!$A814,SEARCH($B$1,input!$A814)+4,5))),VALUE(TRIM(MID(input!$A814,SEARCH($B$1,input!$A814)+4,5)))&lt;=2020),"X"),"")</f>
        <v>X</v>
      </c>
      <c r="C814" s="14" t="str">
        <f>IFERROR(IF(ISNUMBER(SEARCH($C$1,input!$A814)),AND(2020&lt;=VALUE(TRIM(MID(input!$A814,SEARCH($C$1,input!$A814)+4,5))),VALUE(TRIM(MID(input!$A814,SEARCH($C$1,input!$A814)+4,5)))&lt;=2030),"X"),"")</f>
        <v>X</v>
      </c>
      <c r="D814" s="14" t="str">
        <f>IFERROR(IF(ISNUMBER(SEARCH($D$1,input!$A814)),IF(MID(input!$A814,SEARCH($D$1,input!$A814)+7,2)="cm",AND(150&lt;=VALUE(MID(input!$A814,SEARCH($D$1,input!$A814)+4,3)),VALUE(MID(input!$A814,SEARCH($D$1,input!$A814)+4,3))&lt;=193),IF(MID(input!$A814,SEARCH($D$1,input!$A814)+6,2)="in",AND(59&lt;=VALUE(MID(input!$A814,SEARCH($D$1,input!$A814)+4,2)),VALUE(MID(input!$A814,SEARCH($D$1,input!$A814)+4,2))&lt;=76),"")),"X"),"")</f>
        <v>X</v>
      </c>
      <c r="E814" s="14" t="str">
        <f>IFERROR(IF(ISNUMBER(SEARCH($E$1,input!$A814)),IF(AND(MID(input!$A814,SEARCH($E$1,input!$A814)+4,1)="#",
VLOOKUP(MID(input!$A814,SEARCH($E$1,input!$A814)+5,1),'TRUE LIST'!$C$2:$D$17,2,0),
VLOOKUP(MID(input!$A814,SEARCH($E$1,input!$A814)+6,1),'TRUE LIST'!$C$2:$D$17,2,0),
VLOOKUP(MID(input!$A814,SEARCH($E$1,input!$A814)+7,1),'TRUE LIST'!$C$2:$D$17,2,0),
VLOOKUP(MID(input!$A814,SEARCH($E$1,input!$A814)+8,1),'TRUE LIST'!$C$2:$D$17,2,0),
VLOOKUP(MID(input!$A814,SEARCH($E$1,input!$A814)+9,1),'TRUE LIST'!$C$2:$D$17,2,0),
VLOOKUP(MID(input!$A814,SEARCH($E$1,input!$A814)+10,1),'TRUE LIST'!$C$2:$D$17,2,0),
TRIM(MID(input!$A814,SEARCH($E$1,input!$A814)+11,1))=""),TRUE,""),"X"),"")</f>
        <v>X</v>
      </c>
      <c r="F814" s="14" t="str">
        <f>IFERROR(IF(ISNUMBER(SEARCH($F$1,input!$A814)),VLOOKUP(TRIM(MID(input!$A814,SEARCH($F$1,input!$A814)+4,4)),'TRUE LIST'!$A$2:$B$8,2,0),"X"),"")</f>
        <v>X</v>
      </c>
      <c r="G814" s="14" t="b">
        <f>IFERROR(IF(ISNUMBER(SEARCH($G$1,input!$A814)),IF(LEN(TRIM(MID(input!$A814,SEARCH($G$1,input!$A814)+4,10)))=9,TRUE,""),"X"),"")</f>
        <v>1</v>
      </c>
      <c r="H814" s="14" t="str">
        <f t="shared" ca="1" si="24"/>
        <v/>
      </c>
      <c r="I814" s="13" t="str">
        <f>IF(ISBLANK(input!A814),"x","")</f>
        <v/>
      </c>
      <c r="J814" s="13" t="str">
        <f>IFERROR(IF(I814="x",MATCH("x",I815:I959,0),N/A),"")</f>
        <v/>
      </c>
      <c r="K814" s="14" t="str">
        <f t="shared" ca="1" si="25"/>
        <v/>
      </c>
    </row>
    <row r="815" spans="1:11" s="1" customFormat="1" x14ac:dyDescent="0.35">
      <c r="A815" s="14" t="str">
        <f>IFERROR(IF(ISNUMBER(SEARCH($A$1,input!$A815)),AND(1920&lt;=VALUE(TRIM(MID(input!$A815,SEARCH($A$1,input!$A815)+4,5))),VALUE(TRIM(MID(input!$A815,SEARCH($A$1,input!$A815)+4,5)))&lt;=2002),"X"),"")</f>
        <v>X</v>
      </c>
      <c r="B815" s="14" t="str">
        <f>IFERROR(IF(ISNUMBER(SEARCH($B$1,input!$A815)),AND(2010&lt;=VALUE(TRIM(MID(input!$A815,SEARCH($B$1,input!$A815)+4,5))),VALUE(TRIM(MID(input!$A815,SEARCH($B$1,input!$A815)+4,5)))&lt;=2020),"X"),"")</f>
        <v>X</v>
      </c>
      <c r="C815" s="14" t="str">
        <f>IFERROR(IF(ISNUMBER(SEARCH($C$1,input!$A815)),AND(2020&lt;=VALUE(TRIM(MID(input!$A815,SEARCH($C$1,input!$A815)+4,5))),VALUE(TRIM(MID(input!$A815,SEARCH($C$1,input!$A815)+4,5)))&lt;=2030),"X"),"")</f>
        <v>X</v>
      </c>
      <c r="D815" s="14" t="str">
        <f>IFERROR(IF(ISNUMBER(SEARCH($D$1,input!$A815)),IF(MID(input!$A815,SEARCH($D$1,input!$A815)+7,2)="cm",AND(150&lt;=VALUE(MID(input!$A815,SEARCH($D$1,input!$A815)+4,3)),VALUE(MID(input!$A815,SEARCH($D$1,input!$A815)+4,3))&lt;=193),IF(MID(input!$A815,SEARCH($D$1,input!$A815)+6,2)="in",AND(59&lt;=VALUE(MID(input!$A815,SEARCH($D$1,input!$A815)+4,2)),VALUE(MID(input!$A815,SEARCH($D$1,input!$A815)+4,2))&lt;=76),"")),"X"),"")</f>
        <v>X</v>
      </c>
      <c r="E815" s="14" t="str">
        <f>IFERROR(IF(ISNUMBER(SEARCH($E$1,input!$A815)),IF(AND(MID(input!$A815,SEARCH($E$1,input!$A815)+4,1)="#",
VLOOKUP(MID(input!$A815,SEARCH($E$1,input!$A815)+5,1),'TRUE LIST'!$C$2:$D$17,2,0),
VLOOKUP(MID(input!$A815,SEARCH($E$1,input!$A815)+6,1),'TRUE LIST'!$C$2:$D$17,2,0),
VLOOKUP(MID(input!$A815,SEARCH($E$1,input!$A815)+7,1),'TRUE LIST'!$C$2:$D$17,2,0),
VLOOKUP(MID(input!$A815,SEARCH($E$1,input!$A815)+8,1),'TRUE LIST'!$C$2:$D$17,2,0),
VLOOKUP(MID(input!$A815,SEARCH($E$1,input!$A815)+9,1),'TRUE LIST'!$C$2:$D$17,2,0),
VLOOKUP(MID(input!$A815,SEARCH($E$1,input!$A815)+10,1),'TRUE LIST'!$C$2:$D$17,2,0),
TRIM(MID(input!$A815,SEARCH($E$1,input!$A815)+11,1))=""),TRUE,""),"X"),"")</f>
        <v>X</v>
      </c>
      <c r="F815" s="14" t="str">
        <f>IFERROR(IF(ISNUMBER(SEARCH($F$1,input!$A815)),VLOOKUP(TRIM(MID(input!$A815,SEARCH($F$1,input!$A815)+4,4)),'TRUE LIST'!$A$2:$B$8,2,0),"X"),"")</f>
        <v>X</v>
      </c>
      <c r="G815" s="14" t="str">
        <f>IFERROR(IF(ISNUMBER(SEARCH($G$1,input!$A815)),IF(LEN(TRIM(MID(input!$A815,SEARCH($G$1,input!$A815)+4,10)))=9,TRUE,""),"X"),"")</f>
        <v>X</v>
      </c>
      <c r="H815" s="14" t="str">
        <f t="shared" ca="1" si="24"/>
        <v/>
      </c>
      <c r="I815" s="13" t="str">
        <f>IF(ISBLANK(input!A815),"x","")</f>
        <v>x</v>
      </c>
      <c r="J815" s="13">
        <f>IFERROR(IF(I815="x",MATCH("x",I816:I959,0),N/A),"")</f>
        <v>5</v>
      </c>
      <c r="K815" s="14" t="str">
        <f t="shared" ca="1" si="25"/>
        <v/>
      </c>
    </row>
    <row r="816" spans="1:11" s="1" customFormat="1" x14ac:dyDescent="0.35">
      <c r="A816" s="14" t="str">
        <f>IFERROR(IF(ISNUMBER(SEARCH($A$1,input!$A816)),AND(1920&lt;=VALUE(TRIM(MID(input!$A816,SEARCH($A$1,input!$A816)+4,5))),VALUE(TRIM(MID(input!$A816,SEARCH($A$1,input!$A816)+4,5)))&lt;=2002),"X"),"")</f>
        <v>X</v>
      </c>
      <c r="B816" s="14" t="b">
        <f>IFERROR(IF(ISNUMBER(SEARCH($B$1,input!$A816)),AND(2010&lt;=VALUE(TRIM(MID(input!$A816,SEARCH($B$1,input!$A816)+4,5))),VALUE(TRIM(MID(input!$A816,SEARCH($B$1,input!$A816)+4,5)))&lt;=2020),"X"),"")</f>
        <v>1</v>
      </c>
      <c r="C816" s="14" t="str">
        <f>IFERROR(IF(ISNUMBER(SEARCH($C$1,input!$A816)),AND(2020&lt;=VALUE(TRIM(MID(input!$A816,SEARCH($C$1,input!$A816)+4,5))),VALUE(TRIM(MID(input!$A816,SEARCH($C$1,input!$A816)+4,5)))&lt;=2030),"X"),"")</f>
        <v>X</v>
      </c>
      <c r="D816" s="14" t="str">
        <f>IFERROR(IF(ISNUMBER(SEARCH($D$1,input!$A816)),IF(MID(input!$A816,SEARCH($D$1,input!$A816)+7,2)="cm",AND(150&lt;=VALUE(MID(input!$A816,SEARCH($D$1,input!$A816)+4,3)),VALUE(MID(input!$A816,SEARCH($D$1,input!$A816)+4,3))&lt;=193),IF(MID(input!$A816,SEARCH($D$1,input!$A816)+6,2)="in",AND(59&lt;=VALUE(MID(input!$A816,SEARCH($D$1,input!$A816)+4,2)),VALUE(MID(input!$A816,SEARCH($D$1,input!$A816)+4,2))&lt;=76),"")),"X"),"")</f>
        <v>X</v>
      </c>
      <c r="E816" s="14" t="str">
        <f>IFERROR(IF(ISNUMBER(SEARCH($E$1,input!$A816)),IF(AND(MID(input!$A816,SEARCH($E$1,input!$A816)+4,1)="#",
VLOOKUP(MID(input!$A816,SEARCH($E$1,input!$A816)+5,1),'TRUE LIST'!$C$2:$D$17,2,0),
VLOOKUP(MID(input!$A816,SEARCH($E$1,input!$A816)+6,1),'TRUE LIST'!$C$2:$D$17,2,0),
VLOOKUP(MID(input!$A816,SEARCH($E$1,input!$A816)+7,1),'TRUE LIST'!$C$2:$D$17,2,0),
VLOOKUP(MID(input!$A816,SEARCH($E$1,input!$A816)+8,1),'TRUE LIST'!$C$2:$D$17,2,0),
VLOOKUP(MID(input!$A816,SEARCH($E$1,input!$A816)+9,1),'TRUE LIST'!$C$2:$D$17,2,0),
VLOOKUP(MID(input!$A816,SEARCH($E$1,input!$A816)+10,1),'TRUE LIST'!$C$2:$D$17,2,0),
TRIM(MID(input!$A816,SEARCH($E$1,input!$A816)+11,1))=""),TRUE,""),"X"),"")</f>
        <v>X</v>
      </c>
      <c r="F816" s="14" t="str">
        <f>IFERROR(IF(ISNUMBER(SEARCH($F$1,input!$A816)),VLOOKUP(TRIM(MID(input!$A816,SEARCH($F$1,input!$A816)+4,4)),'TRUE LIST'!$A$2:$B$8,2,0),"X"),"")</f>
        <v>X</v>
      </c>
      <c r="G816" s="14" t="str">
        <f>IFERROR(IF(ISNUMBER(SEARCH($G$1,input!$A816)),IF(LEN(TRIM(MID(input!$A816,SEARCH($G$1,input!$A816)+4,10)))=9,TRUE,""),"X"),"")</f>
        <v>X</v>
      </c>
      <c r="H816" s="14">
        <f t="shared" ca="1" si="24"/>
        <v>6</v>
      </c>
      <c r="I816" s="13" t="str">
        <f>IF(ISBLANK(input!A816),"x","")</f>
        <v/>
      </c>
      <c r="J816" s="13" t="str">
        <f>IFERROR(IF(I816="x",MATCH("x",I817:I959,0),N/A),"")</f>
        <v/>
      </c>
      <c r="K816" s="14">
        <f t="shared" ca="1" si="25"/>
        <v>6</v>
      </c>
    </row>
    <row r="817" spans="1:11" s="1" customFormat="1" x14ac:dyDescent="0.35">
      <c r="A817" s="14" t="str">
        <f>IFERROR(IF(ISNUMBER(SEARCH($A$1,input!$A817)),AND(1920&lt;=VALUE(TRIM(MID(input!$A817,SEARCH($A$1,input!$A817)+4,5))),VALUE(TRIM(MID(input!$A817,SEARCH($A$1,input!$A817)+4,5)))&lt;=2002),"X"),"")</f>
        <v>X</v>
      </c>
      <c r="B817" s="14" t="str">
        <f>IFERROR(IF(ISNUMBER(SEARCH($B$1,input!$A817)),AND(2010&lt;=VALUE(TRIM(MID(input!$A817,SEARCH($B$1,input!$A817)+4,5))),VALUE(TRIM(MID(input!$A817,SEARCH($B$1,input!$A817)+4,5)))&lt;=2020),"X"),"")</f>
        <v>X</v>
      </c>
      <c r="C817" s="14" t="b">
        <f>IFERROR(IF(ISNUMBER(SEARCH($C$1,input!$A817)),AND(2020&lt;=VALUE(TRIM(MID(input!$A817,SEARCH($C$1,input!$A817)+4,5))),VALUE(TRIM(MID(input!$A817,SEARCH($C$1,input!$A817)+4,5)))&lt;=2030),"X"),"")</f>
        <v>0</v>
      </c>
      <c r="D817" s="14" t="str">
        <f>IFERROR(IF(ISNUMBER(SEARCH($D$1,input!$A817)),IF(MID(input!$A817,SEARCH($D$1,input!$A817)+7,2)="cm",AND(150&lt;=VALUE(MID(input!$A817,SEARCH($D$1,input!$A817)+4,3)),VALUE(MID(input!$A817,SEARCH($D$1,input!$A817)+4,3))&lt;=193),IF(MID(input!$A817,SEARCH($D$1,input!$A817)+6,2)="in",AND(59&lt;=VALUE(MID(input!$A817,SEARCH($D$1,input!$A817)+4,2)),VALUE(MID(input!$A817,SEARCH($D$1,input!$A817)+4,2))&lt;=76),"")),"X"),"")</f>
        <v>X</v>
      </c>
      <c r="E817" s="14" t="str">
        <f>IFERROR(IF(ISNUMBER(SEARCH($E$1,input!$A817)),IF(AND(MID(input!$A817,SEARCH($E$1,input!$A817)+4,1)="#",
VLOOKUP(MID(input!$A817,SEARCH($E$1,input!$A817)+5,1),'TRUE LIST'!$C$2:$D$17,2,0),
VLOOKUP(MID(input!$A817,SEARCH($E$1,input!$A817)+6,1),'TRUE LIST'!$C$2:$D$17,2,0),
VLOOKUP(MID(input!$A817,SEARCH($E$1,input!$A817)+7,1),'TRUE LIST'!$C$2:$D$17,2,0),
VLOOKUP(MID(input!$A817,SEARCH($E$1,input!$A817)+8,1),'TRUE LIST'!$C$2:$D$17,2,0),
VLOOKUP(MID(input!$A817,SEARCH($E$1,input!$A817)+9,1),'TRUE LIST'!$C$2:$D$17,2,0),
VLOOKUP(MID(input!$A817,SEARCH($E$1,input!$A817)+10,1),'TRUE LIST'!$C$2:$D$17,2,0),
TRIM(MID(input!$A817,SEARCH($E$1,input!$A817)+11,1))=""),TRUE,""),"X"),"")</f>
        <v>X</v>
      </c>
      <c r="F817" s="14" t="str">
        <f>IFERROR(IF(ISNUMBER(SEARCH($F$1,input!$A817)),VLOOKUP(TRIM(MID(input!$A817,SEARCH($F$1,input!$A817)+4,4)),'TRUE LIST'!$A$2:$B$8,2,0),"X"),"")</f>
        <v/>
      </c>
      <c r="G817" s="14" t="str">
        <f>IFERROR(IF(ISNUMBER(SEARCH($G$1,input!$A817)),IF(LEN(TRIM(MID(input!$A817,SEARCH($G$1,input!$A817)+4,10)))=9,TRUE,""),"X"),"")</f>
        <v>X</v>
      </c>
      <c r="H817" s="14" t="str">
        <f t="shared" ca="1" si="24"/>
        <v/>
      </c>
      <c r="I817" s="13" t="str">
        <f>IF(ISBLANK(input!A817),"x","")</f>
        <v/>
      </c>
      <c r="J817" s="13" t="str">
        <f>IFERROR(IF(I817="x",MATCH("x",I818:I959,0),N/A),"")</f>
        <v/>
      </c>
      <c r="K817" s="14" t="str">
        <f t="shared" ca="1" si="25"/>
        <v/>
      </c>
    </row>
    <row r="818" spans="1:11" s="1" customFormat="1" x14ac:dyDescent="0.35">
      <c r="A818" s="14" t="b">
        <f>IFERROR(IF(ISNUMBER(SEARCH($A$1,input!$A818)),AND(1920&lt;=VALUE(TRIM(MID(input!$A818,SEARCH($A$1,input!$A818)+4,5))),VALUE(TRIM(MID(input!$A818,SEARCH($A$1,input!$A818)+4,5)))&lt;=2002),"X"),"")</f>
        <v>1</v>
      </c>
      <c r="B818" s="14" t="str">
        <f>IFERROR(IF(ISNUMBER(SEARCH($B$1,input!$A818)),AND(2010&lt;=VALUE(TRIM(MID(input!$A818,SEARCH($B$1,input!$A818)+4,5))),VALUE(TRIM(MID(input!$A818,SEARCH($B$1,input!$A818)+4,5)))&lt;=2020),"X"),"")</f>
        <v>X</v>
      </c>
      <c r="C818" s="14" t="str">
        <f>IFERROR(IF(ISNUMBER(SEARCH($C$1,input!$A818)),AND(2020&lt;=VALUE(TRIM(MID(input!$A818,SEARCH($C$1,input!$A818)+4,5))),VALUE(TRIM(MID(input!$A818,SEARCH($C$1,input!$A818)+4,5)))&lt;=2030),"X"),"")</f>
        <v>X</v>
      </c>
      <c r="D818" s="14" t="str">
        <f>IFERROR(IF(ISNUMBER(SEARCH($D$1,input!$A818)),IF(MID(input!$A818,SEARCH($D$1,input!$A818)+7,2)="cm",AND(150&lt;=VALUE(MID(input!$A818,SEARCH($D$1,input!$A818)+4,3)),VALUE(MID(input!$A818,SEARCH($D$1,input!$A818)+4,3))&lt;=193),IF(MID(input!$A818,SEARCH($D$1,input!$A818)+6,2)="in",AND(59&lt;=VALUE(MID(input!$A818,SEARCH($D$1,input!$A818)+4,2)),VALUE(MID(input!$A818,SEARCH($D$1,input!$A818)+4,2))&lt;=76),"")),"X"),"")</f>
        <v>X</v>
      </c>
      <c r="E818" s="14" t="b">
        <f>IFERROR(IF(ISNUMBER(SEARCH($E$1,input!$A818)),IF(AND(MID(input!$A818,SEARCH($E$1,input!$A818)+4,1)="#",
VLOOKUP(MID(input!$A818,SEARCH($E$1,input!$A818)+5,1),'TRUE LIST'!$C$2:$D$17,2,0),
VLOOKUP(MID(input!$A818,SEARCH($E$1,input!$A818)+6,1),'TRUE LIST'!$C$2:$D$17,2,0),
VLOOKUP(MID(input!$A818,SEARCH($E$1,input!$A818)+7,1),'TRUE LIST'!$C$2:$D$17,2,0),
VLOOKUP(MID(input!$A818,SEARCH($E$1,input!$A818)+8,1),'TRUE LIST'!$C$2:$D$17,2,0),
VLOOKUP(MID(input!$A818,SEARCH($E$1,input!$A818)+9,1),'TRUE LIST'!$C$2:$D$17,2,0),
VLOOKUP(MID(input!$A818,SEARCH($E$1,input!$A818)+10,1),'TRUE LIST'!$C$2:$D$17,2,0),
TRIM(MID(input!$A818,SEARCH($E$1,input!$A818)+11,1))=""),TRUE,""),"X"),"")</f>
        <v>1</v>
      </c>
      <c r="F818" s="14" t="str">
        <f>IFERROR(IF(ISNUMBER(SEARCH($F$1,input!$A818)),VLOOKUP(TRIM(MID(input!$A818,SEARCH($F$1,input!$A818)+4,4)),'TRUE LIST'!$A$2:$B$8,2,0),"X"),"")</f>
        <v>X</v>
      </c>
      <c r="G818" s="14" t="str">
        <f>IFERROR(IF(ISNUMBER(SEARCH($G$1,input!$A818)),IF(LEN(TRIM(MID(input!$A818,SEARCH($G$1,input!$A818)+4,10)))=9,TRUE,""),"X"),"")</f>
        <v>X</v>
      </c>
      <c r="H818" s="14" t="str">
        <f t="shared" ca="1" si="24"/>
        <v/>
      </c>
      <c r="I818" s="13" t="str">
        <f>IF(ISBLANK(input!A818),"x","")</f>
        <v/>
      </c>
      <c r="J818" s="13" t="str">
        <f>IFERROR(IF(I818="x",MATCH("x",I819:I959,0),N/A),"")</f>
        <v/>
      </c>
      <c r="K818" s="14" t="str">
        <f t="shared" ca="1" si="25"/>
        <v/>
      </c>
    </row>
    <row r="819" spans="1:11" s="1" customFormat="1" x14ac:dyDescent="0.35">
      <c r="A819" s="14" t="str">
        <f>IFERROR(IF(ISNUMBER(SEARCH($A$1,input!$A819)),AND(1920&lt;=VALUE(TRIM(MID(input!$A819,SEARCH($A$1,input!$A819)+4,5))),VALUE(TRIM(MID(input!$A819,SEARCH($A$1,input!$A819)+4,5)))&lt;=2002),"X"),"")</f>
        <v>X</v>
      </c>
      <c r="B819" s="14" t="str">
        <f>IFERROR(IF(ISNUMBER(SEARCH($B$1,input!$A819)),AND(2010&lt;=VALUE(TRIM(MID(input!$A819,SEARCH($B$1,input!$A819)+4,5))),VALUE(TRIM(MID(input!$A819,SEARCH($B$1,input!$A819)+4,5)))&lt;=2020),"X"),"")</f>
        <v>X</v>
      </c>
      <c r="C819" s="14" t="str">
        <f>IFERROR(IF(ISNUMBER(SEARCH($C$1,input!$A819)),AND(2020&lt;=VALUE(TRIM(MID(input!$A819,SEARCH($C$1,input!$A819)+4,5))),VALUE(TRIM(MID(input!$A819,SEARCH($C$1,input!$A819)+4,5)))&lt;=2030),"X"),"")</f>
        <v>X</v>
      </c>
      <c r="D819" s="14" t="b">
        <f>IFERROR(IF(ISNUMBER(SEARCH($D$1,input!$A819)),IF(MID(input!$A819,SEARCH($D$1,input!$A819)+7,2)="cm",AND(150&lt;=VALUE(MID(input!$A819,SEARCH($D$1,input!$A819)+4,3)),VALUE(MID(input!$A819,SEARCH($D$1,input!$A819)+4,3))&lt;=193),IF(MID(input!$A819,SEARCH($D$1,input!$A819)+6,2)="in",AND(59&lt;=VALUE(MID(input!$A819,SEARCH($D$1,input!$A819)+4,2)),VALUE(MID(input!$A819,SEARCH($D$1,input!$A819)+4,2))&lt;=76),"")),"X"),"")</f>
        <v>1</v>
      </c>
      <c r="E819" s="14" t="str">
        <f>IFERROR(IF(ISNUMBER(SEARCH($E$1,input!$A819)),IF(AND(MID(input!$A819,SEARCH($E$1,input!$A819)+4,1)="#",
VLOOKUP(MID(input!$A819,SEARCH($E$1,input!$A819)+5,1),'TRUE LIST'!$C$2:$D$17,2,0),
VLOOKUP(MID(input!$A819,SEARCH($E$1,input!$A819)+6,1),'TRUE LIST'!$C$2:$D$17,2,0),
VLOOKUP(MID(input!$A819,SEARCH($E$1,input!$A819)+7,1),'TRUE LIST'!$C$2:$D$17,2,0),
VLOOKUP(MID(input!$A819,SEARCH($E$1,input!$A819)+8,1),'TRUE LIST'!$C$2:$D$17,2,0),
VLOOKUP(MID(input!$A819,SEARCH($E$1,input!$A819)+9,1),'TRUE LIST'!$C$2:$D$17,2,0),
VLOOKUP(MID(input!$A819,SEARCH($E$1,input!$A819)+10,1),'TRUE LIST'!$C$2:$D$17,2,0),
TRIM(MID(input!$A819,SEARCH($E$1,input!$A819)+11,1))=""),TRUE,""),"X"),"")</f>
        <v>X</v>
      </c>
      <c r="F819" s="14" t="str">
        <f>IFERROR(IF(ISNUMBER(SEARCH($F$1,input!$A819)),VLOOKUP(TRIM(MID(input!$A819,SEARCH($F$1,input!$A819)+4,4)),'TRUE LIST'!$A$2:$B$8,2,0),"X"),"")</f>
        <v>X</v>
      </c>
      <c r="G819" s="14" t="str">
        <f>IFERROR(IF(ISNUMBER(SEARCH($G$1,input!$A819)),IF(LEN(TRIM(MID(input!$A819,SEARCH($G$1,input!$A819)+4,10)))=9,TRUE,""),"X"),"")</f>
        <v/>
      </c>
      <c r="H819" s="14" t="str">
        <f t="shared" ca="1" si="24"/>
        <v/>
      </c>
      <c r="I819" s="13" t="str">
        <f>IF(ISBLANK(input!A819),"x","")</f>
        <v/>
      </c>
      <c r="J819" s="13" t="str">
        <f>IFERROR(IF(I819="x",MATCH("x",I820:I959,0),N/A),"")</f>
        <v/>
      </c>
      <c r="K819" s="14" t="str">
        <f t="shared" ca="1" si="25"/>
        <v/>
      </c>
    </row>
    <row r="820" spans="1:11" s="1" customFormat="1" x14ac:dyDescent="0.35">
      <c r="A820" s="14" t="str">
        <f>IFERROR(IF(ISNUMBER(SEARCH($A$1,input!$A820)),AND(1920&lt;=VALUE(TRIM(MID(input!$A820,SEARCH($A$1,input!$A820)+4,5))),VALUE(TRIM(MID(input!$A820,SEARCH($A$1,input!$A820)+4,5)))&lt;=2002),"X"),"")</f>
        <v>X</v>
      </c>
      <c r="B820" s="14" t="str">
        <f>IFERROR(IF(ISNUMBER(SEARCH($B$1,input!$A820)),AND(2010&lt;=VALUE(TRIM(MID(input!$A820,SEARCH($B$1,input!$A820)+4,5))),VALUE(TRIM(MID(input!$A820,SEARCH($B$1,input!$A820)+4,5)))&lt;=2020),"X"),"")</f>
        <v>X</v>
      </c>
      <c r="C820" s="14" t="str">
        <f>IFERROR(IF(ISNUMBER(SEARCH($C$1,input!$A820)),AND(2020&lt;=VALUE(TRIM(MID(input!$A820,SEARCH($C$1,input!$A820)+4,5))),VALUE(TRIM(MID(input!$A820,SEARCH($C$1,input!$A820)+4,5)))&lt;=2030),"X"),"")</f>
        <v>X</v>
      </c>
      <c r="D820" s="14" t="str">
        <f>IFERROR(IF(ISNUMBER(SEARCH($D$1,input!$A820)),IF(MID(input!$A820,SEARCH($D$1,input!$A820)+7,2)="cm",AND(150&lt;=VALUE(MID(input!$A820,SEARCH($D$1,input!$A820)+4,3)),VALUE(MID(input!$A820,SEARCH($D$1,input!$A820)+4,3))&lt;=193),IF(MID(input!$A820,SEARCH($D$1,input!$A820)+6,2)="in",AND(59&lt;=VALUE(MID(input!$A820,SEARCH($D$1,input!$A820)+4,2)),VALUE(MID(input!$A820,SEARCH($D$1,input!$A820)+4,2))&lt;=76),"")),"X"),"")</f>
        <v>X</v>
      </c>
      <c r="E820" s="14" t="str">
        <f>IFERROR(IF(ISNUMBER(SEARCH($E$1,input!$A820)),IF(AND(MID(input!$A820,SEARCH($E$1,input!$A820)+4,1)="#",
VLOOKUP(MID(input!$A820,SEARCH($E$1,input!$A820)+5,1),'TRUE LIST'!$C$2:$D$17,2,0),
VLOOKUP(MID(input!$A820,SEARCH($E$1,input!$A820)+6,1),'TRUE LIST'!$C$2:$D$17,2,0),
VLOOKUP(MID(input!$A820,SEARCH($E$1,input!$A820)+7,1),'TRUE LIST'!$C$2:$D$17,2,0),
VLOOKUP(MID(input!$A820,SEARCH($E$1,input!$A820)+8,1),'TRUE LIST'!$C$2:$D$17,2,0),
VLOOKUP(MID(input!$A820,SEARCH($E$1,input!$A820)+9,1),'TRUE LIST'!$C$2:$D$17,2,0),
VLOOKUP(MID(input!$A820,SEARCH($E$1,input!$A820)+10,1),'TRUE LIST'!$C$2:$D$17,2,0),
TRIM(MID(input!$A820,SEARCH($E$1,input!$A820)+11,1))=""),TRUE,""),"X"),"")</f>
        <v>X</v>
      </c>
      <c r="F820" s="14" t="str">
        <f>IFERROR(IF(ISNUMBER(SEARCH($F$1,input!$A820)),VLOOKUP(TRIM(MID(input!$A820,SEARCH($F$1,input!$A820)+4,4)),'TRUE LIST'!$A$2:$B$8,2,0),"X"),"")</f>
        <v>X</v>
      </c>
      <c r="G820" s="14" t="str">
        <f>IFERROR(IF(ISNUMBER(SEARCH($G$1,input!$A820)),IF(LEN(TRIM(MID(input!$A820,SEARCH($G$1,input!$A820)+4,10)))=9,TRUE,""),"X"),"")</f>
        <v>X</v>
      </c>
      <c r="H820" s="14" t="str">
        <f t="shared" ca="1" si="24"/>
        <v/>
      </c>
      <c r="I820" s="13" t="str">
        <f>IF(ISBLANK(input!A820),"x","")</f>
        <v>x</v>
      </c>
      <c r="J820" s="13">
        <f>IFERROR(IF(I820="x",MATCH("x",I821:I959,0),N/A),"")</f>
        <v>4</v>
      </c>
      <c r="K820" s="14" t="str">
        <f t="shared" ca="1" si="25"/>
        <v/>
      </c>
    </row>
    <row r="821" spans="1:11" s="1" customFormat="1" x14ac:dyDescent="0.35">
      <c r="A821" s="14" t="str">
        <f>IFERROR(IF(ISNUMBER(SEARCH($A$1,input!$A821)),AND(1920&lt;=VALUE(TRIM(MID(input!$A821,SEARCH($A$1,input!$A821)+4,5))),VALUE(TRIM(MID(input!$A821,SEARCH($A$1,input!$A821)+4,5)))&lt;=2002),"X"),"")</f>
        <v>X</v>
      </c>
      <c r="B821" s="14" t="str">
        <f>IFERROR(IF(ISNUMBER(SEARCH($B$1,input!$A821)),AND(2010&lt;=VALUE(TRIM(MID(input!$A821,SEARCH($B$1,input!$A821)+4,5))),VALUE(TRIM(MID(input!$A821,SEARCH($B$1,input!$A821)+4,5)))&lt;=2020),"X"),"")</f>
        <v>X</v>
      </c>
      <c r="C821" s="14" t="b">
        <f>IFERROR(IF(ISNUMBER(SEARCH($C$1,input!$A821)),AND(2020&lt;=VALUE(TRIM(MID(input!$A821,SEARCH($C$1,input!$A821)+4,5))),VALUE(TRIM(MID(input!$A821,SEARCH($C$1,input!$A821)+4,5)))&lt;=2030),"X"),"")</f>
        <v>1</v>
      </c>
      <c r="D821" s="14" t="str">
        <f>IFERROR(IF(ISNUMBER(SEARCH($D$1,input!$A821)),IF(MID(input!$A821,SEARCH($D$1,input!$A821)+7,2)="cm",AND(150&lt;=VALUE(MID(input!$A821,SEARCH($D$1,input!$A821)+4,3)),VALUE(MID(input!$A821,SEARCH($D$1,input!$A821)+4,3))&lt;=193),IF(MID(input!$A821,SEARCH($D$1,input!$A821)+6,2)="in",AND(59&lt;=VALUE(MID(input!$A821,SEARCH($D$1,input!$A821)+4,2)),VALUE(MID(input!$A821,SEARCH($D$1,input!$A821)+4,2))&lt;=76),"")),"X"),"")</f>
        <v>X</v>
      </c>
      <c r="E821" s="14" t="b">
        <f>IFERROR(IF(ISNUMBER(SEARCH($E$1,input!$A821)),IF(AND(MID(input!$A821,SEARCH($E$1,input!$A821)+4,1)="#",
VLOOKUP(MID(input!$A821,SEARCH($E$1,input!$A821)+5,1),'TRUE LIST'!$C$2:$D$17,2,0),
VLOOKUP(MID(input!$A821,SEARCH($E$1,input!$A821)+6,1),'TRUE LIST'!$C$2:$D$17,2,0),
VLOOKUP(MID(input!$A821,SEARCH($E$1,input!$A821)+7,1),'TRUE LIST'!$C$2:$D$17,2,0),
VLOOKUP(MID(input!$A821,SEARCH($E$1,input!$A821)+8,1),'TRUE LIST'!$C$2:$D$17,2,0),
VLOOKUP(MID(input!$A821,SEARCH($E$1,input!$A821)+9,1),'TRUE LIST'!$C$2:$D$17,2,0),
VLOOKUP(MID(input!$A821,SEARCH($E$1,input!$A821)+10,1),'TRUE LIST'!$C$2:$D$17,2,0),
TRIM(MID(input!$A821,SEARCH($E$1,input!$A821)+11,1))=""),TRUE,""),"X"),"")</f>
        <v>1</v>
      </c>
      <c r="F821" s="14" t="str">
        <f>IFERROR(IF(ISNUMBER(SEARCH($F$1,input!$A821)),VLOOKUP(TRIM(MID(input!$A821,SEARCH($F$1,input!$A821)+4,4)),'TRUE LIST'!$A$2:$B$8,2,0),"X"),"")</f>
        <v>X</v>
      </c>
      <c r="G821" s="14" t="str">
        <f>IFERROR(IF(ISNUMBER(SEARCH($G$1,input!$A821)),IF(LEN(TRIM(MID(input!$A821,SEARCH($G$1,input!$A821)+4,10)))=9,TRUE,""),"X"),"")</f>
        <v>X</v>
      </c>
      <c r="H821" s="14">
        <f t="shared" ca="1" si="24"/>
        <v>6</v>
      </c>
      <c r="I821" s="13" t="str">
        <f>IF(ISBLANK(input!A821),"x","")</f>
        <v/>
      </c>
      <c r="J821" s="13" t="str">
        <f>IFERROR(IF(I821="x",MATCH("x",I822:I959,0),N/A),"")</f>
        <v/>
      </c>
      <c r="K821" s="14">
        <f t="shared" ca="1" si="25"/>
        <v>6</v>
      </c>
    </row>
    <row r="822" spans="1:11" s="1" customFormat="1" x14ac:dyDescent="0.35">
      <c r="A822" s="14" t="str">
        <f>IFERROR(IF(ISNUMBER(SEARCH($A$1,input!$A822)),AND(1920&lt;=VALUE(TRIM(MID(input!$A822,SEARCH($A$1,input!$A822)+4,5))),VALUE(TRIM(MID(input!$A822,SEARCH($A$1,input!$A822)+4,5)))&lt;=2002),"X"),"")</f>
        <v>X</v>
      </c>
      <c r="B822" s="14" t="b">
        <f>IFERROR(IF(ISNUMBER(SEARCH($B$1,input!$A822)),AND(2010&lt;=VALUE(TRIM(MID(input!$A822,SEARCH($B$1,input!$A822)+4,5))),VALUE(TRIM(MID(input!$A822,SEARCH($B$1,input!$A822)+4,5)))&lt;=2020),"X"),"")</f>
        <v>1</v>
      </c>
      <c r="C822" s="14" t="str">
        <f>IFERROR(IF(ISNUMBER(SEARCH($C$1,input!$A822)),AND(2020&lt;=VALUE(TRIM(MID(input!$A822,SEARCH($C$1,input!$A822)+4,5))),VALUE(TRIM(MID(input!$A822,SEARCH($C$1,input!$A822)+4,5)))&lt;=2030),"X"),"")</f>
        <v>X</v>
      </c>
      <c r="D822" s="14" t="str">
        <f>IFERROR(IF(ISNUMBER(SEARCH($D$1,input!$A822)),IF(MID(input!$A822,SEARCH($D$1,input!$A822)+7,2)="cm",AND(150&lt;=VALUE(MID(input!$A822,SEARCH($D$1,input!$A822)+4,3)),VALUE(MID(input!$A822,SEARCH($D$1,input!$A822)+4,3))&lt;=193),IF(MID(input!$A822,SEARCH($D$1,input!$A822)+6,2)="in",AND(59&lt;=VALUE(MID(input!$A822,SEARCH($D$1,input!$A822)+4,2)),VALUE(MID(input!$A822,SEARCH($D$1,input!$A822)+4,2))&lt;=76),"")),"X"),"")</f>
        <v>X</v>
      </c>
      <c r="E822" s="14" t="str">
        <f>IFERROR(IF(ISNUMBER(SEARCH($E$1,input!$A822)),IF(AND(MID(input!$A822,SEARCH($E$1,input!$A822)+4,1)="#",
VLOOKUP(MID(input!$A822,SEARCH($E$1,input!$A822)+5,1),'TRUE LIST'!$C$2:$D$17,2,0),
VLOOKUP(MID(input!$A822,SEARCH($E$1,input!$A822)+6,1),'TRUE LIST'!$C$2:$D$17,2,0),
VLOOKUP(MID(input!$A822,SEARCH($E$1,input!$A822)+7,1),'TRUE LIST'!$C$2:$D$17,2,0),
VLOOKUP(MID(input!$A822,SEARCH($E$1,input!$A822)+8,1),'TRUE LIST'!$C$2:$D$17,2,0),
VLOOKUP(MID(input!$A822,SEARCH($E$1,input!$A822)+9,1),'TRUE LIST'!$C$2:$D$17,2,0),
VLOOKUP(MID(input!$A822,SEARCH($E$1,input!$A822)+10,1),'TRUE LIST'!$C$2:$D$17,2,0),
TRIM(MID(input!$A822,SEARCH($E$1,input!$A822)+11,1))=""),TRUE,""),"X"),"")</f>
        <v>X</v>
      </c>
      <c r="F822" s="14" t="str">
        <f>IFERROR(IF(ISNUMBER(SEARCH($F$1,input!$A822)),VLOOKUP(TRIM(MID(input!$A822,SEARCH($F$1,input!$A822)+4,4)),'TRUE LIST'!$A$2:$B$8,2,0),"X"),"")</f>
        <v>X</v>
      </c>
      <c r="G822" s="14" t="str">
        <f>IFERROR(IF(ISNUMBER(SEARCH($G$1,input!$A822)),IF(LEN(TRIM(MID(input!$A822,SEARCH($G$1,input!$A822)+4,10)))=9,TRUE,""),"X"),"")</f>
        <v>X</v>
      </c>
      <c r="H822" s="14" t="str">
        <f t="shared" ca="1" si="24"/>
        <v/>
      </c>
      <c r="I822" s="13" t="str">
        <f>IF(ISBLANK(input!A822),"x","")</f>
        <v/>
      </c>
      <c r="J822" s="13" t="str">
        <f>IFERROR(IF(I822="x",MATCH("x",I823:I959,0),N/A),"")</f>
        <v/>
      </c>
      <c r="K822" s="14" t="str">
        <f t="shared" ca="1" si="25"/>
        <v/>
      </c>
    </row>
    <row r="823" spans="1:11" s="1" customFormat="1" x14ac:dyDescent="0.35">
      <c r="A823" s="14" t="b">
        <f>IFERROR(IF(ISNUMBER(SEARCH($A$1,input!$A823)),AND(1920&lt;=VALUE(TRIM(MID(input!$A823,SEARCH($A$1,input!$A823)+4,5))),VALUE(TRIM(MID(input!$A823,SEARCH($A$1,input!$A823)+4,5)))&lt;=2002),"X"),"")</f>
        <v>1</v>
      </c>
      <c r="B823" s="14" t="str">
        <f>IFERROR(IF(ISNUMBER(SEARCH($B$1,input!$A823)),AND(2010&lt;=VALUE(TRIM(MID(input!$A823,SEARCH($B$1,input!$A823)+4,5))),VALUE(TRIM(MID(input!$A823,SEARCH($B$1,input!$A823)+4,5)))&lt;=2020),"X"),"")</f>
        <v>X</v>
      </c>
      <c r="C823" s="14" t="str">
        <f>IFERROR(IF(ISNUMBER(SEARCH($C$1,input!$A823)),AND(2020&lt;=VALUE(TRIM(MID(input!$A823,SEARCH($C$1,input!$A823)+4,5))),VALUE(TRIM(MID(input!$A823,SEARCH($C$1,input!$A823)+4,5)))&lt;=2030),"X"),"")</f>
        <v>X</v>
      </c>
      <c r="D823" s="14" t="b">
        <f>IFERROR(IF(ISNUMBER(SEARCH($D$1,input!$A823)),IF(MID(input!$A823,SEARCH($D$1,input!$A823)+7,2)="cm",AND(150&lt;=VALUE(MID(input!$A823,SEARCH($D$1,input!$A823)+4,3)),VALUE(MID(input!$A823,SEARCH($D$1,input!$A823)+4,3))&lt;=193),IF(MID(input!$A823,SEARCH($D$1,input!$A823)+6,2)="in",AND(59&lt;=VALUE(MID(input!$A823,SEARCH($D$1,input!$A823)+4,2)),VALUE(MID(input!$A823,SEARCH($D$1,input!$A823)+4,2))&lt;=76),"")),"X"),"")</f>
        <v>1</v>
      </c>
      <c r="E823" s="14" t="str">
        <f>IFERROR(IF(ISNUMBER(SEARCH($E$1,input!$A823)),IF(AND(MID(input!$A823,SEARCH($E$1,input!$A823)+4,1)="#",
VLOOKUP(MID(input!$A823,SEARCH($E$1,input!$A823)+5,1),'TRUE LIST'!$C$2:$D$17,2,0),
VLOOKUP(MID(input!$A823,SEARCH($E$1,input!$A823)+6,1),'TRUE LIST'!$C$2:$D$17,2,0),
VLOOKUP(MID(input!$A823,SEARCH($E$1,input!$A823)+7,1),'TRUE LIST'!$C$2:$D$17,2,0),
VLOOKUP(MID(input!$A823,SEARCH($E$1,input!$A823)+8,1),'TRUE LIST'!$C$2:$D$17,2,0),
VLOOKUP(MID(input!$A823,SEARCH($E$1,input!$A823)+9,1),'TRUE LIST'!$C$2:$D$17,2,0),
VLOOKUP(MID(input!$A823,SEARCH($E$1,input!$A823)+10,1),'TRUE LIST'!$C$2:$D$17,2,0),
TRIM(MID(input!$A823,SEARCH($E$1,input!$A823)+11,1))=""),TRUE,""),"X"),"")</f>
        <v>X</v>
      </c>
      <c r="F823" s="14" t="b">
        <f>IFERROR(IF(ISNUMBER(SEARCH($F$1,input!$A823)),VLOOKUP(TRIM(MID(input!$A823,SEARCH($F$1,input!$A823)+4,4)),'TRUE LIST'!$A$2:$B$8,2,0),"X"),"")</f>
        <v>1</v>
      </c>
      <c r="G823" s="14" t="b">
        <f>IFERROR(IF(ISNUMBER(SEARCH($G$1,input!$A823)),IF(LEN(TRIM(MID(input!$A823,SEARCH($G$1,input!$A823)+4,10)))=9,TRUE,""),"X"),"")</f>
        <v>1</v>
      </c>
      <c r="H823" s="14" t="str">
        <f t="shared" ca="1" si="24"/>
        <v/>
      </c>
      <c r="I823" s="13" t="str">
        <f>IF(ISBLANK(input!A823),"x","")</f>
        <v/>
      </c>
      <c r="J823" s="13" t="str">
        <f>IFERROR(IF(I823="x",MATCH("x",I824:I959,0),N/A),"")</f>
        <v/>
      </c>
      <c r="K823" s="14" t="str">
        <f t="shared" ca="1" si="25"/>
        <v/>
      </c>
    </row>
    <row r="824" spans="1:11" s="1" customFormat="1" x14ac:dyDescent="0.35">
      <c r="A824" s="14" t="str">
        <f>IFERROR(IF(ISNUMBER(SEARCH($A$1,input!$A824)),AND(1920&lt;=VALUE(TRIM(MID(input!$A824,SEARCH($A$1,input!$A824)+4,5))),VALUE(TRIM(MID(input!$A824,SEARCH($A$1,input!$A824)+4,5)))&lt;=2002),"X"),"")</f>
        <v>X</v>
      </c>
      <c r="B824" s="14" t="str">
        <f>IFERROR(IF(ISNUMBER(SEARCH($B$1,input!$A824)),AND(2010&lt;=VALUE(TRIM(MID(input!$A824,SEARCH($B$1,input!$A824)+4,5))),VALUE(TRIM(MID(input!$A824,SEARCH($B$1,input!$A824)+4,5)))&lt;=2020),"X"),"")</f>
        <v>X</v>
      </c>
      <c r="C824" s="14" t="str">
        <f>IFERROR(IF(ISNUMBER(SEARCH($C$1,input!$A824)),AND(2020&lt;=VALUE(TRIM(MID(input!$A824,SEARCH($C$1,input!$A824)+4,5))),VALUE(TRIM(MID(input!$A824,SEARCH($C$1,input!$A824)+4,5)))&lt;=2030),"X"),"")</f>
        <v>X</v>
      </c>
      <c r="D824" s="14" t="str">
        <f>IFERROR(IF(ISNUMBER(SEARCH($D$1,input!$A824)),IF(MID(input!$A824,SEARCH($D$1,input!$A824)+7,2)="cm",AND(150&lt;=VALUE(MID(input!$A824,SEARCH($D$1,input!$A824)+4,3)),VALUE(MID(input!$A824,SEARCH($D$1,input!$A824)+4,3))&lt;=193),IF(MID(input!$A824,SEARCH($D$1,input!$A824)+6,2)="in",AND(59&lt;=VALUE(MID(input!$A824,SEARCH($D$1,input!$A824)+4,2)),VALUE(MID(input!$A824,SEARCH($D$1,input!$A824)+4,2))&lt;=76),"")),"X"),"")</f>
        <v>X</v>
      </c>
      <c r="E824" s="14" t="str">
        <f>IFERROR(IF(ISNUMBER(SEARCH($E$1,input!$A824)),IF(AND(MID(input!$A824,SEARCH($E$1,input!$A824)+4,1)="#",
VLOOKUP(MID(input!$A824,SEARCH($E$1,input!$A824)+5,1),'TRUE LIST'!$C$2:$D$17,2,0),
VLOOKUP(MID(input!$A824,SEARCH($E$1,input!$A824)+6,1),'TRUE LIST'!$C$2:$D$17,2,0),
VLOOKUP(MID(input!$A824,SEARCH($E$1,input!$A824)+7,1),'TRUE LIST'!$C$2:$D$17,2,0),
VLOOKUP(MID(input!$A824,SEARCH($E$1,input!$A824)+8,1),'TRUE LIST'!$C$2:$D$17,2,0),
VLOOKUP(MID(input!$A824,SEARCH($E$1,input!$A824)+9,1),'TRUE LIST'!$C$2:$D$17,2,0),
VLOOKUP(MID(input!$A824,SEARCH($E$1,input!$A824)+10,1),'TRUE LIST'!$C$2:$D$17,2,0),
TRIM(MID(input!$A824,SEARCH($E$1,input!$A824)+11,1))=""),TRUE,""),"X"),"")</f>
        <v>X</v>
      </c>
      <c r="F824" s="14" t="str">
        <f>IFERROR(IF(ISNUMBER(SEARCH($F$1,input!$A824)),VLOOKUP(TRIM(MID(input!$A824,SEARCH($F$1,input!$A824)+4,4)),'TRUE LIST'!$A$2:$B$8,2,0),"X"),"")</f>
        <v>X</v>
      </c>
      <c r="G824" s="14" t="str">
        <f>IFERROR(IF(ISNUMBER(SEARCH($G$1,input!$A824)),IF(LEN(TRIM(MID(input!$A824,SEARCH($G$1,input!$A824)+4,10)))=9,TRUE,""),"X"),"")</f>
        <v>X</v>
      </c>
      <c r="H824" s="14" t="str">
        <f t="shared" ca="1" si="24"/>
        <v/>
      </c>
      <c r="I824" s="13" t="str">
        <f>IF(ISBLANK(input!A824),"x","")</f>
        <v>x</v>
      </c>
      <c r="J824" s="13">
        <f>IFERROR(IF(I824="x",MATCH("x",I825:I959,0),N/A),"")</f>
        <v>3</v>
      </c>
      <c r="K824" s="14" t="str">
        <f t="shared" ca="1" si="25"/>
        <v/>
      </c>
    </row>
    <row r="825" spans="1:11" s="1" customFormat="1" x14ac:dyDescent="0.35">
      <c r="A825" s="14" t="b">
        <f>IFERROR(IF(ISNUMBER(SEARCH($A$1,input!$A825)),AND(1920&lt;=VALUE(TRIM(MID(input!$A825,SEARCH($A$1,input!$A825)+4,5))),VALUE(TRIM(MID(input!$A825,SEARCH($A$1,input!$A825)+4,5)))&lt;=2002),"X"),"")</f>
        <v>0</v>
      </c>
      <c r="B825" s="14" t="str">
        <f>IFERROR(IF(ISNUMBER(SEARCH($B$1,input!$A825)),AND(2010&lt;=VALUE(TRIM(MID(input!$A825,SEARCH($B$1,input!$A825)+4,5))),VALUE(TRIM(MID(input!$A825,SEARCH($B$1,input!$A825)+4,5)))&lt;=2020),"X"),"")</f>
        <v>X</v>
      </c>
      <c r="C825" s="14" t="b">
        <f>IFERROR(IF(ISNUMBER(SEARCH($C$1,input!$A825)),AND(2020&lt;=VALUE(TRIM(MID(input!$A825,SEARCH($C$1,input!$A825)+4,5))),VALUE(TRIM(MID(input!$A825,SEARCH($C$1,input!$A825)+4,5)))&lt;=2030),"X"),"")</f>
        <v>0</v>
      </c>
      <c r="D825" s="14" t="str">
        <f>IFERROR(IF(ISNUMBER(SEARCH($D$1,input!$A825)),IF(MID(input!$A825,SEARCH($D$1,input!$A825)+7,2)="cm",AND(150&lt;=VALUE(MID(input!$A825,SEARCH($D$1,input!$A825)+4,3)),VALUE(MID(input!$A825,SEARCH($D$1,input!$A825)+4,3))&lt;=193),IF(MID(input!$A825,SEARCH($D$1,input!$A825)+6,2)="in",AND(59&lt;=VALUE(MID(input!$A825,SEARCH($D$1,input!$A825)+4,2)),VALUE(MID(input!$A825,SEARCH($D$1,input!$A825)+4,2))&lt;=76),"")),"X"),"")</f>
        <v>X</v>
      </c>
      <c r="E825" s="14" t="str">
        <f>IFERROR(IF(ISNUMBER(SEARCH($E$1,input!$A825)),IF(AND(MID(input!$A825,SEARCH($E$1,input!$A825)+4,1)="#",
VLOOKUP(MID(input!$A825,SEARCH($E$1,input!$A825)+5,1),'TRUE LIST'!$C$2:$D$17,2,0),
VLOOKUP(MID(input!$A825,SEARCH($E$1,input!$A825)+6,1),'TRUE LIST'!$C$2:$D$17,2,0),
VLOOKUP(MID(input!$A825,SEARCH($E$1,input!$A825)+7,1),'TRUE LIST'!$C$2:$D$17,2,0),
VLOOKUP(MID(input!$A825,SEARCH($E$1,input!$A825)+8,1),'TRUE LIST'!$C$2:$D$17,2,0),
VLOOKUP(MID(input!$A825,SEARCH($E$1,input!$A825)+9,1),'TRUE LIST'!$C$2:$D$17,2,0),
VLOOKUP(MID(input!$A825,SEARCH($E$1,input!$A825)+10,1),'TRUE LIST'!$C$2:$D$17,2,0),
TRIM(MID(input!$A825,SEARCH($E$1,input!$A825)+11,1))=""),TRUE,""),"X"),"")</f>
        <v/>
      </c>
      <c r="F825" s="14" t="b">
        <f>IFERROR(IF(ISNUMBER(SEARCH($F$1,input!$A825)),VLOOKUP(TRIM(MID(input!$A825,SEARCH($F$1,input!$A825)+4,4)),'TRUE LIST'!$A$2:$B$8,2,0),"X"),"")</f>
        <v>1</v>
      </c>
      <c r="G825" s="14" t="str">
        <f>IFERROR(IF(ISNUMBER(SEARCH($G$1,input!$A825)),IF(LEN(TRIM(MID(input!$A825,SEARCH($G$1,input!$A825)+4,10)))=9,TRUE,""),"X"),"")</f>
        <v/>
      </c>
      <c r="H825" s="14">
        <f t="shared" ca="1" si="24"/>
        <v>6</v>
      </c>
      <c r="I825" s="13" t="str">
        <f>IF(ISBLANK(input!A825),"x","")</f>
        <v/>
      </c>
      <c r="J825" s="13" t="str">
        <f>IFERROR(IF(I825="x",MATCH("x",I826:I959,0),N/A),"")</f>
        <v/>
      </c>
      <c r="K825" s="14">
        <f t="shared" ca="1" si="25"/>
        <v>6</v>
      </c>
    </row>
    <row r="826" spans="1:11" s="1" customFormat="1" x14ac:dyDescent="0.35">
      <c r="A826" s="14" t="str">
        <f>IFERROR(IF(ISNUMBER(SEARCH($A$1,input!$A826)),AND(1920&lt;=VALUE(TRIM(MID(input!$A826,SEARCH($A$1,input!$A826)+4,5))),VALUE(TRIM(MID(input!$A826,SEARCH($A$1,input!$A826)+4,5)))&lt;=2002),"X"),"")</f>
        <v>X</v>
      </c>
      <c r="B826" s="14" t="str">
        <f>IFERROR(IF(ISNUMBER(SEARCH($B$1,input!$A826)),AND(2010&lt;=VALUE(TRIM(MID(input!$A826,SEARCH($B$1,input!$A826)+4,5))),VALUE(TRIM(MID(input!$A826,SEARCH($B$1,input!$A826)+4,5)))&lt;=2020),"X"),"")</f>
        <v>X</v>
      </c>
      <c r="C826" s="14" t="str">
        <f>IFERROR(IF(ISNUMBER(SEARCH($C$1,input!$A826)),AND(2020&lt;=VALUE(TRIM(MID(input!$A826,SEARCH($C$1,input!$A826)+4,5))),VALUE(TRIM(MID(input!$A826,SEARCH($C$1,input!$A826)+4,5)))&lt;=2030),"X"),"")</f>
        <v>X</v>
      </c>
      <c r="D826" s="14" t="b">
        <f>IFERROR(IF(ISNUMBER(SEARCH($D$1,input!$A826)),IF(MID(input!$A826,SEARCH($D$1,input!$A826)+7,2)="cm",AND(150&lt;=VALUE(MID(input!$A826,SEARCH($D$1,input!$A826)+4,3)),VALUE(MID(input!$A826,SEARCH($D$1,input!$A826)+4,3))&lt;=193),IF(MID(input!$A826,SEARCH($D$1,input!$A826)+6,2)="in",AND(59&lt;=VALUE(MID(input!$A826,SEARCH($D$1,input!$A826)+4,2)),VALUE(MID(input!$A826,SEARCH($D$1,input!$A826)+4,2))&lt;=76),"")),"X"),"")</f>
        <v>1</v>
      </c>
      <c r="E826" s="14" t="str">
        <f>IFERROR(IF(ISNUMBER(SEARCH($E$1,input!$A826)),IF(AND(MID(input!$A826,SEARCH($E$1,input!$A826)+4,1)="#",
VLOOKUP(MID(input!$A826,SEARCH($E$1,input!$A826)+5,1),'TRUE LIST'!$C$2:$D$17,2,0),
VLOOKUP(MID(input!$A826,SEARCH($E$1,input!$A826)+6,1),'TRUE LIST'!$C$2:$D$17,2,0),
VLOOKUP(MID(input!$A826,SEARCH($E$1,input!$A826)+7,1),'TRUE LIST'!$C$2:$D$17,2,0),
VLOOKUP(MID(input!$A826,SEARCH($E$1,input!$A826)+8,1),'TRUE LIST'!$C$2:$D$17,2,0),
VLOOKUP(MID(input!$A826,SEARCH($E$1,input!$A826)+9,1),'TRUE LIST'!$C$2:$D$17,2,0),
VLOOKUP(MID(input!$A826,SEARCH($E$1,input!$A826)+10,1),'TRUE LIST'!$C$2:$D$17,2,0),
TRIM(MID(input!$A826,SEARCH($E$1,input!$A826)+11,1))=""),TRUE,""),"X"),"")</f>
        <v>X</v>
      </c>
      <c r="F826" s="14" t="str">
        <f>IFERROR(IF(ISNUMBER(SEARCH($F$1,input!$A826)),VLOOKUP(TRIM(MID(input!$A826,SEARCH($F$1,input!$A826)+4,4)),'TRUE LIST'!$A$2:$B$8,2,0),"X"),"")</f>
        <v>X</v>
      </c>
      <c r="G826" s="14" t="str">
        <f>IFERROR(IF(ISNUMBER(SEARCH($G$1,input!$A826)),IF(LEN(TRIM(MID(input!$A826,SEARCH($G$1,input!$A826)+4,10)))=9,TRUE,""),"X"),"")</f>
        <v>X</v>
      </c>
      <c r="H826" s="14" t="str">
        <f t="shared" ca="1" si="24"/>
        <v/>
      </c>
      <c r="I826" s="13" t="str">
        <f>IF(ISBLANK(input!A826),"x","")</f>
        <v/>
      </c>
      <c r="J826" s="13" t="str">
        <f>IFERROR(IF(I826="x",MATCH("x",I827:I959,0),N/A),"")</f>
        <v/>
      </c>
      <c r="K826" s="14" t="str">
        <f t="shared" ca="1" si="25"/>
        <v/>
      </c>
    </row>
    <row r="827" spans="1:11" s="1" customFormat="1" x14ac:dyDescent="0.35">
      <c r="A827" s="14" t="str">
        <f>IFERROR(IF(ISNUMBER(SEARCH($A$1,input!$A827)),AND(1920&lt;=VALUE(TRIM(MID(input!$A827,SEARCH($A$1,input!$A827)+4,5))),VALUE(TRIM(MID(input!$A827,SEARCH($A$1,input!$A827)+4,5)))&lt;=2002),"X"),"")</f>
        <v>X</v>
      </c>
      <c r="B827" s="14" t="str">
        <f>IFERROR(IF(ISNUMBER(SEARCH($B$1,input!$A827)),AND(2010&lt;=VALUE(TRIM(MID(input!$A827,SEARCH($B$1,input!$A827)+4,5))),VALUE(TRIM(MID(input!$A827,SEARCH($B$1,input!$A827)+4,5)))&lt;=2020),"X"),"")</f>
        <v>X</v>
      </c>
      <c r="C827" s="14" t="str">
        <f>IFERROR(IF(ISNUMBER(SEARCH($C$1,input!$A827)),AND(2020&lt;=VALUE(TRIM(MID(input!$A827,SEARCH($C$1,input!$A827)+4,5))),VALUE(TRIM(MID(input!$A827,SEARCH($C$1,input!$A827)+4,5)))&lt;=2030),"X"),"")</f>
        <v>X</v>
      </c>
      <c r="D827" s="14" t="str">
        <f>IFERROR(IF(ISNUMBER(SEARCH($D$1,input!$A827)),IF(MID(input!$A827,SEARCH($D$1,input!$A827)+7,2)="cm",AND(150&lt;=VALUE(MID(input!$A827,SEARCH($D$1,input!$A827)+4,3)),VALUE(MID(input!$A827,SEARCH($D$1,input!$A827)+4,3))&lt;=193),IF(MID(input!$A827,SEARCH($D$1,input!$A827)+6,2)="in",AND(59&lt;=VALUE(MID(input!$A827,SEARCH($D$1,input!$A827)+4,2)),VALUE(MID(input!$A827,SEARCH($D$1,input!$A827)+4,2))&lt;=76),"")),"X"),"")</f>
        <v>X</v>
      </c>
      <c r="E827" s="14" t="str">
        <f>IFERROR(IF(ISNUMBER(SEARCH($E$1,input!$A827)),IF(AND(MID(input!$A827,SEARCH($E$1,input!$A827)+4,1)="#",
VLOOKUP(MID(input!$A827,SEARCH($E$1,input!$A827)+5,1),'TRUE LIST'!$C$2:$D$17,2,0),
VLOOKUP(MID(input!$A827,SEARCH($E$1,input!$A827)+6,1),'TRUE LIST'!$C$2:$D$17,2,0),
VLOOKUP(MID(input!$A827,SEARCH($E$1,input!$A827)+7,1),'TRUE LIST'!$C$2:$D$17,2,0),
VLOOKUP(MID(input!$A827,SEARCH($E$1,input!$A827)+8,1),'TRUE LIST'!$C$2:$D$17,2,0),
VLOOKUP(MID(input!$A827,SEARCH($E$1,input!$A827)+9,1),'TRUE LIST'!$C$2:$D$17,2,0),
VLOOKUP(MID(input!$A827,SEARCH($E$1,input!$A827)+10,1),'TRUE LIST'!$C$2:$D$17,2,0),
TRIM(MID(input!$A827,SEARCH($E$1,input!$A827)+11,1))=""),TRUE,""),"X"),"")</f>
        <v>X</v>
      </c>
      <c r="F827" s="14" t="str">
        <f>IFERROR(IF(ISNUMBER(SEARCH($F$1,input!$A827)),VLOOKUP(TRIM(MID(input!$A827,SEARCH($F$1,input!$A827)+4,4)),'TRUE LIST'!$A$2:$B$8,2,0),"X"),"")</f>
        <v>X</v>
      </c>
      <c r="G827" s="14" t="str">
        <f>IFERROR(IF(ISNUMBER(SEARCH($G$1,input!$A827)),IF(LEN(TRIM(MID(input!$A827,SEARCH($G$1,input!$A827)+4,10)))=9,TRUE,""),"X"),"")</f>
        <v>X</v>
      </c>
      <c r="H827" s="14" t="str">
        <f t="shared" ca="1" si="24"/>
        <v/>
      </c>
      <c r="I827" s="13" t="str">
        <f>IF(ISBLANK(input!A827),"x","")</f>
        <v>x</v>
      </c>
      <c r="J827" s="13">
        <f>IFERROR(IF(I827="x",MATCH("x",I828:I959,0),N/A),"")</f>
        <v>3</v>
      </c>
      <c r="K827" s="14" t="str">
        <f t="shared" ca="1" si="25"/>
        <v/>
      </c>
    </row>
    <row r="828" spans="1:11" s="1" customFormat="1" x14ac:dyDescent="0.35">
      <c r="A828" s="14" t="str">
        <f>IFERROR(IF(ISNUMBER(SEARCH($A$1,input!$A828)),AND(1920&lt;=VALUE(TRIM(MID(input!$A828,SEARCH($A$1,input!$A828)+4,5))),VALUE(TRIM(MID(input!$A828,SEARCH($A$1,input!$A828)+4,5)))&lt;=2002),"X"),"")</f>
        <v>X</v>
      </c>
      <c r="B828" s="14" t="str">
        <f>IFERROR(IF(ISNUMBER(SEARCH($B$1,input!$A828)),AND(2010&lt;=VALUE(TRIM(MID(input!$A828,SEARCH($B$1,input!$A828)+4,5))),VALUE(TRIM(MID(input!$A828,SEARCH($B$1,input!$A828)+4,5)))&lt;=2020),"X"),"")</f>
        <v>X</v>
      </c>
      <c r="C828" s="14" t="b">
        <f>IFERROR(IF(ISNUMBER(SEARCH($C$1,input!$A828)),AND(2020&lt;=VALUE(TRIM(MID(input!$A828,SEARCH($C$1,input!$A828)+4,5))),VALUE(TRIM(MID(input!$A828,SEARCH($C$1,input!$A828)+4,5)))&lt;=2030),"X"),"")</f>
        <v>1</v>
      </c>
      <c r="D828" s="14" t="str">
        <f>IFERROR(IF(ISNUMBER(SEARCH($D$1,input!$A828)),IF(MID(input!$A828,SEARCH($D$1,input!$A828)+7,2)="cm",AND(150&lt;=VALUE(MID(input!$A828,SEARCH($D$1,input!$A828)+4,3)),VALUE(MID(input!$A828,SEARCH($D$1,input!$A828)+4,3))&lt;=193),IF(MID(input!$A828,SEARCH($D$1,input!$A828)+6,2)="in",AND(59&lt;=VALUE(MID(input!$A828,SEARCH($D$1,input!$A828)+4,2)),VALUE(MID(input!$A828,SEARCH($D$1,input!$A828)+4,2))&lt;=76),"")),"X"),"")</f>
        <v>X</v>
      </c>
      <c r="E828" s="14" t="b">
        <f>IFERROR(IF(ISNUMBER(SEARCH($E$1,input!$A828)),IF(AND(MID(input!$A828,SEARCH($E$1,input!$A828)+4,1)="#",
VLOOKUP(MID(input!$A828,SEARCH($E$1,input!$A828)+5,1),'TRUE LIST'!$C$2:$D$17,2,0),
VLOOKUP(MID(input!$A828,SEARCH($E$1,input!$A828)+6,1),'TRUE LIST'!$C$2:$D$17,2,0),
VLOOKUP(MID(input!$A828,SEARCH($E$1,input!$A828)+7,1),'TRUE LIST'!$C$2:$D$17,2,0),
VLOOKUP(MID(input!$A828,SEARCH($E$1,input!$A828)+8,1),'TRUE LIST'!$C$2:$D$17,2,0),
VLOOKUP(MID(input!$A828,SEARCH($E$1,input!$A828)+9,1),'TRUE LIST'!$C$2:$D$17,2,0),
VLOOKUP(MID(input!$A828,SEARCH($E$1,input!$A828)+10,1),'TRUE LIST'!$C$2:$D$17,2,0),
TRIM(MID(input!$A828,SEARCH($E$1,input!$A828)+11,1))=""),TRUE,""),"X"),"")</f>
        <v>1</v>
      </c>
      <c r="F828" s="14" t="str">
        <f>IFERROR(IF(ISNUMBER(SEARCH($F$1,input!$A828)),VLOOKUP(TRIM(MID(input!$A828,SEARCH($F$1,input!$A828)+4,4)),'TRUE LIST'!$A$2:$B$8,2,0),"X"),"")</f>
        <v>X</v>
      </c>
      <c r="G828" s="14" t="str">
        <f>IFERROR(IF(ISNUMBER(SEARCH($G$1,input!$A828)),IF(LEN(TRIM(MID(input!$A828,SEARCH($G$1,input!$A828)+4,10)))=9,TRUE,""),"X"),"")</f>
        <v>X</v>
      </c>
      <c r="H828" s="14">
        <f t="shared" ca="1" si="24"/>
        <v>6</v>
      </c>
      <c r="I828" s="13" t="str">
        <f>IF(ISBLANK(input!A828),"x","")</f>
        <v/>
      </c>
      <c r="J828" s="13" t="str">
        <f>IFERROR(IF(I828="x",MATCH("x",I829:I959,0),N/A),"")</f>
        <v/>
      </c>
      <c r="K828" s="14">
        <f t="shared" ca="1" si="25"/>
        <v>6</v>
      </c>
    </row>
    <row r="829" spans="1:11" s="1" customFormat="1" x14ac:dyDescent="0.35">
      <c r="A829" s="14" t="b">
        <f>IFERROR(IF(ISNUMBER(SEARCH($A$1,input!$A829)),AND(1920&lt;=VALUE(TRIM(MID(input!$A829,SEARCH($A$1,input!$A829)+4,5))),VALUE(TRIM(MID(input!$A829,SEARCH($A$1,input!$A829)+4,5)))&lt;=2002),"X"),"")</f>
        <v>1</v>
      </c>
      <c r="B829" s="14" t="b">
        <f>IFERROR(IF(ISNUMBER(SEARCH($B$1,input!$A829)),AND(2010&lt;=VALUE(TRIM(MID(input!$A829,SEARCH($B$1,input!$A829)+4,5))),VALUE(TRIM(MID(input!$A829,SEARCH($B$1,input!$A829)+4,5)))&lt;=2020),"X"),"")</f>
        <v>1</v>
      </c>
      <c r="C829" s="14" t="str">
        <f>IFERROR(IF(ISNUMBER(SEARCH($C$1,input!$A829)),AND(2020&lt;=VALUE(TRIM(MID(input!$A829,SEARCH($C$1,input!$A829)+4,5))),VALUE(TRIM(MID(input!$A829,SEARCH($C$1,input!$A829)+4,5)))&lt;=2030),"X"),"")</f>
        <v>X</v>
      </c>
      <c r="D829" s="14" t="b">
        <f>IFERROR(IF(ISNUMBER(SEARCH($D$1,input!$A829)),IF(MID(input!$A829,SEARCH($D$1,input!$A829)+7,2)="cm",AND(150&lt;=VALUE(MID(input!$A829,SEARCH($D$1,input!$A829)+4,3)),VALUE(MID(input!$A829,SEARCH($D$1,input!$A829)+4,3))&lt;=193),IF(MID(input!$A829,SEARCH($D$1,input!$A829)+6,2)="in",AND(59&lt;=VALUE(MID(input!$A829,SEARCH($D$1,input!$A829)+4,2)),VALUE(MID(input!$A829,SEARCH($D$1,input!$A829)+4,2))&lt;=76),"")),"X"),"")</f>
        <v>1</v>
      </c>
      <c r="E829" s="14" t="str">
        <f>IFERROR(IF(ISNUMBER(SEARCH($E$1,input!$A829)),IF(AND(MID(input!$A829,SEARCH($E$1,input!$A829)+4,1)="#",
VLOOKUP(MID(input!$A829,SEARCH($E$1,input!$A829)+5,1),'TRUE LIST'!$C$2:$D$17,2,0),
VLOOKUP(MID(input!$A829,SEARCH($E$1,input!$A829)+6,1),'TRUE LIST'!$C$2:$D$17,2,0),
VLOOKUP(MID(input!$A829,SEARCH($E$1,input!$A829)+7,1),'TRUE LIST'!$C$2:$D$17,2,0),
VLOOKUP(MID(input!$A829,SEARCH($E$1,input!$A829)+8,1),'TRUE LIST'!$C$2:$D$17,2,0),
VLOOKUP(MID(input!$A829,SEARCH($E$1,input!$A829)+9,1),'TRUE LIST'!$C$2:$D$17,2,0),
VLOOKUP(MID(input!$A829,SEARCH($E$1,input!$A829)+10,1),'TRUE LIST'!$C$2:$D$17,2,0),
TRIM(MID(input!$A829,SEARCH($E$1,input!$A829)+11,1))=""),TRUE,""),"X"),"")</f>
        <v>X</v>
      </c>
      <c r="F829" s="14" t="b">
        <f>IFERROR(IF(ISNUMBER(SEARCH($F$1,input!$A829)),VLOOKUP(TRIM(MID(input!$A829,SEARCH($F$1,input!$A829)+4,4)),'TRUE LIST'!$A$2:$B$8,2,0),"X"),"")</f>
        <v>1</v>
      </c>
      <c r="G829" s="14" t="b">
        <f>IFERROR(IF(ISNUMBER(SEARCH($G$1,input!$A829)),IF(LEN(TRIM(MID(input!$A829,SEARCH($G$1,input!$A829)+4,10)))=9,TRUE,""),"X"),"")</f>
        <v>1</v>
      </c>
      <c r="H829" s="14" t="str">
        <f t="shared" ca="1" si="24"/>
        <v/>
      </c>
      <c r="I829" s="13" t="str">
        <f>IF(ISBLANK(input!A829),"x","")</f>
        <v/>
      </c>
      <c r="J829" s="13" t="str">
        <f>IFERROR(IF(I829="x",MATCH("x",I830:I959,0),N/A),"")</f>
        <v/>
      </c>
      <c r="K829" s="14" t="str">
        <f t="shared" ca="1" si="25"/>
        <v/>
      </c>
    </row>
    <row r="830" spans="1:11" s="1" customFormat="1" x14ac:dyDescent="0.35">
      <c r="A830" s="14" t="str">
        <f>IFERROR(IF(ISNUMBER(SEARCH($A$1,input!$A830)),AND(1920&lt;=VALUE(TRIM(MID(input!$A830,SEARCH($A$1,input!$A830)+4,5))),VALUE(TRIM(MID(input!$A830,SEARCH($A$1,input!$A830)+4,5)))&lt;=2002),"X"),"")</f>
        <v>X</v>
      </c>
      <c r="B830" s="14" t="str">
        <f>IFERROR(IF(ISNUMBER(SEARCH($B$1,input!$A830)),AND(2010&lt;=VALUE(TRIM(MID(input!$A830,SEARCH($B$1,input!$A830)+4,5))),VALUE(TRIM(MID(input!$A830,SEARCH($B$1,input!$A830)+4,5)))&lt;=2020),"X"),"")</f>
        <v>X</v>
      </c>
      <c r="C830" s="14" t="str">
        <f>IFERROR(IF(ISNUMBER(SEARCH($C$1,input!$A830)),AND(2020&lt;=VALUE(TRIM(MID(input!$A830,SEARCH($C$1,input!$A830)+4,5))),VALUE(TRIM(MID(input!$A830,SEARCH($C$1,input!$A830)+4,5)))&lt;=2030),"X"),"")</f>
        <v>X</v>
      </c>
      <c r="D830" s="14" t="str">
        <f>IFERROR(IF(ISNUMBER(SEARCH($D$1,input!$A830)),IF(MID(input!$A830,SEARCH($D$1,input!$A830)+7,2)="cm",AND(150&lt;=VALUE(MID(input!$A830,SEARCH($D$1,input!$A830)+4,3)),VALUE(MID(input!$A830,SEARCH($D$1,input!$A830)+4,3))&lt;=193),IF(MID(input!$A830,SEARCH($D$1,input!$A830)+6,2)="in",AND(59&lt;=VALUE(MID(input!$A830,SEARCH($D$1,input!$A830)+4,2)),VALUE(MID(input!$A830,SEARCH($D$1,input!$A830)+4,2))&lt;=76),"")),"X"),"")</f>
        <v>X</v>
      </c>
      <c r="E830" s="14" t="str">
        <f>IFERROR(IF(ISNUMBER(SEARCH($E$1,input!$A830)),IF(AND(MID(input!$A830,SEARCH($E$1,input!$A830)+4,1)="#",
VLOOKUP(MID(input!$A830,SEARCH($E$1,input!$A830)+5,1),'TRUE LIST'!$C$2:$D$17,2,0),
VLOOKUP(MID(input!$A830,SEARCH($E$1,input!$A830)+6,1),'TRUE LIST'!$C$2:$D$17,2,0),
VLOOKUP(MID(input!$A830,SEARCH($E$1,input!$A830)+7,1),'TRUE LIST'!$C$2:$D$17,2,0),
VLOOKUP(MID(input!$A830,SEARCH($E$1,input!$A830)+8,1),'TRUE LIST'!$C$2:$D$17,2,0),
VLOOKUP(MID(input!$A830,SEARCH($E$1,input!$A830)+9,1),'TRUE LIST'!$C$2:$D$17,2,0),
VLOOKUP(MID(input!$A830,SEARCH($E$1,input!$A830)+10,1),'TRUE LIST'!$C$2:$D$17,2,0),
TRIM(MID(input!$A830,SEARCH($E$1,input!$A830)+11,1))=""),TRUE,""),"X"),"")</f>
        <v>X</v>
      </c>
      <c r="F830" s="14" t="str">
        <f>IFERROR(IF(ISNUMBER(SEARCH($F$1,input!$A830)),VLOOKUP(TRIM(MID(input!$A830,SEARCH($F$1,input!$A830)+4,4)),'TRUE LIST'!$A$2:$B$8,2,0),"X"),"")</f>
        <v>X</v>
      </c>
      <c r="G830" s="14" t="str">
        <f>IFERROR(IF(ISNUMBER(SEARCH($G$1,input!$A830)),IF(LEN(TRIM(MID(input!$A830,SEARCH($G$1,input!$A830)+4,10)))=9,TRUE,""),"X"),"")</f>
        <v>X</v>
      </c>
      <c r="H830" s="14" t="str">
        <f t="shared" ca="1" si="24"/>
        <v/>
      </c>
      <c r="I830" s="13" t="str">
        <f>IF(ISBLANK(input!A830),"x","")</f>
        <v>x</v>
      </c>
      <c r="J830" s="13">
        <f>IFERROR(IF(I830="x",MATCH("x",I831:I959,0),N/A),"")</f>
        <v>5</v>
      </c>
      <c r="K830" s="14" t="str">
        <f t="shared" ca="1" si="25"/>
        <v/>
      </c>
    </row>
    <row r="831" spans="1:11" s="1" customFormat="1" x14ac:dyDescent="0.35">
      <c r="A831" s="14" t="str">
        <f>IFERROR(IF(ISNUMBER(SEARCH($A$1,input!$A831)),AND(1920&lt;=VALUE(TRIM(MID(input!$A831,SEARCH($A$1,input!$A831)+4,5))),VALUE(TRIM(MID(input!$A831,SEARCH($A$1,input!$A831)+4,5)))&lt;=2002),"X"),"")</f>
        <v>X</v>
      </c>
      <c r="B831" s="14" t="str">
        <f>IFERROR(IF(ISNUMBER(SEARCH($B$1,input!$A831)),AND(2010&lt;=VALUE(TRIM(MID(input!$A831,SEARCH($B$1,input!$A831)+4,5))),VALUE(TRIM(MID(input!$A831,SEARCH($B$1,input!$A831)+4,5)))&lt;=2020),"X"),"")</f>
        <v>X</v>
      </c>
      <c r="C831" s="14" t="str">
        <f>IFERROR(IF(ISNUMBER(SEARCH($C$1,input!$A831)),AND(2020&lt;=VALUE(TRIM(MID(input!$A831,SEARCH($C$1,input!$A831)+4,5))),VALUE(TRIM(MID(input!$A831,SEARCH($C$1,input!$A831)+4,5)))&lt;=2030),"X"),"")</f>
        <v>X</v>
      </c>
      <c r="D831" s="14" t="str">
        <f>IFERROR(IF(ISNUMBER(SEARCH($D$1,input!$A831)),IF(MID(input!$A831,SEARCH($D$1,input!$A831)+7,2)="cm",AND(150&lt;=VALUE(MID(input!$A831,SEARCH($D$1,input!$A831)+4,3)),VALUE(MID(input!$A831,SEARCH($D$1,input!$A831)+4,3))&lt;=193),IF(MID(input!$A831,SEARCH($D$1,input!$A831)+6,2)="in",AND(59&lt;=VALUE(MID(input!$A831,SEARCH($D$1,input!$A831)+4,2)),VALUE(MID(input!$A831,SEARCH($D$1,input!$A831)+4,2))&lt;=76),"")),"X"),"")</f>
        <v>X</v>
      </c>
      <c r="E831" s="14" t="str">
        <f>IFERROR(IF(ISNUMBER(SEARCH($E$1,input!$A831)),IF(AND(MID(input!$A831,SEARCH($E$1,input!$A831)+4,1)="#",
VLOOKUP(MID(input!$A831,SEARCH($E$1,input!$A831)+5,1),'TRUE LIST'!$C$2:$D$17,2,0),
VLOOKUP(MID(input!$A831,SEARCH($E$1,input!$A831)+6,1),'TRUE LIST'!$C$2:$D$17,2,0),
VLOOKUP(MID(input!$A831,SEARCH($E$1,input!$A831)+7,1),'TRUE LIST'!$C$2:$D$17,2,0),
VLOOKUP(MID(input!$A831,SEARCH($E$1,input!$A831)+8,1),'TRUE LIST'!$C$2:$D$17,2,0),
VLOOKUP(MID(input!$A831,SEARCH($E$1,input!$A831)+9,1),'TRUE LIST'!$C$2:$D$17,2,0),
VLOOKUP(MID(input!$A831,SEARCH($E$1,input!$A831)+10,1),'TRUE LIST'!$C$2:$D$17,2,0),
TRIM(MID(input!$A831,SEARCH($E$1,input!$A831)+11,1))=""),TRUE,""),"X"),"")</f>
        <v>X</v>
      </c>
      <c r="F831" s="14" t="b">
        <f>IFERROR(IF(ISNUMBER(SEARCH($F$1,input!$A831)),VLOOKUP(TRIM(MID(input!$A831,SEARCH($F$1,input!$A831)+4,4)),'TRUE LIST'!$A$2:$B$8,2,0),"X"),"")</f>
        <v>1</v>
      </c>
      <c r="G831" s="14" t="str">
        <f>IFERROR(IF(ISNUMBER(SEARCH($G$1,input!$A831)),IF(LEN(TRIM(MID(input!$A831,SEARCH($G$1,input!$A831)+4,10)))=9,TRUE,""),"X"),"")</f>
        <v>X</v>
      </c>
      <c r="H831" s="14">
        <f t="shared" ca="1" si="24"/>
        <v>6</v>
      </c>
      <c r="I831" s="13" t="str">
        <f>IF(ISBLANK(input!A831),"x","")</f>
        <v/>
      </c>
      <c r="J831" s="13" t="str">
        <f>IFERROR(IF(I831="x",MATCH("x",I832:I959,0),N/A),"")</f>
        <v/>
      </c>
      <c r="K831" s="14">
        <f t="shared" ca="1" si="25"/>
        <v>6</v>
      </c>
    </row>
    <row r="832" spans="1:11" s="1" customFormat="1" x14ac:dyDescent="0.35">
      <c r="A832" s="14" t="str">
        <f>IFERROR(IF(ISNUMBER(SEARCH($A$1,input!$A832)),AND(1920&lt;=VALUE(TRIM(MID(input!$A832,SEARCH($A$1,input!$A832)+4,5))),VALUE(TRIM(MID(input!$A832,SEARCH($A$1,input!$A832)+4,5)))&lt;=2002),"X"),"")</f>
        <v>X</v>
      </c>
      <c r="B832" s="14" t="b">
        <f>IFERROR(IF(ISNUMBER(SEARCH($B$1,input!$A832)),AND(2010&lt;=VALUE(TRIM(MID(input!$A832,SEARCH($B$1,input!$A832)+4,5))),VALUE(TRIM(MID(input!$A832,SEARCH($B$1,input!$A832)+4,5)))&lt;=2020),"X"),"")</f>
        <v>1</v>
      </c>
      <c r="C832" s="14" t="b">
        <f>IFERROR(IF(ISNUMBER(SEARCH($C$1,input!$A832)),AND(2020&lt;=VALUE(TRIM(MID(input!$A832,SEARCH($C$1,input!$A832)+4,5))),VALUE(TRIM(MID(input!$A832,SEARCH($C$1,input!$A832)+4,5)))&lt;=2030),"X"),"")</f>
        <v>1</v>
      </c>
      <c r="D832" s="14" t="b">
        <f>IFERROR(IF(ISNUMBER(SEARCH($D$1,input!$A832)),IF(MID(input!$A832,SEARCH($D$1,input!$A832)+7,2)="cm",AND(150&lt;=VALUE(MID(input!$A832,SEARCH($D$1,input!$A832)+4,3)),VALUE(MID(input!$A832,SEARCH($D$1,input!$A832)+4,3))&lt;=193),IF(MID(input!$A832,SEARCH($D$1,input!$A832)+6,2)="in",AND(59&lt;=VALUE(MID(input!$A832,SEARCH($D$1,input!$A832)+4,2)),VALUE(MID(input!$A832,SEARCH($D$1,input!$A832)+4,2))&lt;=76),"")),"X"),"")</f>
        <v>1</v>
      </c>
      <c r="E832" s="14" t="str">
        <f>IFERROR(IF(ISNUMBER(SEARCH($E$1,input!$A832)),IF(AND(MID(input!$A832,SEARCH($E$1,input!$A832)+4,1)="#",
VLOOKUP(MID(input!$A832,SEARCH($E$1,input!$A832)+5,1),'TRUE LIST'!$C$2:$D$17,2,0),
VLOOKUP(MID(input!$A832,SEARCH($E$1,input!$A832)+6,1),'TRUE LIST'!$C$2:$D$17,2,0),
VLOOKUP(MID(input!$A832,SEARCH($E$1,input!$A832)+7,1),'TRUE LIST'!$C$2:$D$17,2,0),
VLOOKUP(MID(input!$A832,SEARCH($E$1,input!$A832)+8,1),'TRUE LIST'!$C$2:$D$17,2,0),
VLOOKUP(MID(input!$A832,SEARCH($E$1,input!$A832)+9,1),'TRUE LIST'!$C$2:$D$17,2,0),
VLOOKUP(MID(input!$A832,SEARCH($E$1,input!$A832)+10,1),'TRUE LIST'!$C$2:$D$17,2,0),
TRIM(MID(input!$A832,SEARCH($E$1,input!$A832)+11,1))=""),TRUE,""),"X"),"")</f>
        <v>X</v>
      </c>
      <c r="F832" s="14" t="str">
        <f>IFERROR(IF(ISNUMBER(SEARCH($F$1,input!$A832)),VLOOKUP(TRIM(MID(input!$A832,SEARCH($F$1,input!$A832)+4,4)),'TRUE LIST'!$A$2:$B$8,2,0),"X"),"")</f>
        <v>X</v>
      </c>
      <c r="G832" s="14" t="str">
        <f>IFERROR(IF(ISNUMBER(SEARCH($G$1,input!$A832)),IF(LEN(TRIM(MID(input!$A832,SEARCH($G$1,input!$A832)+4,10)))=9,TRUE,""),"X"),"")</f>
        <v/>
      </c>
      <c r="H832" s="14" t="str">
        <f t="shared" ca="1" si="24"/>
        <v/>
      </c>
      <c r="I832" s="13" t="str">
        <f>IF(ISBLANK(input!A832),"x","")</f>
        <v/>
      </c>
      <c r="J832" s="13" t="str">
        <f>IFERROR(IF(I832="x",MATCH("x",I833:I959,0),N/A),"")</f>
        <v/>
      </c>
      <c r="K832" s="14" t="str">
        <f t="shared" ca="1" si="25"/>
        <v/>
      </c>
    </row>
    <row r="833" spans="1:11" s="1" customFormat="1" x14ac:dyDescent="0.35">
      <c r="A833" s="14" t="b">
        <f>IFERROR(IF(ISNUMBER(SEARCH($A$1,input!$A833)),AND(1920&lt;=VALUE(TRIM(MID(input!$A833,SEARCH($A$1,input!$A833)+4,5))),VALUE(TRIM(MID(input!$A833,SEARCH($A$1,input!$A833)+4,5)))&lt;=2002),"X"),"")</f>
        <v>1</v>
      </c>
      <c r="B833" s="14" t="str">
        <f>IFERROR(IF(ISNUMBER(SEARCH($B$1,input!$A833)),AND(2010&lt;=VALUE(TRIM(MID(input!$A833,SEARCH($B$1,input!$A833)+4,5))),VALUE(TRIM(MID(input!$A833,SEARCH($B$1,input!$A833)+4,5)))&lt;=2020),"X"),"")</f>
        <v>X</v>
      </c>
      <c r="C833" s="14" t="str">
        <f>IFERROR(IF(ISNUMBER(SEARCH($C$1,input!$A833)),AND(2020&lt;=VALUE(TRIM(MID(input!$A833,SEARCH($C$1,input!$A833)+4,5))),VALUE(TRIM(MID(input!$A833,SEARCH($C$1,input!$A833)+4,5)))&lt;=2030),"X"),"")</f>
        <v>X</v>
      </c>
      <c r="D833" s="14" t="str">
        <f>IFERROR(IF(ISNUMBER(SEARCH($D$1,input!$A833)),IF(MID(input!$A833,SEARCH($D$1,input!$A833)+7,2)="cm",AND(150&lt;=VALUE(MID(input!$A833,SEARCH($D$1,input!$A833)+4,3)),VALUE(MID(input!$A833,SEARCH($D$1,input!$A833)+4,3))&lt;=193),IF(MID(input!$A833,SEARCH($D$1,input!$A833)+6,2)="in",AND(59&lt;=VALUE(MID(input!$A833,SEARCH($D$1,input!$A833)+4,2)),VALUE(MID(input!$A833,SEARCH($D$1,input!$A833)+4,2))&lt;=76),"")),"X"),"")</f>
        <v>X</v>
      </c>
      <c r="E833" s="14" t="str">
        <f>IFERROR(IF(ISNUMBER(SEARCH($E$1,input!$A833)),IF(AND(MID(input!$A833,SEARCH($E$1,input!$A833)+4,1)="#",
VLOOKUP(MID(input!$A833,SEARCH($E$1,input!$A833)+5,1),'TRUE LIST'!$C$2:$D$17,2,0),
VLOOKUP(MID(input!$A833,SEARCH($E$1,input!$A833)+6,1),'TRUE LIST'!$C$2:$D$17,2,0),
VLOOKUP(MID(input!$A833,SEARCH($E$1,input!$A833)+7,1),'TRUE LIST'!$C$2:$D$17,2,0),
VLOOKUP(MID(input!$A833,SEARCH($E$1,input!$A833)+8,1),'TRUE LIST'!$C$2:$D$17,2,0),
VLOOKUP(MID(input!$A833,SEARCH($E$1,input!$A833)+9,1),'TRUE LIST'!$C$2:$D$17,2,0),
VLOOKUP(MID(input!$A833,SEARCH($E$1,input!$A833)+10,1),'TRUE LIST'!$C$2:$D$17,2,0),
TRIM(MID(input!$A833,SEARCH($E$1,input!$A833)+11,1))=""),TRUE,""),"X"),"")</f>
        <v>X</v>
      </c>
      <c r="F833" s="14" t="str">
        <f>IFERROR(IF(ISNUMBER(SEARCH($F$1,input!$A833)),VLOOKUP(TRIM(MID(input!$A833,SEARCH($F$1,input!$A833)+4,4)),'TRUE LIST'!$A$2:$B$8,2,0),"X"),"")</f>
        <v>X</v>
      </c>
      <c r="G833" s="14" t="str">
        <f>IFERROR(IF(ISNUMBER(SEARCH($G$1,input!$A833)),IF(LEN(TRIM(MID(input!$A833,SEARCH($G$1,input!$A833)+4,10)))=9,TRUE,""),"X"),"")</f>
        <v>X</v>
      </c>
      <c r="H833" s="14" t="str">
        <f t="shared" ca="1" si="24"/>
        <v/>
      </c>
      <c r="I833" s="13" t="str">
        <f>IF(ISBLANK(input!A833),"x","")</f>
        <v/>
      </c>
      <c r="J833" s="13" t="str">
        <f>IFERROR(IF(I833="x",MATCH("x",I834:I959,0),N/A),"")</f>
        <v/>
      </c>
      <c r="K833" s="14" t="str">
        <f t="shared" ca="1" si="25"/>
        <v/>
      </c>
    </row>
    <row r="834" spans="1:11" s="1" customFormat="1" x14ac:dyDescent="0.35">
      <c r="A834" s="14" t="str">
        <f>IFERROR(IF(ISNUMBER(SEARCH($A$1,input!$A834)),AND(1920&lt;=VALUE(TRIM(MID(input!$A834,SEARCH($A$1,input!$A834)+4,5))),VALUE(TRIM(MID(input!$A834,SEARCH($A$1,input!$A834)+4,5)))&lt;=2002),"X"),"")</f>
        <v>X</v>
      </c>
      <c r="B834" s="14" t="str">
        <f>IFERROR(IF(ISNUMBER(SEARCH($B$1,input!$A834)),AND(2010&lt;=VALUE(TRIM(MID(input!$A834,SEARCH($B$1,input!$A834)+4,5))),VALUE(TRIM(MID(input!$A834,SEARCH($B$1,input!$A834)+4,5)))&lt;=2020),"X"),"")</f>
        <v>X</v>
      </c>
      <c r="C834" s="14" t="str">
        <f>IFERROR(IF(ISNUMBER(SEARCH($C$1,input!$A834)),AND(2020&lt;=VALUE(TRIM(MID(input!$A834,SEARCH($C$1,input!$A834)+4,5))),VALUE(TRIM(MID(input!$A834,SEARCH($C$1,input!$A834)+4,5)))&lt;=2030),"X"),"")</f>
        <v>X</v>
      </c>
      <c r="D834" s="14" t="str">
        <f>IFERROR(IF(ISNUMBER(SEARCH($D$1,input!$A834)),IF(MID(input!$A834,SEARCH($D$1,input!$A834)+7,2)="cm",AND(150&lt;=VALUE(MID(input!$A834,SEARCH($D$1,input!$A834)+4,3)),VALUE(MID(input!$A834,SEARCH($D$1,input!$A834)+4,3))&lt;=193),IF(MID(input!$A834,SEARCH($D$1,input!$A834)+6,2)="in",AND(59&lt;=VALUE(MID(input!$A834,SEARCH($D$1,input!$A834)+4,2)),VALUE(MID(input!$A834,SEARCH($D$1,input!$A834)+4,2))&lt;=76),"")),"X"),"")</f>
        <v>X</v>
      </c>
      <c r="E834" s="14" t="str">
        <f>IFERROR(IF(ISNUMBER(SEARCH($E$1,input!$A834)),IF(AND(MID(input!$A834,SEARCH($E$1,input!$A834)+4,1)="#",
VLOOKUP(MID(input!$A834,SEARCH($E$1,input!$A834)+5,1),'TRUE LIST'!$C$2:$D$17,2,0),
VLOOKUP(MID(input!$A834,SEARCH($E$1,input!$A834)+6,1),'TRUE LIST'!$C$2:$D$17,2,0),
VLOOKUP(MID(input!$A834,SEARCH($E$1,input!$A834)+7,1),'TRUE LIST'!$C$2:$D$17,2,0),
VLOOKUP(MID(input!$A834,SEARCH($E$1,input!$A834)+8,1),'TRUE LIST'!$C$2:$D$17,2,0),
VLOOKUP(MID(input!$A834,SEARCH($E$1,input!$A834)+9,1),'TRUE LIST'!$C$2:$D$17,2,0),
VLOOKUP(MID(input!$A834,SEARCH($E$1,input!$A834)+10,1),'TRUE LIST'!$C$2:$D$17,2,0),
TRIM(MID(input!$A834,SEARCH($E$1,input!$A834)+11,1))=""),TRUE,""),"X"),"")</f>
        <v/>
      </c>
      <c r="F834" s="14" t="str">
        <f>IFERROR(IF(ISNUMBER(SEARCH($F$1,input!$A834)),VLOOKUP(TRIM(MID(input!$A834,SEARCH($F$1,input!$A834)+4,4)),'TRUE LIST'!$A$2:$B$8,2,0),"X"),"")</f>
        <v>X</v>
      </c>
      <c r="G834" s="14" t="str">
        <f>IFERROR(IF(ISNUMBER(SEARCH($G$1,input!$A834)),IF(LEN(TRIM(MID(input!$A834,SEARCH($G$1,input!$A834)+4,10)))=9,TRUE,""),"X"),"")</f>
        <v>X</v>
      </c>
      <c r="H834" s="14" t="str">
        <f t="shared" ca="1" si="24"/>
        <v/>
      </c>
      <c r="I834" s="13" t="str">
        <f>IF(ISBLANK(input!A834),"x","")</f>
        <v/>
      </c>
      <c r="J834" s="13" t="str">
        <f>IFERROR(IF(I834="x",MATCH("x",I835:I959,0),N/A),"")</f>
        <v/>
      </c>
      <c r="K834" s="14" t="str">
        <f t="shared" ca="1" si="25"/>
        <v/>
      </c>
    </row>
    <row r="835" spans="1:11" s="1" customFormat="1" x14ac:dyDescent="0.35">
      <c r="A835" s="14" t="str">
        <f>IFERROR(IF(ISNUMBER(SEARCH($A$1,input!$A835)),AND(1920&lt;=VALUE(TRIM(MID(input!$A835,SEARCH($A$1,input!$A835)+4,5))),VALUE(TRIM(MID(input!$A835,SEARCH($A$1,input!$A835)+4,5)))&lt;=2002),"X"),"")</f>
        <v>X</v>
      </c>
      <c r="B835" s="14" t="str">
        <f>IFERROR(IF(ISNUMBER(SEARCH($B$1,input!$A835)),AND(2010&lt;=VALUE(TRIM(MID(input!$A835,SEARCH($B$1,input!$A835)+4,5))),VALUE(TRIM(MID(input!$A835,SEARCH($B$1,input!$A835)+4,5)))&lt;=2020),"X"),"")</f>
        <v>X</v>
      </c>
      <c r="C835" s="14" t="str">
        <f>IFERROR(IF(ISNUMBER(SEARCH($C$1,input!$A835)),AND(2020&lt;=VALUE(TRIM(MID(input!$A835,SEARCH($C$1,input!$A835)+4,5))),VALUE(TRIM(MID(input!$A835,SEARCH($C$1,input!$A835)+4,5)))&lt;=2030),"X"),"")</f>
        <v>X</v>
      </c>
      <c r="D835" s="14" t="str">
        <f>IFERROR(IF(ISNUMBER(SEARCH($D$1,input!$A835)),IF(MID(input!$A835,SEARCH($D$1,input!$A835)+7,2)="cm",AND(150&lt;=VALUE(MID(input!$A835,SEARCH($D$1,input!$A835)+4,3)),VALUE(MID(input!$A835,SEARCH($D$1,input!$A835)+4,3))&lt;=193),IF(MID(input!$A835,SEARCH($D$1,input!$A835)+6,2)="in",AND(59&lt;=VALUE(MID(input!$A835,SEARCH($D$1,input!$A835)+4,2)),VALUE(MID(input!$A835,SEARCH($D$1,input!$A835)+4,2))&lt;=76),"")),"X"),"")</f>
        <v>X</v>
      </c>
      <c r="E835" s="14" t="str">
        <f>IFERROR(IF(ISNUMBER(SEARCH($E$1,input!$A835)),IF(AND(MID(input!$A835,SEARCH($E$1,input!$A835)+4,1)="#",
VLOOKUP(MID(input!$A835,SEARCH($E$1,input!$A835)+5,1),'TRUE LIST'!$C$2:$D$17,2,0),
VLOOKUP(MID(input!$A835,SEARCH($E$1,input!$A835)+6,1),'TRUE LIST'!$C$2:$D$17,2,0),
VLOOKUP(MID(input!$A835,SEARCH($E$1,input!$A835)+7,1),'TRUE LIST'!$C$2:$D$17,2,0),
VLOOKUP(MID(input!$A835,SEARCH($E$1,input!$A835)+8,1),'TRUE LIST'!$C$2:$D$17,2,0),
VLOOKUP(MID(input!$A835,SEARCH($E$1,input!$A835)+9,1),'TRUE LIST'!$C$2:$D$17,2,0),
VLOOKUP(MID(input!$A835,SEARCH($E$1,input!$A835)+10,1),'TRUE LIST'!$C$2:$D$17,2,0),
TRIM(MID(input!$A835,SEARCH($E$1,input!$A835)+11,1))=""),TRUE,""),"X"),"")</f>
        <v>X</v>
      </c>
      <c r="F835" s="14" t="str">
        <f>IFERROR(IF(ISNUMBER(SEARCH($F$1,input!$A835)),VLOOKUP(TRIM(MID(input!$A835,SEARCH($F$1,input!$A835)+4,4)),'TRUE LIST'!$A$2:$B$8,2,0),"X"),"")</f>
        <v>X</v>
      </c>
      <c r="G835" s="14" t="str">
        <f>IFERROR(IF(ISNUMBER(SEARCH($G$1,input!$A835)),IF(LEN(TRIM(MID(input!$A835,SEARCH($G$1,input!$A835)+4,10)))=9,TRUE,""),"X"),"")</f>
        <v>X</v>
      </c>
      <c r="H835" s="14" t="str">
        <f t="shared" ref="H835:H898" ca="1" si="26">IFERROR(COUNTIF(INDIRECT("RC2:R["&amp;J834-1&amp;"]C8",FALSE),"TRUE"),"")</f>
        <v/>
      </c>
      <c r="I835" s="13" t="str">
        <f>IF(ISBLANK(input!A835),"x","")</f>
        <v>x</v>
      </c>
      <c r="J835" s="13">
        <f>IFERROR(IF(I835="x",MATCH("x",I836:I959,0),N/A),"")</f>
        <v>3</v>
      </c>
      <c r="K835" s="14" t="str">
        <f t="shared" ref="K835:K898" ca="1" si="27">IFERROR((J834-1)*7-COUNTIF(INDIRECT("RC2:R["&amp;J834-2&amp;"]C8",FALSE),"*X*"),"")</f>
        <v/>
      </c>
    </row>
    <row r="836" spans="1:11" s="1" customFormat="1" x14ac:dyDescent="0.35">
      <c r="A836" s="14" t="str">
        <f>IFERROR(IF(ISNUMBER(SEARCH($A$1,input!$A836)),AND(1920&lt;=VALUE(TRIM(MID(input!$A836,SEARCH($A$1,input!$A836)+4,5))),VALUE(TRIM(MID(input!$A836,SEARCH($A$1,input!$A836)+4,5)))&lt;=2002),"X"),"")</f>
        <v>X</v>
      </c>
      <c r="B836" s="14" t="b">
        <f>IFERROR(IF(ISNUMBER(SEARCH($B$1,input!$A836)),AND(2010&lt;=VALUE(TRIM(MID(input!$A836,SEARCH($B$1,input!$A836)+4,5))),VALUE(TRIM(MID(input!$A836,SEARCH($B$1,input!$A836)+4,5)))&lt;=2020),"X"),"")</f>
        <v>1</v>
      </c>
      <c r="C836" s="14" t="str">
        <f>IFERROR(IF(ISNUMBER(SEARCH($C$1,input!$A836)),AND(2020&lt;=VALUE(TRIM(MID(input!$A836,SEARCH($C$1,input!$A836)+4,5))),VALUE(TRIM(MID(input!$A836,SEARCH($C$1,input!$A836)+4,5)))&lt;=2030),"X"),"")</f>
        <v>X</v>
      </c>
      <c r="D836" s="14" t="str">
        <f>IFERROR(IF(ISNUMBER(SEARCH($D$1,input!$A836)),IF(MID(input!$A836,SEARCH($D$1,input!$A836)+7,2)="cm",AND(150&lt;=VALUE(MID(input!$A836,SEARCH($D$1,input!$A836)+4,3)),VALUE(MID(input!$A836,SEARCH($D$1,input!$A836)+4,3))&lt;=193),IF(MID(input!$A836,SEARCH($D$1,input!$A836)+6,2)="in",AND(59&lt;=VALUE(MID(input!$A836,SEARCH($D$1,input!$A836)+4,2)),VALUE(MID(input!$A836,SEARCH($D$1,input!$A836)+4,2))&lt;=76),"")),"X"),"")</f>
        <v>X</v>
      </c>
      <c r="E836" s="14" t="b">
        <f>IFERROR(IF(ISNUMBER(SEARCH($E$1,input!$A836)),IF(AND(MID(input!$A836,SEARCH($E$1,input!$A836)+4,1)="#",
VLOOKUP(MID(input!$A836,SEARCH($E$1,input!$A836)+5,1),'TRUE LIST'!$C$2:$D$17,2,0),
VLOOKUP(MID(input!$A836,SEARCH($E$1,input!$A836)+6,1),'TRUE LIST'!$C$2:$D$17,2,0),
VLOOKUP(MID(input!$A836,SEARCH($E$1,input!$A836)+7,1),'TRUE LIST'!$C$2:$D$17,2,0),
VLOOKUP(MID(input!$A836,SEARCH($E$1,input!$A836)+8,1),'TRUE LIST'!$C$2:$D$17,2,0),
VLOOKUP(MID(input!$A836,SEARCH($E$1,input!$A836)+9,1),'TRUE LIST'!$C$2:$D$17,2,0),
VLOOKUP(MID(input!$A836,SEARCH($E$1,input!$A836)+10,1),'TRUE LIST'!$C$2:$D$17,2,0),
TRIM(MID(input!$A836,SEARCH($E$1,input!$A836)+11,1))=""),TRUE,""),"X"),"")</f>
        <v>1</v>
      </c>
      <c r="F836" s="14" t="b">
        <f>IFERROR(IF(ISNUMBER(SEARCH($F$1,input!$A836)),VLOOKUP(TRIM(MID(input!$A836,SEARCH($F$1,input!$A836)+4,4)),'TRUE LIST'!$A$2:$B$8,2,0),"X"),"")</f>
        <v>1</v>
      </c>
      <c r="G836" s="14" t="str">
        <f>IFERROR(IF(ISNUMBER(SEARCH($G$1,input!$A836)),IF(LEN(TRIM(MID(input!$A836,SEARCH($G$1,input!$A836)+4,10)))=9,TRUE,""),"X"),"")</f>
        <v>X</v>
      </c>
      <c r="H836" s="14">
        <f t="shared" ca="1" si="26"/>
        <v>6</v>
      </c>
      <c r="I836" s="13" t="str">
        <f>IF(ISBLANK(input!A836),"x","")</f>
        <v/>
      </c>
      <c r="J836" s="13" t="str">
        <f>IFERROR(IF(I836="x",MATCH("x",I837:I959,0),N/A),"")</f>
        <v/>
      </c>
      <c r="K836" s="14">
        <f t="shared" ca="1" si="27"/>
        <v>6</v>
      </c>
    </row>
    <row r="837" spans="1:11" s="1" customFormat="1" x14ac:dyDescent="0.35">
      <c r="A837" s="14" t="b">
        <f>IFERROR(IF(ISNUMBER(SEARCH($A$1,input!$A837)),AND(1920&lt;=VALUE(TRIM(MID(input!$A837,SEARCH($A$1,input!$A837)+4,5))),VALUE(TRIM(MID(input!$A837,SEARCH($A$1,input!$A837)+4,5)))&lt;=2002),"X"),"")</f>
        <v>1</v>
      </c>
      <c r="B837" s="14" t="str">
        <f>IFERROR(IF(ISNUMBER(SEARCH($B$1,input!$A837)),AND(2010&lt;=VALUE(TRIM(MID(input!$A837,SEARCH($B$1,input!$A837)+4,5))),VALUE(TRIM(MID(input!$A837,SEARCH($B$1,input!$A837)+4,5)))&lt;=2020),"X"),"")</f>
        <v>X</v>
      </c>
      <c r="C837" s="14" t="b">
        <f>IFERROR(IF(ISNUMBER(SEARCH($C$1,input!$A837)),AND(2020&lt;=VALUE(TRIM(MID(input!$A837,SEARCH($C$1,input!$A837)+4,5))),VALUE(TRIM(MID(input!$A837,SEARCH($C$1,input!$A837)+4,5)))&lt;=2030),"X"),"")</f>
        <v>1</v>
      </c>
      <c r="D837" s="14" t="b">
        <f>IFERROR(IF(ISNUMBER(SEARCH($D$1,input!$A837)),IF(MID(input!$A837,SEARCH($D$1,input!$A837)+7,2)="cm",AND(150&lt;=VALUE(MID(input!$A837,SEARCH($D$1,input!$A837)+4,3)),VALUE(MID(input!$A837,SEARCH($D$1,input!$A837)+4,3))&lt;=193),IF(MID(input!$A837,SEARCH($D$1,input!$A837)+6,2)="in",AND(59&lt;=VALUE(MID(input!$A837,SEARCH($D$1,input!$A837)+4,2)),VALUE(MID(input!$A837,SEARCH($D$1,input!$A837)+4,2))&lt;=76),"")),"X"),"")</f>
        <v>1</v>
      </c>
      <c r="E837" s="14" t="str">
        <f>IFERROR(IF(ISNUMBER(SEARCH($E$1,input!$A837)),IF(AND(MID(input!$A837,SEARCH($E$1,input!$A837)+4,1)="#",
VLOOKUP(MID(input!$A837,SEARCH($E$1,input!$A837)+5,1),'TRUE LIST'!$C$2:$D$17,2,0),
VLOOKUP(MID(input!$A837,SEARCH($E$1,input!$A837)+6,1),'TRUE LIST'!$C$2:$D$17,2,0),
VLOOKUP(MID(input!$A837,SEARCH($E$1,input!$A837)+7,1),'TRUE LIST'!$C$2:$D$17,2,0),
VLOOKUP(MID(input!$A837,SEARCH($E$1,input!$A837)+8,1),'TRUE LIST'!$C$2:$D$17,2,0),
VLOOKUP(MID(input!$A837,SEARCH($E$1,input!$A837)+9,1),'TRUE LIST'!$C$2:$D$17,2,0),
VLOOKUP(MID(input!$A837,SEARCH($E$1,input!$A837)+10,1),'TRUE LIST'!$C$2:$D$17,2,0),
TRIM(MID(input!$A837,SEARCH($E$1,input!$A837)+11,1))=""),TRUE,""),"X"),"")</f>
        <v>X</v>
      </c>
      <c r="F837" s="14" t="str">
        <f>IFERROR(IF(ISNUMBER(SEARCH($F$1,input!$A837)),VLOOKUP(TRIM(MID(input!$A837,SEARCH($F$1,input!$A837)+4,4)),'TRUE LIST'!$A$2:$B$8,2,0),"X"),"")</f>
        <v>X</v>
      </c>
      <c r="G837" s="14" t="b">
        <f>IFERROR(IF(ISNUMBER(SEARCH($G$1,input!$A837)),IF(LEN(TRIM(MID(input!$A837,SEARCH($G$1,input!$A837)+4,10)))=9,TRUE,""),"X"),"")</f>
        <v>1</v>
      </c>
      <c r="H837" s="14" t="str">
        <f t="shared" ca="1" si="26"/>
        <v/>
      </c>
      <c r="I837" s="13" t="str">
        <f>IF(ISBLANK(input!A837),"x","")</f>
        <v/>
      </c>
      <c r="J837" s="13" t="str">
        <f>IFERROR(IF(I837="x",MATCH("x",I838:I959,0),N/A),"")</f>
        <v/>
      </c>
      <c r="K837" s="14" t="str">
        <f t="shared" ca="1" si="27"/>
        <v/>
      </c>
    </row>
    <row r="838" spans="1:11" s="1" customFormat="1" x14ac:dyDescent="0.35">
      <c r="A838" s="14" t="str">
        <f>IFERROR(IF(ISNUMBER(SEARCH($A$1,input!$A838)),AND(1920&lt;=VALUE(TRIM(MID(input!$A838,SEARCH($A$1,input!$A838)+4,5))),VALUE(TRIM(MID(input!$A838,SEARCH($A$1,input!$A838)+4,5)))&lt;=2002),"X"),"")</f>
        <v>X</v>
      </c>
      <c r="B838" s="14" t="str">
        <f>IFERROR(IF(ISNUMBER(SEARCH($B$1,input!$A838)),AND(2010&lt;=VALUE(TRIM(MID(input!$A838,SEARCH($B$1,input!$A838)+4,5))),VALUE(TRIM(MID(input!$A838,SEARCH($B$1,input!$A838)+4,5)))&lt;=2020),"X"),"")</f>
        <v>X</v>
      </c>
      <c r="C838" s="14" t="str">
        <f>IFERROR(IF(ISNUMBER(SEARCH($C$1,input!$A838)),AND(2020&lt;=VALUE(TRIM(MID(input!$A838,SEARCH($C$1,input!$A838)+4,5))),VALUE(TRIM(MID(input!$A838,SEARCH($C$1,input!$A838)+4,5)))&lt;=2030),"X"),"")</f>
        <v>X</v>
      </c>
      <c r="D838" s="14" t="str">
        <f>IFERROR(IF(ISNUMBER(SEARCH($D$1,input!$A838)),IF(MID(input!$A838,SEARCH($D$1,input!$A838)+7,2)="cm",AND(150&lt;=VALUE(MID(input!$A838,SEARCH($D$1,input!$A838)+4,3)),VALUE(MID(input!$A838,SEARCH($D$1,input!$A838)+4,3))&lt;=193),IF(MID(input!$A838,SEARCH($D$1,input!$A838)+6,2)="in",AND(59&lt;=VALUE(MID(input!$A838,SEARCH($D$1,input!$A838)+4,2)),VALUE(MID(input!$A838,SEARCH($D$1,input!$A838)+4,2))&lt;=76),"")),"X"),"")</f>
        <v>X</v>
      </c>
      <c r="E838" s="14" t="str">
        <f>IFERROR(IF(ISNUMBER(SEARCH($E$1,input!$A838)),IF(AND(MID(input!$A838,SEARCH($E$1,input!$A838)+4,1)="#",
VLOOKUP(MID(input!$A838,SEARCH($E$1,input!$A838)+5,1),'TRUE LIST'!$C$2:$D$17,2,0),
VLOOKUP(MID(input!$A838,SEARCH($E$1,input!$A838)+6,1),'TRUE LIST'!$C$2:$D$17,2,0),
VLOOKUP(MID(input!$A838,SEARCH($E$1,input!$A838)+7,1),'TRUE LIST'!$C$2:$D$17,2,0),
VLOOKUP(MID(input!$A838,SEARCH($E$1,input!$A838)+8,1),'TRUE LIST'!$C$2:$D$17,2,0),
VLOOKUP(MID(input!$A838,SEARCH($E$1,input!$A838)+9,1),'TRUE LIST'!$C$2:$D$17,2,0),
VLOOKUP(MID(input!$A838,SEARCH($E$1,input!$A838)+10,1),'TRUE LIST'!$C$2:$D$17,2,0),
TRIM(MID(input!$A838,SEARCH($E$1,input!$A838)+11,1))=""),TRUE,""),"X"),"")</f>
        <v>X</v>
      </c>
      <c r="F838" s="14" t="str">
        <f>IFERROR(IF(ISNUMBER(SEARCH($F$1,input!$A838)),VLOOKUP(TRIM(MID(input!$A838,SEARCH($F$1,input!$A838)+4,4)),'TRUE LIST'!$A$2:$B$8,2,0),"X"),"")</f>
        <v>X</v>
      </c>
      <c r="G838" s="14" t="str">
        <f>IFERROR(IF(ISNUMBER(SEARCH($G$1,input!$A838)),IF(LEN(TRIM(MID(input!$A838,SEARCH($G$1,input!$A838)+4,10)))=9,TRUE,""),"X"),"")</f>
        <v>X</v>
      </c>
      <c r="H838" s="14" t="str">
        <f t="shared" ca="1" si="26"/>
        <v/>
      </c>
      <c r="I838" s="13" t="str">
        <f>IF(ISBLANK(input!A838),"x","")</f>
        <v>x</v>
      </c>
      <c r="J838" s="13">
        <f>IFERROR(IF(I838="x",MATCH("x",I839:I959,0),N/A),"")</f>
        <v>4</v>
      </c>
      <c r="K838" s="14" t="str">
        <f t="shared" ca="1" si="27"/>
        <v/>
      </c>
    </row>
    <row r="839" spans="1:11" s="1" customFormat="1" x14ac:dyDescent="0.35">
      <c r="A839" s="14" t="b">
        <f>IFERROR(IF(ISNUMBER(SEARCH($A$1,input!$A839)),AND(1920&lt;=VALUE(TRIM(MID(input!$A839,SEARCH($A$1,input!$A839)+4,5))),VALUE(TRIM(MID(input!$A839,SEARCH($A$1,input!$A839)+4,5)))&lt;=2002),"X"),"")</f>
        <v>0</v>
      </c>
      <c r="B839" s="14" t="str">
        <f>IFERROR(IF(ISNUMBER(SEARCH($B$1,input!$A839)),AND(2010&lt;=VALUE(TRIM(MID(input!$A839,SEARCH($B$1,input!$A839)+4,5))),VALUE(TRIM(MID(input!$A839,SEARCH($B$1,input!$A839)+4,5)))&lt;=2020),"X"),"")</f>
        <v>X</v>
      </c>
      <c r="C839" s="14" t="str">
        <f>IFERROR(IF(ISNUMBER(SEARCH($C$1,input!$A839)),AND(2020&lt;=VALUE(TRIM(MID(input!$A839,SEARCH($C$1,input!$A839)+4,5))),VALUE(TRIM(MID(input!$A839,SEARCH($C$1,input!$A839)+4,5)))&lt;=2030),"X"),"")</f>
        <v>X</v>
      </c>
      <c r="D839" s="14" t="str">
        <f>IFERROR(IF(ISNUMBER(SEARCH($D$1,input!$A839)),IF(MID(input!$A839,SEARCH($D$1,input!$A839)+7,2)="cm",AND(150&lt;=VALUE(MID(input!$A839,SEARCH($D$1,input!$A839)+4,3)),VALUE(MID(input!$A839,SEARCH($D$1,input!$A839)+4,3))&lt;=193),IF(MID(input!$A839,SEARCH($D$1,input!$A839)+6,2)="in",AND(59&lt;=VALUE(MID(input!$A839,SEARCH($D$1,input!$A839)+4,2)),VALUE(MID(input!$A839,SEARCH($D$1,input!$A839)+4,2))&lt;=76),"")),"X"),"")</f>
        <v>X</v>
      </c>
      <c r="E839" s="14" t="str">
        <f>IFERROR(IF(ISNUMBER(SEARCH($E$1,input!$A839)),IF(AND(MID(input!$A839,SEARCH($E$1,input!$A839)+4,1)="#",
VLOOKUP(MID(input!$A839,SEARCH($E$1,input!$A839)+5,1),'TRUE LIST'!$C$2:$D$17,2,0),
VLOOKUP(MID(input!$A839,SEARCH($E$1,input!$A839)+6,1),'TRUE LIST'!$C$2:$D$17,2,0),
VLOOKUP(MID(input!$A839,SEARCH($E$1,input!$A839)+7,1),'TRUE LIST'!$C$2:$D$17,2,0),
VLOOKUP(MID(input!$A839,SEARCH($E$1,input!$A839)+8,1),'TRUE LIST'!$C$2:$D$17,2,0),
VLOOKUP(MID(input!$A839,SEARCH($E$1,input!$A839)+9,1),'TRUE LIST'!$C$2:$D$17,2,0),
VLOOKUP(MID(input!$A839,SEARCH($E$1,input!$A839)+10,1),'TRUE LIST'!$C$2:$D$17,2,0),
TRIM(MID(input!$A839,SEARCH($E$1,input!$A839)+11,1))=""),TRUE,""),"X"),"")</f>
        <v>X</v>
      </c>
      <c r="F839" s="14" t="str">
        <f>IFERROR(IF(ISNUMBER(SEARCH($F$1,input!$A839)),VLOOKUP(TRIM(MID(input!$A839,SEARCH($F$1,input!$A839)+4,4)),'TRUE LIST'!$A$2:$B$8,2,0),"X"),"")</f>
        <v>X</v>
      </c>
      <c r="G839" s="14" t="str">
        <f>IFERROR(IF(ISNUMBER(SEARCH($G$1,input!$A839)),IF(LEN(TRIM(MID(input!$A839,SEARCH($G$1,input!$A839)+4,10)))=9,TRUE,""),"X"),"")</f>
        <v>X</v>
      </c>
      <c r="H839" s="14">
        <f t="shared" ca="1" si="26"/>
        <v>6</v>
      </c>
      <c r="I839" s="13" t="str">
        <f>IF(ISBLANK(input!A839),"x","")</f>
        <v/>
      </c>
      <c r="J839" s="13" t="str">
        <f>IFERROR(IF(I839="x",MATCH("x",I840:I959,0),N/A),"")</f>
        <v/>
      </c>
      <c r="K839" s="14">
        <f t="shared" ca="1" si="27"/>
        <v>6</v>
      </c>
    </row>
    <row r="840" spans="1:11" s="1" customFormat="1" x14ac:dyDescent="0.35">
      <c r="A840" s="14" t="str">
        <f>IFERROR(IF(ISNUMBER(SEARCH($A$1,input!$A840)),AND(1920&lt;=VALUE(TRIM(MID(input!$A840,SEARCH($A$1,input!$A840)+4,5))),VALUE(TRIM(MID(input!$A840,SEARCH($A$1,input!$A840)+4,5)))&lt;=2002),"X"),"")</f>
        <v>X</v>
      </c>
      <c r="B840" s="14" t="str">
        <f>IFERROR(IF(ISNUMBER(SEARCH($B$1,input!$A840)),AND(2010&lt;=VALUE(TRIM(MID(input!$A840,SEARCH($B$1,input!$A840)+4,5))),VALUE(TRIM(MID(input!$A840,SEARCH($B$1,input!$A840)+4,5)))&lt;=2020),"X"),"")</f>
        <v>X</v>
      </c>
      <c r="C840" s="14" t="str">
        <f>IFERROR(IF(ISNUMBER(SEARCH($C$1,input!$A840)),AND(2020&lt;=VALUE(TRIM(MID(input!$A840,SEARCH($C$1,input!$A840)+4,5))),VALUE(TRIM(MID(input!$A840,SEARCH($C$1,input!$A840)+4,5)))&lt;=2030),"X"),"")</f>
        <v>X</v>
      </c>
      <c r="D840" s="14" t="b">
        <f>IFERROR(IF(ISNUMBER(SEARCH($D$1,input!$A840)),IF(MID(input!$A840,SEARCH($D$1,input!$A840)+7,2)="cm",AND(150&lt;=VALUE(MID(input!$A840,SEARCH($D$1,input!$A840)+4,3)),VALUE(MID(input!$A840,SEARCH($D$1,input!$A840)+4,3))&lt;=193),IF(MID(input!$A840,SEARCH($D$1,input!$A840)+6,2)="in",AND(59&lt;=VALUE(MID(input!$A840,SEARCH($D$1,input!$A840)+4,2)),VALUE(MID(input!$A840,SEARCH($D$1,input!$A840)+4,2))&lt;=76),"")),"X"),"")</f>
        <v>1</v>
      </c>
      <c r="E840" s="14" t="str">
        <f>IFERROR(IF(ISNUMBER(SEARCH($E$1,input!$A840)),IF(AND(MID(input!$A840,SEARCH($E$1,input!$A840)+4,1)="#",
VLOOKUP(MID(input!$A840,SEARCH($E$1,input!$A840)+5,1),'TRUE LIST'!$C$2:$D$17,2,0),
VLOOKUP(MID(input!$A840,SEARCH($E$1,input!$A840)+6,1),'TRUE LIST'!$C$2:$D$17,2,0),
VLOOKUP(MID(input!$A840,SEARCH($E$1,input!$A840)+7,1),'TRUE LIST'!$C$2:$D$17,2,0),
VLOOKUP(MID(input!$A840,SEARCH($E$1,input!$A840)+8,1),'TRUE LIST'!$C$2:$D$17,2,0),
VLOOKUP(MID(input!$A840,SEARCH($E$1,input!$A840)+9,1),'TRUE LIST'!$C$2:$D$17,2,0),
VLOOKUP(MID(input!$A840,SEARCH($E$1,input!$A840)+10,1),'TRUE LIST'!$C$2:$D$17,2,0),
TRIM(MID(input!$A840,SEARCH($E$1,input!$A840)+11,1))=""),TRUE,""),"X"),"")</f>
        <v>X</v>
      </c>
      <c r="F840" s="14" t="str">
        <f>IFERROR(IF(ISNUMBER(SEARCH($F$1,input!$A840)),VLOOKUP(TRIM(MID(input!$A840,SEARCH($F$1,input!$A840)+4,4)),'TRUE LIST'!$A$2:$B$8,2,0),"X"),"")</f>
        <v>X</v>
      </c>
      <c r="G840" s="14" t="str">
        <f>IFERROR(IF(ISNUMBER(SEARCH($G$1,input!$A840)),IF(LEN(TRIM(MID(input!$A840,SEARCH($G$1,input!$A840)+4,10)))=9,TRUE,""),"X"),"")</f>
        <v/>
      </c>
      <c r="H840" s="14" t="str">
        <f t="shared" ca="1" si="26"/>
        <v/>
      </c>
      <c r="I840" s="13" t="str">
        <f>IF(ISBLANK(input!A840),"x","")</f>
        <v/>
      </c>
      <c r="J840" s="13" t="str">
        <f>IFERROR(IF(I840="x",MATCH("x",I841:I959,0),N/A),"")</f>
        <v/>
      </c>
      <c r="K840" s="14" t="str">
        <f t="shared" ca="1" si="27"/>
        <v/>
      </c>
    </row>
    <row r="841" spans="1:11" s="1" customFormat="1" x14ac:dyDescent="0.35">
      <c r="A841" s="14" t="str">
        <f>IFERROR(IF(ISNUMBER(SEARCH($A$1,input!$A841)),AND(1920&lt;=VALUE(TRIM(MID(input!$A841,SEARCH($A$1,input!$A841)+4,5))),VALUE(TRIM(MID(input!$A841,SEARCH($A$1,input!$A841)+4,5)))&lt;=2002),"X"),"")</f>
        <v>X</v>
      </c>
      <c r="B841" s="14" t="b">
        <f>IFERROR(IF(ISNUMBER(SEARCH($B$1,input!$A841)),AND(2010&lt;=VALUE(TRIM(MID(input!$A841,SEARCH($B$1,input!$A841)+4,5))),VALUE(TRIM(MID(input!$A841,SEARCH($B$1,input!$A841)+4,5)))&lt;=2020),"X"),"")</f>
        <v>0</v>
      </c>
      <c r="C841" s="14" t="b">
        <f>IFERROR(IF(ISNUMBER(SEARCH($C$1,input!$A841)),AND(2020&lt;=VALUE(TRIM(MID(input!$A841,SEARCH($C$1,input!$A841)+4,5))),VALUE(TRIM(MID(input!$A841,SEARCH($C$1,input!$A841)+4,5)))&lt;=2030),"X"),"")</f>
        <v>0</v>
      </c>
      <c r="D841" s="14" t="str">
        <f>IFERROR(IF(ISNUMBER(SEARCH($D$1,input!$A841)),IF(MID(input!$A841,SEARCH($D$1,input!$A841)+7,2)="cm",AND(150&lt;=VALUE(MID(input!$A841,SEARCH($D$1,input!$A841)+4,3)),VALUE(MID(input!$A841,SEARCH($D$1,input!$A841)+4,3))&lt;=193),IF(MID(input!$A841,SEARCH($D$1,input!$A841)+6,2)="in",AND(59&lt;=VALUE(MID(input!$A841,SEARCH($D$1,input!$A841)+4,2)),VALUE(MID(input!$A841,SEARCH($D$1,input!$A841)+4,2))&lt;=76),"")),"X"),"")</f>
        <v>X</v>
      </c>
      <c r="E841" s="14" t="b">
        <f>IFERROR(IF(ISNUMBER(SEARCH($E$1,input!$A841)),IF(AND(MID(input!$A841,SEARCH($E$1,input!$A841)+4,1)="#",
VLOOKUP(MID(input!$A841,SEARCH($E$1,input!$A841)+5,1),'TRUE LIST'!$C$2:$D$17,2,0),
VLOOKUP(MID(input!$A841,SEARCH($E$1,input!$A841)+6,1),'TRUE LIST'!$C$2:$D$17,2,0),
VLOOKUP(MID(input!$A841,SEARCH($E$1,input!$A841)+7,1),'TRUE LIST'!$C$2:$D$17,2,0),
VLOOKUP(MID(input!$A841,SEARCH($E$1,input!$A841)+8,1),'TRUE LIST'!$C$2:$D$17,2,0),
VLOOKUP(MID(input!$A841,SEARCH($E$1,input!$A841)+9,1),'TRUE LIST'!$C$2:$D$17,2,0),
VLOOKUP(MID(input!$A841,SEARCH($E$1,input!$A841)+10,1),'TRUE LIST'!$C$2:$D$17,2,0),
TRIM(MID(input!$A841,SEARCH($E$1,input!$A841)+11,1))=""),TRUE,""),"X"),"")</f>
        <v>1</v>
      </c>
      <c r="F841" s="14" t="str">
        <f>IFERROR(IF(ISNUMBER(SEARCH($F$1,input!$A841)),VLOOKUP(TRIM(MID(input!$A841,SEARCH($F$1,input!$A841)+4,4)),'TRUE LIST'!$A$2:$B$8,2,0),"X"),"")</f>
        <v>X</v>
      </c>
      <c r="G841" s="14" t="str">
        <f>IFERROR(IF(ISNUMBER(SEARCH($G$1,input!$A841)),IF(LEN(TRIM(MID(input!$A841,SEARCH($G$1,input!$A841)+4,10)))=9,TRUE,""),"X"),"")</f>
        <v>X</v>
      </c>
      <c r="H841" s="14" t="str">
        <f t="shared" ca="1" si="26"/>
        <v/>
      </c>
      <c r="I841" s="13" t="str">
        <f>IF(ISBLANK(input!A841),"x","")</f>
        <v/>
      </c>
      <c r="J841" s="13" t="str">
        <f>IFERROR(IF(I841="x",MATCH("x",I842:I959,0),N/A),"")</f>
        <v/>
      </c>
      <c r="K841" s="14" t="str">
        <f t="shared" ca="1" si="27"/>
        <v/>
      </c>
    </row>
    <row r="842" spans="1:11" s="1" customFormat="1" x14ac:dyDescent="0.35">
      <c r="A842" s="14" t="str">
        <f>IFERROR(IF(ISNUMBER(SEARCH($A$1,input!$A842)),AND(1920&lt;=VALUE(TRIM(MID(input!$A842,SEARCH($A$1,input!$A842)+4,5))),VALUE(TRIM(MID(input!$A842,SEARCH($A$1,input!$A842)+4,5)))&lt;=2002),"X"),"")</f>
        <v>X</v>
      </c>
      <c r="B842" s="14" t="str">
        <f>IFERROR(IF(ISNUMBER(SEARCH($B$1,input!$A842)),AND(2010&lt;=VALUE(TRIM(MID(input!$A842,SEARCH($B$1,input!$A842)+4,5))),VALUE(TRIM(MID(input!$A842,SEARCH($B$1,input!$A842)+4,5)))&lt;=2020),"X"),"")</f>
        <v>X</v>
      </c>
      <c r="C842" s="14" t="str">
        <f>IFERROR(IF(ISNUMBER(SEARCH($C$1,input!$A842)),AND(2020&lt;=VALUE(TRIM(MID(input!$A842,SEARCH($C$1,input!$A842)+4,5))),VALUE(TRIM(MID(input!$A842,SEARCH($C$1,input!$A842)+4,5)))&lt;=2030),"X"),"")</f>
        <v>X</v>
      </c>
      <c r="D842" s="14" t="str">
        <f>IFERROR(IF(ISNUMBER(SEARCH($D$1,input!$A842)),IF(MID(input!$A842,SEARCH($D$1,input!$A842)+7,2)="cm",AND(150&lt;=VALUE(MID(input!$A842,SEARCH($D$1,input!$A842)+4,3)),VALUE(MID(input!$A842,SEARCH($D$1,input!$A842)+4,3))&lt;=193),IF(MID(input!$A842,SEARCH($D$1,input!$A842)+6,2)="in",AND(59&lt;=VALUE(MID(input!$A842,SEARCH($D$1,input!$A842)+4,2)),VALUE(MID(input!$A842,SEARCH($D$1,input!$A842)+4,2))&lt;=76),"")),"X"),"")</f>
        <v>X</v>
      </c>
      <c r="E842" s="14" t="str">
        <f>IFERROR(IF(ISNUMBER(SEARCH($E$1,input!$A842)),IF(AND(MID(input!$A842,SEARCH($E$1,input!$A842)+4,1)="#",
VLOOKUP(MID(input!$A842,SEARCH($E$1,input!$A842)+5,1),'TRUE LIST'!$C$2:$D$17,2,0),
VLOOKUP(MID(input!$A842,SEARCH($E$1,input!$A842)+6,1),'TRUE LIST'!$C$2:$D$17,2,0),
VLOOKUP(MID(input!$A842,SEARCH($E$1,input!$A842)+7,1),'TRUE LIST'!$C$2:$D$17,2,0),
VLOOKUP(MID(input!$A842,SEARCH($E$1,input!$A842)+8,1),'TRUE LIST'!$C$2:$D$17,2,0),
VLOOKUP(MID(input!$A842,SEARCH($E$1,input!$A842)+9,1),'TRUE LIST'!$C$2:$D$17,2,0),
VLOOKUP(MID(input!$A842,SEARCH($E$1,input!$A842)+10,1),'TRUE LIST'!$C$2:$D$17,2,0),
TRIM(MID(input!$A842,SEARCH($E$1,input!$A842)+11,1))=""),TRUE,""),"X"),"")</f>
        <v>X</v>
      </c>
      <c r="F842" s="14" t="str">
        <f>IFERROR(IF(ISNUMBER(SEARCH($F$1,input!$A842)),VLOOKUP(TRIM(MID(input!$A842,SEARCH($F$1,input!$A842)+4,4)),'TRUE LIST'!$A$2:$B$8,2,0),"X"),"")</f>
        <v>X</v>
      </c>
      <c r="G842" s="14" t="str">
        <f>IFERROR(IF(ISNUMBER(SEARCH($G$1,input!$A842)),IF(LEN(TRIM(MID(input!$A842,SEARCH($G$1,input!$A842)+4,10)))=9,TRUE,""),"X"),"")</f>
        <v>X</v>
      </c>
      <c r="H842" s="14" t="str">
        <f t="shared" ca="1" si="26"/>
        <v/>
      </c>
      <c r="I842" s="13" t="str">
        <f>IF(ISBLANK(input!A842),"x","")</f>
        <v>x</v>
      </c>
      <c r="J842" s="13">
        <f>IFERROR(IF(I842="x",MATCH("x",I843:I959,0),N/A),"")</f>
        <v>4</v>
      </c>
      <c r="K842" s="14" t="str">
        <f t="shared" ca="1" si="27"/>
        <v/>
      </c>
    </row>
    <row r="843" spans="1:11" s="1" customFormat="1" x14ac:dyDescent="0.35">
      <c r="A843" s="14" t="str">
        <f>IFERROR(IF(ISNUMBER(SEARCH($A$1,input!$A843)),AND(1920&lt;=VALUE(TRIM(MID(input!$A843,SEARCH($A$1,input!$A843)+4,5))),VALUE(TRIM(MID(input!$A843,SEARCH($A$1,input!$A843)+4,5)))&lt;=2002),"X"),"")</f>
        <v>X</v>
      </c>
      <c r="B843" s="14" t="b">
        <f>IFERROR(IF(ISNUMBER(SEARCH($B$1,input!$A843)),AND(2010&lt;=VALUE(TRIM(MID(input!$A843,SEARCH($B$1,input!$A843)+4,5))),VALUE(TRIM(MID(input!$A843,SEARCH($B$1,input!$A843)+4,5)))&lt;=2020),"X"),"")</f>
        <v>1</v>
      </c>
      <c r="C843" s="14" t="str">
        <f>IFERROR(IF(ISNUMBER(SEARCH($C$1,input!$A843)),AND(2020&lt;=VALUE(TRIM(MID(input!$A843,SEARCH($C$1,input!$A843)+4,5))),VALUE(TRIM(MID(input!$A843,SEARCH($C$1,input!$A843)+4,5)))&lt;=2030),"X"),"")</f>
        <v>X</v>
      </c>
      <c r="D843" s="14" t="str">
        <f>IFERROR(IF(ISNUMBER(SEARCH($D$1,input!$A843)),IF(MID(input!$A843,SEARCH($D$1,input!$A843)+7,2)="cm",AND(150&lt;=VALUE(MID(input!$A843,SEARCH($D$1,input!$A843)+4,3)),VALUE(MID(input!$A843,SEARCH($D$1,input!$A843)+4,3))&lt;=193),IF(MID(input!$A843,SEARCH($D$1,input!$A843)+6,2)="in",AND(59&lt;=VALUE(MID(input!$A843,SEARCH($D$1,input!$A843)+4,2)),VALUE(MID(input!$A843,SEARCH($D$1,input!$A843)+4,2))&lt;=76),"")),"X"),"")</f>
        <v>X</v>
      </c>
      <c r="E843" s="14" t="str">
        <f>IFERROR(IF(ISNUMBER(SEARCH($E$1,input!$A843)),IF(AND(MID(input!$A843,SEARCH($E$1,input!$A843)+4,1)="#",
VLOOKUP(MID(input!$A843,SEARCH($E$1,input!$A843)+5,1),'TRUE LIST'!$C$2:$D$17,2,0),
VLOOKUP(MID(input!$A843,SEARCH($E$1,input!$A843)+6,1),'TRUE LIST'!$C$2:$D$17,2,0),
VLOOKUP(MID(input!$A843,SEARCH($E$1,input!$A843)+7,1),'TRUE LIST'!$C$2:$D$17,2,0),
VLOOKUP(MID(input!$A843,SEARCH($E$1,input!$A843)+8,1),'TRUE LIST'!$C$2:$D$17,2,0),
VLOOKUP(MID(input!$A843,SEARCH($E$1,input!$A843)+9,1),'TRUE LIST'!$C$2:$D$17,2,0),
VLOOKUP(MID(input!$A843,SEARCH($E$1,input!$A843)+10,1),'TRUE LIST'!$C$2:$D$17,2,0),
TRIM(MID(input!$A843,SEARCH($E$1,input!$A843)+11,1))=""),TRUE,""),"X"),"")</f>
        <v>X</v>
      </c>
      <c r="F843" s="14" t="b">
        <f>IFERROR(IF(ISNUMBER(SEARCH($F$1,input!$A843)),VLOOKUP(TRIM(MID(input!$A843,SEARCH($F$1,input!$A843)+4,4)),'TRUE LIST'!$A$2:$B$8,2,0),"X"),"")</f>
        <v>1</v>
      </c>
      <c r="G843" s="14" t="str">
        <f>IFERROR(IF(ISNUMBER(SEARCH($G$1,input!$A843)),IF(LEN(TRIM(MID(input!$A843,SEARCH($G$1,input!$A843)+4,10)))=9,TRUE,""),"X"),"")</f>
        <v>X</v>
      </c>
      <c r="H843" s="14">
        <f t="shared" ca="1" si="26"/>
        <v>6</v>
      </c>
      <c r="I843" s="13" t="str">
        <f>IF(ISBLANK(input!A843),"x","")</f>
        <v/>
      </c>
      <c r="J843" s="13" t="str">
        <f>IFERROR(IF(I843="x",MATCH("x",I844:I959,0),N/A),"")</f>
        <v/>
      </c>
      <c r="K843" s="14">
        <f t="shared" ca="1" si="27"/>
        <v>6</v>
      </c>
    </row>
    <row r="844" spans="1:11" s="1" customFormat="1" x14ac:dyDescent="0.35">
      <c r="A844" s="14" t="str">
        <f>IFERROR(IF(ISNUMBER(SEARCH($A$1,input!$A844)),AND(1920&lt;=VALUE(TRIM(MID(input!$A844,SEARCH($A$1,input!$A844)+4,5))),VALUE(TRIM(MID(input!$A844,SEARCH($A$1,input!$A844)+4,5)))&lt;=2002),"X"),"")</f>
        <v>X</v>
      </c>
      <c r="B844" s="14" t="str">
        <f>IFERROR(IF(ISNUMBER(SEARCH($B$1,input!$A844)),AND(2010&lt;=VALUE(TRIM(MID(input!$A844,SEARCH($B$1,input!$A844)+4,5))),VALUE(TRIM(MID(input!$A844,SEARCH($B$1,input!$A844)+4,5)))&lt;=2020),"X"),"")</f>
        <v>X</v>
      </c>
      <c r="C844" s="14" t="b">
        <f>IFERROR(IF(ISNUMBER(SEARCH($C$1,input!$A844)),AND(2020&lt;=VALUE(TRIM(MID(input!$A844,SEARCH($C$1,input!$A844)+4,5))),VALUE(TRIM(MID(input!$A844,SEARCH($C$1,input!$A844)+4,5)))&lt;=2030),"X"),"")</f>
        <v>1</v>
      </c>
      <c r="D844" s="14" t="str">
        <f>IFERROR(IF(ISNUMBER(SEARCH($D$1,input!$A844)),IF(MID(input!$A844,SEARCH($D$1,input!$A844)+7,2)="cm",AND(150&lt;=VALUE(MID(input!$A844,SEARCH($D$1,input!$A844)+4,3)),VALUE(MID(input!$A844,SEARCH($D$1,input!$A844)+4,3))&lt;=193),IF(MID(input!$A844,SEARCH($D$1,input!$A844)+6,2)="in",AND(59&lt;=VALUE(MID(input!$A844,SEARCH($D$1,input!$A844)+4,2)),VALUE(MID(input!$A844,SEARCH($D$1,input!$A844)+4,2))&lt;=76),"")),"X"),"")</f>
        <v>X</v>
      </c>
      <c r="E844" s="14" t="b">
        <f>IFERROR(IF(ISNUMBER(SEARCH($E$1,input!$A844)),IF(AND(MID(input!$A844,SEARCH($E$1,input!$A844)+4,1)="#",
VLOOKUP(MID(input!$A844,SEARCH($E$1,input!$A844)+5,1),'TRUE LIST'!$C$2:$D$17,2,0),
VLOOKUP(MID(input!$A844,SEARCH($E$1,input!$A844)+6,1),'TRUE LIST'!$C$2:$D$17,2,0),
VLOOKUP(MID(input!$A844,SEARCH($E$1,input!$A844)+7,1),'TRUE LIST'!$C$2:$D$17,2,0),
VLOOKUP(MID(input!$A844,SEARCH($E$1,input!$A844)+8,1),'TRUE LIST'!$C$2:$D$17,2,0),
VLOOKUP(MID(input!$A844,SEARCH($E$1,input!$A844)+9,1),'TRUE LIST'!$C$2:$D$17,2,0),
VLOOKUP(MID(input!$A844,SEARCH($E$1,input!$A844)+10,1),'TRUE LIST'!$C$2:$D$17,2,0),
TRIM(MID(input!$A844,SEARCH($E$1,input!$A844)+11,1))=""),TRUE,""),"X"),"")</f>
        <v>1</v>
      </c>
      <c r="F844" s="14" t="str">
        <f>IFERROR(IF(ISNUMBER(SEARCH($F$1,input!$A844)),VLOOKUP(TRIM(MID(input!$A844,SEARCH($F$1,input!$A844)+4,4)),'TRUE LIST'!$A$2:$B$8,2,0),"X"),"")</f>
        <v>X</v>
      </c>
      <c r="G844" s="14" t="b">
        <f>IFERROR(IF(ISNUMBER(SEARCH($G$1,input!$A844)),IF(LEN(TRIM(MID(input!$A844,SEARCH($G$1,input!$A844)+4,10)))=9,TRUE,""),"X"),"")</f>
        <v>1</v>
      </c>
      <c r="H844" s="14" t="str">
        <f t="shared" ca="1" si="26"/>
        <v/>
      </c>
      <c r="I844" s="13" t="str">
        <f>IF(ISBLANK(input!A844),"x","")</f>
        <v/>
      </c>
      <c r="J844" s="13" t="str">
        <f>IFERROR(IF(I844="x",MATCH("x",I845:I959,0),N/A),"")</f>
        <v/>
      </c>
      <c r="K844" s="14" t="str">
        <f t="shared" ca="1" si="27"/>
        <v/>
      </c>
    </row>
    <row r="845" spans="1:11" s="1" customFormat="1" x14ac:dyDescent="0.35">
      <c r="A845" s="14" t="b">
        <f>IFERROR(IF(ISNUMBER(SEARCH($A$1,input!$A845)),AND(1920&lt;=VALUE(TRIM(MID(input!$A845,SEARCH($A$1,input!$A845)+4,5))),VALUE(TRIM(MID(input!$A845,SEARCH($A$1,input!$A845)+4,5)))&lt;=2002),"X"),"")</f>
        <v>1</v>
      </c>
      <c r="B845" s="14" t="str">
        <f>IFERROR(IF(ISNUMBER(SEARCH($B$1,input!$A845)),AND(2010&lt;=VALUE(TRIM(MID(input!$A845,SEARCH($B$1,input!$A845)+4,5))),VALUE(TRIM(MID(input!$A845,SEARCH($B$1,input!$A845)+4,5)))&lt;=2020),"X"),"")</f>
        <v>X</v>
      </c>
      <c r="C845" s="14" t="str">
        <f>IFERROR(IF(ISNUMBER(SEARCH($C$1,input!$A845)),AND(2020&lt;=VALUE(TRIM(MID(input!$A845,SEARCH($C$1,input!$A845)+4,5))),VALUE(TRIM(MID(input!$A845,SEARCH($C$1,input!$A845)+4,5)))&lt;=2030),"X"),"")</f>
        <v>X</v>
      </c>
      <c r="D845" s="14" t="b">
        <f>IFERROR(IF(ISNUMBER(SEARCH($D$1,input!$A845)),IF(MID(input!$A845,SEARCH($D$1,input!$A845)+7,2)="cm",AND(150&lt;=VALUE(MID(input!$A845,SEARCH($D$1,input!$A845)+4,3)),VALUE(MID(input!$A845,SEARCH($D$1,input!$A845)+4,3))&lt;=193),IF(MID(input!$A845,SEARCH($D$1,input!$A845)+6,2)="in",AND(59&lt;=VALUE(MID(input!$A845,SEARCH($D$1,input!$A845)+4,2)),VALUE(MID(input!$A845,SEARCH($D$1,input!$A845)+4,2))&lt;=76),"")),"X"),"")</f>
        <v>1</v>
      </c>
      <c r="E845" s="14" t="str">
        <f>IFERROR(IF(ISNUMBER(SEARCH($E$1,input!$A845)),IF(AND(MID(input!$A845,SEARCH($E$1,input!$A845)+4,1)="#",
VLOOKUP(MID(input!$A845,SEARCH($E$1,input!$A845)+5,1),'TRUE LIST'!$C$2:$D$17,2,0),
VLOOKUP(MID(input!$A845,SEARCH($E$1,input!$A845)+6,1),'TRUE LIST'!$C$2:$D$17,2,0),
VLOOKUP(MID(input!$A845,SEARCH($E$1,input!$A845)+7,1),'TRUE LIST'!$C$2:$D$17,2,0),
VLOOKUP(MID(input!$A845,SEARCH($E$1,input!$A845)+8,1),'TRUE LIST'!$C$2:$D$17,2,0),
VLOOKUP(MID(input!$A845,SEARCH($E$1,input!$A845)+9,1),'TRUE LIST'!$C$2:$D$17,2,0),
VLOOKUP(MID(input!$A845,SEARCH($E$1,input!$A845)+10,1),'TRUE LIST'!$C$2:$D$17,2,0),
TRIM(MID(input!$A845,SEARCH($E$1,input!$A845)+11,1))=""),TRUE,""),"X"),"")</f>
        <v>X</v>
      </c>
      <c r="F845" s="14" t="str">
        <f>IFERROR(IF(ISNUMBER(SEARCH($F$1,input!$A845)),VLOOKUP(TRIM(MID(input!$A845,SEARCH($F$1,input!$A845)+4,4)),'TRUE LIST'!$A$2:$B$8,2,0),"X"),"")</f>
        <v>X</v>
      </c>
      <c r="G845" s="14" t="str">
        <f>IFERROR(IF(ISNUMBER(SEARCH($G$1,input!$A845)),IF(LEN(TRIM(MID(input!$A845,SEARCH($G$1,input!$A845)+4,10)))=9,TRUE,""),"X"),"")</f>
        <v>X</v>
      </c>
      <c r="H845" s="14" t="str">
        <f t="shared" ca="1" si="26"/>
        <v/>
      </c>
      <c r="I845" s="13" t="str">
        <f>IF(ISBLANK(input!A845),"x","")</f>
        <v/>
      </c>
      <c r="J845" s="13" t="str">
        <f>IFERROR(IF(I845="x",MATCH("x",I846:I959,0),N/A),"")</f>
        <v/>
      </c>
      <c r="K845" s="14" t="str">
        <f t="shared" ca="1" si="27"/>
        <v/>
      </c>
    </row>
    <row r="846" spans="1:11" s="1" customFormat="1" x14ac:dyDescent="0.35">
      <c r="A846" s="14" t="str">
        <f>IFERROR(IF(ISNUMBER(SEARCH($A$1,input!$A846)),AND(1920&lt;=VALUE(TRIM(MID(input!$A846,SEARCH($A$1,input!$A846)+4,5))),VALUE(TRIM(MID(input!$A846,SEARCH($A$1,input!$A846)+4,5)))&lt;=2002),"X"),"")</f>
        <v>X</v>
      </c>
      <c r="B846" s="14" t="str">
        <f>IFERROR(IF(ISNUMBER(SEARCH($B$1,input!$A846)),AND(2010&lt;=VALUE(TRIM(MID(input!$A846,SEARCH($B$1,input!$A846)+4,5))),VALUE(TRIM(MID(input!$A846,SEARCH($B$1,input!$A846)+4,5)))&lt;=2020),"X"),"")</f>
        <v>X</v>
      </c>
      <c r="C846" s="14" t="str">
        <f>IFERROR(IF(ISNUMBER(SEARCH($C$1,input!$A846)),AND(2020&lt;=VALUE(TRIM(MID(input!$A846,SEARCH($C$1,input!$A846)+4,5))),VALUE(TRIM(MID(input!$A846,SEARCH($C$1,input!$A846)+4,5)))&lt;=2030),"X"),"")</f>
        <v>X</v>
      </c>
      <c r="D846" s="14" t="str">
        <f>IFERROR(IF(ISNUMBER(SEARCH($D$1,input!$A846)),IF(MID(input!$A846,SEARCH($D$1,input!$A846)+7,2)="cm",AND(150&lt;=VALUE(MID(input!$A846,SEARCH($D$1,input!$A846)+4,3)),VALUE(MID(input!$A846,SEARCH($D$1,input!$A846)+4,3))&lt;=193),IF(MID(input!$A846,SEARCH($D$1,input!$A846)+6,2)="in",AND(59&lt;=VALUE(MID(input!$A846,SEARCH($D$1,input!$A846)+4,2)),VALUE(MID(input!$A846,SEARCH($D$1,input!$A846)+4,2))&lt;=76),"")),"X"),"")</f>
        <v>X</v>
      </c>
      <c r="E846" s="14" t="str">
        <f>IFERROR(IF(ISNUMBER(SEARCH($E$1,input!$A846)),IF(AND(MID(input!$A846,SEARCH($E$1,input!$A846)+4,1)="#",
VLOOKUP(MID(input!$A846,SEARCH($E$1,input!$A846)+5,1),'TRUE LIST'!$C$2:$D$17,2,0),
VLOOKUP(MID(input!$A846,SEARCH($E$1,input!$A846)+6,1),'TRUE LIST'!$C$2:$D$17,2,0),
VLOOKUP(MID(input!$A846,SEARCH($E$1,input!$A846)+7,1),'TRUE LIST'!$C$2:$D$17,2,0),
VLOOKUP(MID(input!$A846,SEARCH($E$1,input!$A846)+8,1),'TRUE LIST'!$C$2:$D$17,2,0),
VLOOKUP(MID(input!$A846,SEARCH($E$1,input!$A846)+9,1),'TRUE LIST'!$C$2:$D$17,2,0),
VLOOKUP(MID(input!$A846,SEARCH($E$1,input!$A846)+10,1),'TRUE LIST'!$C$2:$D$17,2,0),
TRIM(MID(input!$A846,SEARCH($E$1,input!$A846)+11,1))=""),TRUE,""),"X"),"")</f>
        <v>X</v>
      </c>
      <c r="F846" s="14" t="str">
        <f>IFERROR(IF(ISNUMBER(SEARCH($F$1,input!$A846)),VLOOKUP(TRIM(MID(input!$A846,SEARCH($F$1,input!$A846)+4,4)),'TRUE LIST'!$A$2:$B$8,2,0),"X"),"")</f>
        <v>X</v>
      </c>
      <c r="G846" s="14" t="str">
        <f>IFERROR(IF(ISNUMBER(SEARCH($G$1,input!$A846)),IF(LEN(TRIM(MID(input!$A846,SEARCH($G$1,input!$A846)+4,10)))=9,TRUE,""),"X"),"")</f>
        <v>X</v>
      </c>
      <c r="H846" s="14" t="str">
        <f t="shared" ca="1" si="26"/>
        <v/>
      </c>
      <c r="I846" s="13" t="str">
        <f>IF(ISBLANK(input!A846),"x","")</f>
        <v>x</v>
      </c>
      <c r="J846" s="13">
        <f>IFERROR(IF(I846="x",MATCH("x",I847:I959,0),N/A),"")</f>
        <v>3</v>
      </c>
      <c r="K846" s="14" t="str">
        <f t="shared" ca="1" si="27"/>
        <v/>
      </c>
    </row>
    <row r="847" spans="1:11" s="1" customFormat="1" x14ac:dyDescent="0.35">
      <c r="A847" s="14" t="b">
        <f>IFERROR(IF(ISNUMBER(SEARCH($A$1,input!$A847)),AND(1920&lt;=VALUE(TRIM(MID(input!$A847,SEARCH($A$1,input!$A847)+4,5))),VALUE(TRIM(MID(input!$A847,SEARCH($A$1,input!$A847)+4,5)))&lt;=2002),"X"),"")</f>
        <v>1</v>
      </c>
      <c r="B847" s="14" t="b">
        <f>IFERROR(IF(ISNUMBER(SEARCH($B$1,input!$A847)),AND(2010&lt;=VALUE(TRIM(MID(input!$A847,SEARCH($B$1,input!$A847)+4,5))),VALUE(TRIM(MID(input!$A847,SEARCH($B$1,input!$A847)+4,5)))&lt;=2020),"X"),"")</f>
        <v>1</v>
      </c>
      <c r="C847" s="14" t="b">
        <f>IFERROR(IF(ISNUMBER(SEARCH($C$1,input!$A847)),AND(2020&lt;=VALUE(TRIM(MID(input!$A847,SEARCH($C$1,input!$A847)+4,5))),VALUE(TRIM(MID(input!$A847,SEARCH($C$1,input!$A847)+4,5)))&lt;=2030),"X"),"")</f>
        <v>1</v>
      </c>
      <c r="D847" s="14" t="str">
        <f>IFERROR(IF(ISNUMBER(SEARCH($D$1,input!$A847)),IF(MID(input!$A847,SEARCH($D$1,input!$A847)+7,2)="cm",AND(150&lt;=VALUE(MID(input!$A847,SEARCH($D$1,input!$A847)+4,3)),VALUE(MID(input!$A847,SEARCH($D$1,input!$A847)+4,3))&lt;=193),IF(MID(input!$A847,SEARCH($D$1,input!$A847)+6,2)="in",AND(59&lt;=VALUE(MID(input!$A847,SEARCH($D$1,input!$A847)+4,2)),VALUE(MID(input!$A847,SEARCH($D$1,input!$A847)+4,2))&lt;=76),"")),"X"),"")</f>
        <v>X</v>
      </c>
      <c r="E847" s="14" t="b">
        <f>IFERROR(IF(ISNUMBER(SEARCH($E$1,input!$A847)),IF(AND(MID(input!$A847,SEARCH($E$1,input!$A847)+4,1)="#",
VLOOKUP(MID(input!$A847,SEARCH($E$1,input!$A847)+5,1),'TRUE LIST'!$C$2:$D$17,2,0),
VLOOKUP(MID(input!$A847,SEARCH($E$1,input!$A847)+6,1),'TRUE LIST'!$C$2:$D$17,2,0),
VLOOKUP(MID(input!$A847,SEARCH($E$1,input!$A847)+7,1),'TRUE LIST'!$C$2:$D$17,2,0),
VLOOKUP(MID(input!$A847,SEARCH($E$1,input!$A847)+8,1),'TRUE LIST'!$C$2:$D$17,2,0),
VLOOKUP(MID(input!$A847,SEARCH($E$1,input!$A847)+9,1),'TRUE LIST'!$C$2:$D$17,2,0),
VLOOKUP(MID(input!$A847,SEARCH($E$1,input!$A847)+10,1),'TRUE LIST'!$C$2:$D$17,2,0),
TRIM(MID(input!$A847,SEARCH($E$1,input!$A847)+11,1))=""),TRUE,""),"X"),"")</f>
        <v>1</v>
      </c>
      <c r="F847" s="14" t="str">
        <f>IFERROR(IF(ISNUMBER(SEARCH($F$1,input!$A847)),VLOOKUP(TRIM(MID(input!$A847,SEARCH($F$1,input!$A847)+4,4)),'TRUE LIST'!$A$2:$B$8,2,0),"X"),"")</f>
        <v>X</v>
      </c>
      <c r="G847" s="14" t="b">
        <f>IFERROR(IF(ISNUMBER(SEARCH($G$1,input!$A847)),IF(LEN(TRIM(MID(input!$A847,SEARCH($G$1,input!$A847)+4,10)))=9,TRUE,""),"X"),"")</f>
        <v>1</v>
      </c>
      <c r="H847" s="14">
        <f t="shared" ca="1" si="26"/>
        <v>6</v>
      </c>
      <c r="I847" s="13" t="str">
        <f>IF(ISBLANK(input!A847),"x","")</f>
        <v/>
      </c>
      <c r="J847" s="13" t="str">
        <f>IFERROR(IF(I847="x",MATCH("x",I848:I959,0),N/A),"")</f>
        <v/>
      </c>
      <c r="K847" s="14">
        <f t="shared" ca="1" si="27"/>
        <v>6</v>
      </c>
    </row>
    <row r="848" spans="1:11" s="1" customFormat="1" x14ac:dyDescent="0.35">
      <c r="A848" s="14" t="str">
        <f>IFERROR(IF(ISNUMBER(SEARCH($A$1,input!$A848)),AND(1920&lt;=VALUE(TRIM(MID(input!$A848,SEARCH($A$1,input!$A848)+4,5))),VALUE(TRIM(MID(input!$A848,SEARCH($A$1,input!$A848)+4,5)))&lt;=2002),"X"),"")</f>
        <v>X</v>
      </c>
      <c r="B848" s="14" t="str">
        <f>IFERROR(IF(ISNUMBER(SEARCH($B$1,input!$A848)),AND(2010&lt;=VALUE(TRIM(MID(input!$A848,SEARCH($B$1,input!$A848)+4,5))),VALUE(TRIM(MID(input!$A848,SEARCH($B$1,input!$A848)+4,5)))&lt;=2020),"X"),"")</f>
        <v>X</v>
      </c>
      <c r="C848" s="14" t="str">
        <f>IFERROR(IF(ISNUMBER(SEARCH($C$1,input!$A848)),AND(2020&lt;=VALUE(TRIM(MID(input!$A848,SEARCH($C$1,input!$A848)+4,5))),VALUE(TRIM(MID(input!$A848,SEARCH($C$1,input!$A848)+4,5)))&lt;=2030),"X"),"")</f>
        <v>X</v>
      </c>
      <c r="D848" s="14" t="b">
        <f>IFERROR(IF(ISNUMBER(SEARCH($D$1,input!$A848)),IF(MID(input!$A848,SEARCH($D$1,input!$A848)+7,2)="cm",AND(150&lt;=VALUE(MID(input!$A848,SEARCH($D$1,input!$A848)+4,3)),VALUE(MID(input!$A848,SEARCH($D$1,input!$A848)+4,3))&lt;=193),IF(MID(input!$A848,SEARCH($D$1,input!$A848)+6,2)="in",AND(59&lt;=VALUE(MID(input!$A848,SEARCH($D$1,input!$A848)+4,2)),VALUE(MID(input!$A848,SEARCH($D$1,input!$A848)+4,2))&lt;=76),"")),"X"),"")</f>
        <v>1</v>
      </c>
      <c r="E848" s="14" t="str">
        <f>IFERROR(IF(ISNUMBER(SEARCH($E$1,input!$A848)),IF(AND(MID(input!$A848,SEARCH($E$1,input!$A848)+4,1)="#",
VLOOKUP(MID(input!$A848,SEARCH($E$1,input!$A848)+5,1),'TRUE LIST'!$C$2:$D$17,2,0),
VLOOKUP(MID(input!$A848,SEARCH($E$1,input!$A848)+6,1),'TRUE LIST'!$C$2:$D$17,2,0),
VLOOKUP(MID(input!$A848,SEARCH($E$1,input!$A848)+7,1),'TRUE LIST'!$C$2:$D$17,2,0),
VLOOKUP(MID(input!$A848,SEARCH($E$1,input!$A848)+8,1),'TRUE LIST'!$C$2:$D$17,2,0),
VLOOKUP(MID(input!$A848,SEARCH($E$1,input!$A848)+9,1),'TRUE LIST'!$C$2:$D$17,2,0),
VLOOKUP(MID(input!$A848,SEARCH($E$1,input!$A848)+10,1),'TRUE LIST'!$C$2:$D$17,2,0),
TRIM(MID(input!$A848,SEARCH($E$1,input!$A848)+11,1))=""),TRUE,""),"X"),"")</f>
        <v>X</v>
      </c>
      <c r="F848" s="14" t="b">
        <f>IFERROR(IF(ISNUMBER(SEARCH($F$1,input!$A848)),VLOOKUP(TRIM(MID(input!$A848,SEARCH($F$1,input!$A848)+4,4)),'TRUE LIST'!$A$2:$B$8,2,0),"X"),"")</f>
        <v>1</v>
      </c>
      <c r="G848" s="14" t="str">
        <f>IFERROR(IF(ISNUMBER(SEARCH($G$1,input!$A848)),IF(LEN(TRIM(MID(input!$A848,SEARCH($G$1,input!$A848)+4,10)))=9,TRUE,""),"X"),"")</f>
        <v>X</v>
      </c>
      <c r="H848" s="14" t="str">
        <f t="shared" ca="1" si="26"/>
        <v/>
      </c>
      <c r="I848" s="13" t="str">
        <f>IF(ISBLANK(input!A848),"x","")</f>
        <v/>
      </c>
      <c r="J848" s="13" t="str">
        <f>IFERROR(IF(I848="x",MATCH("x",I849:I959,0),N/A),"")</f>
        <v/>
      </c>
      <c r="K848" s="14" t="str">
        <f t="shared" ca="1" si="27"/>
        <v/>
      </c>
    </row>
    <row r="849" spans="1:11" s="1" customFormat="1" x14ac:dyDescent="0.35">
      <c r="A849" s="14" t="str">
        <f>IFERROR(IF(ISNUMBER(SEARCH($A$1,input!$A849)),AND(1920&lt;=VALUE(TRIM(MID(input!$A849,SEARCH($A$1,input!$A849)+4,5))),VALUE(TRIM(MID(input!$A849,SEARCH($A$1,input!$A849)+4,5)))&lt;=2002),"X"),"")</f>
        <v>X</v>
      </c>
      <c r="B849" s="14" t="str">
        <f>IFERROR(IF(ISNUMBER(SEARCH($B$1,input!$A849)),AND(2010&lt;=VALUE(TRIM(MID(input!$A849,SEARCH($B$1,input!$A849)+4,5))),VALUE(TRIM(MID(input!$A849,SEARCH($B$1,input!$A849)+4,5)))&lt;=2020),"X"),"")</f>
        <v>X</v>
      </c>
      <c r="C849" s="14" t="str">
        <f>IFERROR(IF(ISNUMBER(SEARCH($C$1,input!$A849)),AND(2020&lt;=VALUE(TRIM(MID(input!$A849,SEARCH($C$1,input!$A849)+4,5))),VALUE(TRIM(MID(input!$A849,SEARCH($C$1,input!$A849)+4,5)))&lt;=2030),"X"),"")</f>
        <v>X</v>
      </c>
      <c r="D849" s="14" t="str">
        <f>IFERROR(IF(ISNUMBER(SEARCH($D$1,input!$A849)),IF(MID(input!$A849,SEARCH($D$1,input!$A849)+7,2)="cm",AND(150&lt;=VALUE(MID(input!$A849,SEARCH($D$1,input!$A849)+4,3)),VALUE(MID(input!$A849,SEARCH($D$1,input!$A849)+4,3))&lt;=193),IF(MID(input!$A849,SEARCH($D$1,input!$A849)+6,2)="in",AND(59&lt;=VALUE(MID(input!$A849,SEARCH($D$1,input!$A849)+4,2)),VALUE(MID(input!$A849,SEARCH($D$1,input!$A849)+4,2))&lt;=76),"")),"X"),"")</f>
        <v>X</v>
      </c>
      <c r="E849" s="14" t="str">
        <f>IFERROR(IF(ISNUMBER(SEARCH($E$1,input!$A849)),IF(AND(MID(input!$A849,SEARCH($E$1,input!$A849)+4,1)="#",
VLOOKUP(MID(input!$A849,SEARCH($E$1,input!$A849)+5,1),'TRUE LIST'!$C$2:$D$17,2,0),
VLOOKUP(MID(input!$A849,SEARCH($E$1,input!$A849)+6,1),'TRUE LIST'!$C$2:$D$17,2,0),
VLOOKUP(MID(input!$A849,SEARCH($E$1,input!$A849)+7,1),'TRUE LIST'!$C$2:$D$17,2,0),
VLOOKUP(MID(input!$A849,SEARCH($E$1,input!$A849)+8,1),'TRUE LIST'!$C$2:$D$17,2,0),
VLOOKUP(MID(input!$A849,SEARCH($E$1,input!$A849)+9,1),'TRUE LIST'!$C$2:$D$17,2,0),
VLOOKUP(MID(input!$A849,SEARCH($E$1,input!$A849)+10,1),'TRUE LIST'!$C$2:$D$17,2,0),
TRIM(MID(input!$A849,SEARCH($E$1,input!$A849)+11,1))=""),TRUE,""),"X"),"")</f>
        <v>X</v>
      </c>
      <c r="F849" s="14" t="str">
        <f>IFERROR(IF(ISNUMBER(SEARCH($F$1,input!$A849)),VLOOKUP(TRIM(MID(input!$A849,SEARCH($F$1,input!$A849)+4,4)),'TRUE LIST'!$A$2:$B$8,2,0),"X"),"")</f>
        <v>X</v>
      </c>
      <c r="G849" s="14" t="str">
        <f>IFERROR(IF(ISNUMBER(SEARCH($G$1,input!$A849)),IF(LEN(TRIM(MID(input!$A849,SEARCH($G$1,input!$A849)+4,10)))=9,TRUE,""),"X"),"")</f>
        <v>X</v>
      </c>
      <c r="H849" s="14" t="str">
        <f t="shared" ca="1" si="26"/>
        <v/>
      </c>
      <c r="I849" s="13" t="str">
        <f>IF(ISBLANK(input!A849),"x","")</f>
        <v>x</v>
      </c>
      <c r="J849" s="13">
        <f>IFERROR(IF(I849="x",MATCH("x",I850:I959,0),N/A),"")</f>
        <v>5</v>
      </c>
      <c r="K849" s="14" t="str">
        <f t="shared" ca="1" si="27"/>
        <v/>
      </c>
    </row>
    <row r="850" spans="1:11" s="1" customFormat="1" x14ac:dyDescent="0.35">
      <c r="A850" s="14" t="str">
        <f>IFERROR(IF(ISNUMBER(SEARCH($A$1,input!$A850)),AND(1920&lt;=VALUE(TRIM(MID(input!$A850,SEARCH($A$1,input!$A850)+4,5))),VALUE(TRIM(MID(input!$A850,SEARCH($A$1,input!$A850)+4,5)))&lt;=2002),"X"),"")</f>
        <v>X</v>
      </c>
      <c r="B850" s="14" t="str">
        <f>IFERROR(IF(ISNUMBER(SEARCH($B$1,input!$A850)),AND(2010&lt;=VALUE(TRIM(MID(input!$A850,SEARCH($B$1,input!$A850)+4,5))),VALUE(TRIM(MID(input!$A850,SEARCH($B$1,input!$A850)+4,5)))&lt;=2020),"X"),"")</f>
        <v>X</v>
      </c>
      <c r="C850" s="14" t="b">
        <f>IFERROR(IF(ISNUMBER(SEARCH($C$1,input!$A850)),AND(2020&lt;=VALUE(TRIM(MID(input!$A850,SEARCH($C$1,input!$A850)+4,5))),VALUE(TRIM(MID(input!$A850,SEARCH($C$1,input!$A850)+4,5)))&lt;=2030),"X"),"")</f>
        <v>1</v>
      </c>
      <c r="D850" s="14" t="str">
        <f>IFERROR(IF(ISNUMBER(SEARCH($D$1,input!$A850)),IF(MID(input!$A850,SEARCH($D$1,input!$A850)+7,2)="cm",AND(150&lt;=VALUE(MID(input!$A850,SEARCH($D$1,input!$A850)+4,3)),VALUE(MID(input!$A850,SEARCH($D$1,input!$A850)+4,3))&lt;=193),IF(MID(input!$A850,SEARCH($D$1,input!$A850)+6,2)="in",AND(59&lt;=VALUE(MID(input!$A850,SEARCH($D$1,input!$A850)+4,2)),VALUE(MID(input!$A850,SEARCH($D$1,input!$A850)+4,2))&lt;=76),"")),"X"),"")</f>
        <v>X</v>
      </c>
      <c r="E850" s="14" t="b">
        <f>IFERROR(IF(ISNUMBER(SEARCH($E$1,input!$A850)),IF(AND(MID(input!$A850,SEARCH($E$1,input!$A850)+4,1)="#",
VLOOKUP(MID(input!$A850,SEARCH($E$1,input!$A850)+5,1),'TRUE LIST'!$C$2:$D$17,2,0),
VLOOKUP(MID(input!$A850,SEARCH($E$1,input!$A850)+6,1),'TRUE LIST'!$C$2:$D$17,2,0),
VLOOKUP(MID(input!$A850,SEARCH($E$1,input!$A850)+7,1),'TRUE LIST'!$C$2:$D$17,2,0),
VLOOKUP(MID(input!$A850,SEARCH($E$1,input!$A850)+8,1),'TRUE LIST'!$C$2:$D$17,2,0),
VLOOKUP(MID(input!$A850,SEARCH($E$1,input!$A850)+9,1),'TRUE LIST'!$C$2:$D$17,2,0),
VLOOKUP(MID(input!$A850,SEARCH($E$1,input!$A850)+10,1),'TRUE LIST'!$C$2:$D$17,2,0),
TRIM(MID(input!$A850,SEARCH($E$1,input!$A850)+11,1))=""),TRUE,""),"X"),"")</f>
        <v>1</v>
      </c>
      <c r="F850" s="14" t="b">
        <f>IFERROR(IF(ISNUMBER(SEARCH($F$1,input!$A850)),VLOOKUP(TRIM(MID(input!$A850,SEARCH($F$1,input!$A850)+4,4)),'TRUE LIST'!$A$2:$B$8,2,0),"X"),"")</f>
        <v>1</v>
      </c>
      <c r="G850" s="14" t="str">
        <f>IFERROR(IF(ISNUMBER(SEARCH($G$1,input!$A850)),IF(LEN(TRIM(MID(input!$A850,SEARCH($G$1,input!$A850)+4,10)))=9,TRUE,""),"X"),"")</f>
        <v>X</v>
      </c>
      <c r="H850" s="14">
        <f t="shared" ca="1" si="26"/>
        <v>6</v>
      </c>
      <c r="I850" s="13" t="str">
        <f>IF(ISBLANK(input!A850),"x","")</f>
        <v/>
      </c>
      <c r="J850" s="13" t="str">
        <f>IFERROR(IF(I850="x",MATCH("x",I851:I959,0),N/A),"")</f>
        <v/>
      </c>
      <c r="K850" s="14">
        <f t="shared" ca="1" si="27"/>
        <v>6</v>
      </c>
    </row>
    <row r="851" spans="1:11" s="1" customFormat="1" x14ac:dyDescent="0.35">
      <c r="A851" s="14" t="str">
        <f>IFERROR(IF(ISNUMBER(SEARCH($A$1,input!$A851)),AND(1920&lt;=VALUE(TRIM(MID(input!$A851,SEARCH($A$1,input!$A851)+4,5))),VALUE(TRIM(MID(input!$A851,SEARCH($A$1,input!$A851)+4,5)))&lt;=2002),"X"),"")</f>
        <v>X</v>
      </c>
      <c r="B851" s="14" t="b">
        <f>IFERROR(IF(ISNUMBER(SEARCH($B$1,input!$A851)),AND(2010&lt;=VALUE(TRIM(MID(input!$A851,SEARCH($B$1,input!$A851)+4,5))),VALUE(TRIM(MID(input!$A851,SEARCH($B$1,input!$A851)+4,5)))&lt;=2020),"X"),"")</f>
        <v>1</v>
      </c>
      <c r="C851" s="14" t="str">
        <f>IFERROR(IF(ISNUMBER(SEARCH($C$1,input!$A851)),AND(2020&lt;=VALUE(TRIM(MID(input!$A851,SEARCH($C$1,input!$A851)+4,5))),VALUE(TRIM(MID(input!$A851,SEARCH($C$1,input!$A851)+4,5)))&lt;=2030),"X"),"")</f>
        <v>X</v>
      </c>
      <c r="D851" s="14" t="str">
        <f>IFERROR(IF(ISNUMBER(SEARCH($D$1,input!$A851)),IF(MID(input!$A851,SEARCH($D$1,input!$A851)+7,2)="cm",AND(150&lt;=VALUE(MID(input!$A851,SEARCH($D$1,input!$A851)+4,3)),VALUE(MID(input!$A851,SEARCH($D$1,input!$A851)+4,3))&lt;=193),IF(MID(input!$A851,SEARCH($D$1,input!$A851)+6,2)="in",AND(59&lt;=VALUE(MID(input!$A851,SEARCH($D$1,input!$A851)+4,2)),VALUE(MID(input!$A851,SEARCH($D$1,input!$A851)+4,2))&lt;=76),"")),"X"),"")</f>
        <v>X</v>
      </c>
      <c r="E851" s="14" t="str">
        <f>IFERROR(IF(ISNUMBER(SEARCH($E$1,input!$A851)),IF(AND(MID(input!$A851,SEARCH($E$1,input!$A851)+4,1)="#",
VLOOKUP(MID(input!$A851,SEARCH($E$1,input!$A851)+5,1),'TRUE LIST'!$C$2:$D$17,2,0),
VLOOKUP(MID(input!$A851,SEARCH($E$1,input!$A851)+6,1),'TRUE LIST'!$C$2:$D$17,2,0),
VLOOKUP(MID(input!$A851,SEARCH($E$1,input!$A851)+7,1),'TRUE LIST'!$C$2:$D$17,2,0),
VLOOKUP(MID(input!$A851,SEARCH($E$1,input!$A851)+8,1),'TRUE LIST'!$C$2:$D$17,2,0),
VLOOKUP(MID(input!$A851,SEARCH($E$1,input!$A851)+9,1),'TRUE LIST'!$C$2:$D$17,2,0),
VLOOKUP(MID(input!$A851,SEARCH($E$1,input!$A851)+10,1),'TRUE LIST'!$C$2:$D$17,2,0),
TRIM(MID(input!$A851,SEARCH($E$1,input!$A851)+11,1))=""),TRUE,""),"X"),"")</f>
        <v>X</v>
      </c>
      <c r="F851" s="14" t="str">
        <f>IFERROR(IF(ISNUMBER(SEARCH($F$1,input!$A851)),VLOOKUP(TRIM(MID(input!$A851,SEARCH($F$1,input!$A851)+4,4)),'TRUE LIST'!$A$2:$B$8,2,0),"X"),"")</f>
        <v>X</v>
      </c>
      <c r="G851" s="14" t="b">
        <f>IFERROR(IF(ISNUMBER(SEARCH($G$1,input!$A851)),IF(LEN(TRIM(MID(input!$A851,SEARCH($G$1,input!$A851)+4,10)))=9,TRUE,""),"X"),"")</f>
        <v>1</v>
      </c>
      <c r="H851" s="14" t="str">
        <f t="shared" ca="1" si="26"/>
        <v/>
      </c>
      <c r="I851" s="13" t="str">
        <f>IF(ISBLANK(input!A851),"x","")</f>
        <v/>
      </c>
      <c r="J851" s="13" t="str">
        <f>IFERROR(IF(I851="x",MATCH("x",I852:I959,0),N/A),"")</f>
        <v/>
      </c>
      <c r="K851" s="14" t="str">
        <f t="shared" ca="1" si="27"/>
        <v/>
      </c>
    </row>
    <row r="852" spans="1:11" s="1" customFormat="1" x14ac:dyDescent="0.35">
      <c r="A852" s="14" t="b">
        <f>IFERROR(IF(ISNUMBER(SEARCH($A$1,input!$A852)),AND(1920&lt;=VALUE(TRIM(MID(input!$A852,SEARCH($A$1,input!$A852)+4,5))),VALUE(TRIM(MID(input!$A852,SEARCH($A$1,input!$A852)+4,5)))&lt;=2002),"X"),"")</f>
        <v>1</v>
      </c>
      <c r="B852" s="14" t="str">
        <f>IFERROR(IF(ISNUMBER(SEARCH($B$1,input!$A852)),AND(2010&lt;=VALUE(TRIM(MID(input!$A852,SEARCH($B$1,input!$A852)+4,5))),VALUE(TRIM(MID(input!$A852,SEARCH($B$1,input!$A852)+4,5)))&lt;=2020),"X"),"")</f>
        <v>X</v>
      </c>
      <c r="C852" s="14" t="str">
        <f>IFERROR(IF(ISNUMBER(SEARCH($C$1,input!$A852)),AND(2020&lt;=VALUE(TRIM(MID(input!$A852,SEARCH($C$1,input!$A852)+4,5))),VALUE(TRIM(MID(input!$A852,SEARCH($C$1,input!$A852)+4,5)))&lt;=2030),"X"),"")</f>
        <v>X</v>
      </c>
      <c r="D852" s="14" t="str">
        <f>IFERROR(IF(ISNUMBER(SEARCH($D$1,input!$A852)),IF(MID(input!$A852,SEARCH($D$1,input!$A852)+7,2)="cm",AND(150&lt;=VALUE(MID(input!$A852,SEARCH($D$1,input!$A852)+4,3)),VALUE(MID(input!$A852,SEARCH($D$1,input!$A852)+4,3))&lt;=193),IF(MID(input!$A852,SEARCH($D$1,input!$A852)+6,2)="in",AND(59&lt;=VALUE(MID(input!$A852,SEARCH($D$1,input!$A852)+4,2)),VALUE(MID(input!$A852,SEARCH($D$1,input!$A852)+4,2))&lt;=76),"")),"X"),"")</f>
        <v>X</v>
      </c>
      <c r="E852" s="14" t="str">
        <f>IFERROR(IF(ISNUMBER(SEARCH($E$1,input!$A852)),IF(AND(MID(input!$A852,SEARCH($E$1,input!$A852)+4,1)="#",
VLOOKUP(MID(input!$A852,SEARCH($E$1,input!$A852)+5,1),'TRUE LIST'!$C$2:$D$17,2,0),
VLOOKUP(MID(input!$A852,SEARCH($E$1,input!$A852)+6,1),'TRUE LIST'!$C$2:$D$17,2,0),
VLOOKUP(MID(input!$A852,SEARCH($E$1,input!$A852)+7,1),'TRUE LIST'!$C$2:$D$17,2,0),
VLOOKUP(MID(input!$A852,SEARCH($E$1,input!$A852)+8,1),'TRUE LIST'!$C$2:$D$17,2,0),
VLOOKUP(MID(input!$A852,SEARCH($E$1,input!$A852)+9,1),'TRUE LIST'!$C$2:$D$17,2,0),
VLOOKUP(MID(input!$A852,SEARCH($E$1,input!$A852)+10,1),'TRUE LIST'!$C$2:$D$17,2,0),
TRIM(MID(input!$A852,SEARCH($E$1,input!$A852)+11,1))=""),TRUE,""),"X"),"")</f>
        <v>X</v>
      </c>
      <c r="F852" s="14" t="str">
        <f>IFERROR(IF(ISNUMBER(SEARCH($F$1,input!$A852)),VLOOKUP(TRIM(MID(input!$A852,SEARCH($F$1,input!$A852)+4,4)),'TRUE LIST'!$A$2:$B$8,2,0),"X"),"")</f>
        <v>X</v>
      </c>
      <c r="G852" s="14" t="str">
        <f>IFERROR(IF(ISNUMBER(SEARCH($G$1,input!$A852)),IF(LEN(TRIM(MID(input!$A852,SEARCH($G$1,input!$A852)+4,10)))=9,TRUE,""),"X"),"")</f>
        <v>X</v>
      </c>
      <c r="H852" s="14" t="str">
        <f t="shared" ca="1" si="26"/>
        <v/>
      </c>
      <c r="I852" s="13" t="str">
        <f>IF(ISBLANK(input!A852),"x","")</f>
        <v/>
      </c>
      <c r="J852" s="13" t="str">
        <f>IFERROR(IF(I852="x",MATCH("x",I853:I959,0),N/A),"")</f>
        <v/>
      </c>
      <c r="K852" s="14" t="str">
        <f t="shared" ca="1" si="27"/>
        <v/>
      </c>
    </row>
    <row r="853" spans="1:11" s="1" customFormat="1" x14ac:dyDescent="0.35">
      <c r="A853" s="14" t="str">
        <f>IFERROR(IF(ISNUMBER(SEARCH($A$1,input!$A853)),AND(1920&lt;=VALUE(TRIM(MID(input!$A853,SEARCH($A$1,input!$A853)+4,5))),VALUE(TRIM(MID(input!$A853,SEARCH($A$1,input!$A853)+4,5)))&lt;=2002),"X"),"")</f>
        <v>X</v>
      </c>
      <c r="B853" s="14" t="str">
        <f>IFERROR(IF(ISNUMBER(SEARCH($B$1,input!$A853)),AND(2010&lt;=VALUE(TRIM(MID(input!$A853,SEARCH($B$1,input!$A853)+4,5))),VALUE(TRIM(MID(input!$A853,SEARCH($B$1,input!$A853)+4,5)))&lt;=2020),"X"),"")</f>
        <v>X</v>
      </c>
      <c r="C853" s="14" t="str">
        <f>IFERROR(IF(ISNUMBER(SEARCH($C$1,input!$A853)),AND(2020&lt;=VALUE(TRIM(MID(input!$A853,SEARCH($C$1,input!$A853)+4,5))),VALUE(TRIM(MID(input!$A853,SEARCH($C$1,input!$A853)+4,5)))&lt;=2030),"X"),"")</f>
        <v>X</v>
      </c>
      <c r="D853" s="14" t="b">
        <f>IFERROR(IF(ISNUMBER(SEARCH($D$1,input!$A853)),IF(MID(input!$A853,SEARCH($D$1,input!$A853)+7,2)="cm",AND(150&lt;=VALUE(MID(input!$A853,SEARCH($D$1,input!$A853)+4,3)),VALUE(MID(input!$A853,SEARCH($D$1,input!$A853)+4,3))&lt;=193),IF(MID(input!$A853,SEARCH($D$1,input!$A853)+6,2)="in",AND(59&lt;=VALUE(MID(input!$A853,SEARCH($D$1,input!$A853)+4,2)),VALUE(MID(input!$A853,SEARCH($D$1,input!$A853)+4,2))&lt;=76),"")),"X"),"")</f>
        <v>1</v>
      </c>
      <c r="E853" s="14" t="str">
        <f>IFERROR(IF(ISNUMBER(SEARCH($E$1,input!$A853)),IF(AND(MID(input!$A853,SEARCH($E$1,input!$A853)+4,1)="#",
VLOOKUP(MID(input!$A853,SEARCH($E$1,input!$A853)+5,1),'TRUE LIST'!$C$2:$D$17,2,0),
VLOOKUP(MID(input!$A853,SEARCH($E$1,input!$A853)+6,1),'TRUE LIST'!$C$2:$D$17,2,0),
VLOOKUP(MID(input!$A853,SEARCH($E$1,input!$A853)+7,1),'TRUE LIST'!$C$2:$D$17,2,0),
VLOOKUP(MID(input!$A853,SEARCH($E$1,input!$A853)+8,1),'TRUE LIST'!$C$2:$D$17,2,0),
VLOOKUP(MID(input!$A853,SEARCH($E$1,input!$A853)+9,1),'TRUE LIST'!$C$2:$D$17,2,0),
VLOOKUP(MID(input!$A853,SEARCH($E$1,input!$A853)+10,1),'TRUE LIST'!$C$2:$D$17,2,0),
TRIM(MID(input!$A853,SEARCH($E$1,input!$A853)+11,1))=""),TRUE,""),"X"),"")</f>
        <v>X</v>
      </c>
      <c r="F853" s="14" t="str">
        <f>IFERROR(IF(ISNUMBER(SEARCH($F$1,input!$A853)),VLOOKUP(TRIM(MID(input!$A853,SEARCH($F$1,input!$A853)+4,4)),'TRUE LIST'!$A$2:$B$8,2,0),"X"),"")</f>
        <v>X</v>
      </c>
      <c r="G853" s="14" t="str">
        <f>IFERROR(IF(ISNUMBER(SEARCH($G$1,input!$A853)),IF(LEN(TRIM(MID(input!$A853,SEARCH($G$1,input!$A853)+4,10)))=9,TRUE,""),"X"),"")</f>
        <v>X</v>
      </c>
      <c r="H853" s="14" t="str">
        <f t="shared" ca="1" si="26"/>
        <v/>
      </c>
      <c r="I853" s="13" t="str">
        <f>IF(ISBLANK(input!A853),"x","")</f>
        <v/>
      </c>
      <c r="J853" s="13" t="str">
        <f>IFERROR(IF(I853="x",MATCH("x",I854:I959,0),N/A),"")</f>
        <v/>
      </c>
      <c r="K853" s="14" t="str">
        <f t="shared" ca="1" si="27"/>
        <v/>
      </c>
    </row>
    <row r="854" spans="1:11" s="1" customFormat="1" x14ac:dyDescent="0.35">
      <c r="A854" s="14" t="str">
        <f>IFERROR(IF(ISNUMBER(SEARCH($A$1,input!$A854)),AND(1920&lt;=VALUE(TRIM(MID(input!$A854,SEARCH($A$1,input!$A854)+4,5))),VALUE(TRIM(MID(input!$A854,SEARCH($A$1,input!$A854)+4,5)))&lt;=2002),"X"),"")</f>
        <v>X</v>
      </c>
      <c r="B854" s="14" t="str">
        <f>IFERROR(IF(ISNUMBER(SEARCH($B$1,input!$A854)),AND(2010&lt;=VALUE(TRIM(MID(input!$A854,SEARCH($B$1,input!$A854)+4,5))),VALUE(TRIM(MID(input!$A854,SEARCH($B$1,input!$A854)+4,5)))&lt;=2020),"X"),"")</f>
        <v>X</v>
      </c>
      <c r="C854" s="14" t="str">
        <f>IFERROR(IF(ISNUMBER(SEARCH($C$1,input!$A854)),AND(2020&lt;=VALUE(TRIM(MID(input!$A854,SEARCH($C$1,input!$A854)+4,5))),VALUE(TRIM(MID(input!$A854,SEARCH($C$1,input!$A854)+4,5)))&lt;=2030),"X"),"")</f>
        <v>X</v>
      </c>
      <c r="D854" s="14" t="str">
        <f>IFERROR(IF(ISNUMBER(SEARCH($D$1,input!$A854)),IF(MID(input!$A854,SEARCH($D$1,input!$A854)+7,2)="cm",AND(150&lt;=VALUE(MID(input!$A854,SEARCH($D$1,input!$A854)+4,3)),VALUE(MID(input!$A854,SEARCH($D$1,input!$A854)+4,3))&lt;=193),IF(MID(input!$A854,SEARCH($D$1,input!$A854)+6,2)="in",AND(59&lt;=VALUE(MID(input!$A854,SEARCH($D$1,input!$A854)+4,2)),VALUE(MID(input!$A854,SEARCH($D$1,input!$A854)+4,2))&lt;=76),"")),"X"),"")</f>
        <v>X</v>
      </c>
      <c r="E854" s="14" t="str">
        <f>IFERROR(IF(ISNUMBER(SEARCH($E$1,input!$A854)),IF(AND(MID(input!$A854,SEARCH($E$1,input!$A854)+4,1)="#",
VLOOKUP(MID(input!$A854,SEARCH($E$1,input!$A854)+5,1),'TRUE LIST'!$C$2:$D$17,2,0),
VLOOKUP(MID(input!$A854,SEARCH($E$1,input!$A854)+6,1),'TRUE LIST'!$C$2:$D$17,2,0),
VLOOKUP(MID(input!$A854,SEARCH($E$1,input!$A854)+7,1),'TRUE LIST'!$C$2:$D$17,2,0),
VLOOKUP(MID(input!$A854,SEARCH($E$1,input!$A854)+8,1),'TRUE LIST'!$C$2:$D$17,2,0),
VLOOKUP(MID(input!$A854,SEARCH($E$1,input!$A854)+9,1),'TRUE LIST'!$C$2:$D$17,2,0),
VLOOKUP(MID(input!$A854,SEARCH($E$1,input!$A854)+10,1),'TRUE LIST'!$C$2:$D$17,2,0),
TRIM(MID(input!$A854,SEARCH($E$1,input!$A854)+11,1))=""),TRUE,""),"X"),"")</f>
        <v>X</v>
      </c>
      <c r="F854" s="14" t="str">
        <f>IFERROR(IF(ISNUMBER(SEARCH($F$1,input!$A854)),VLOOKUP(TRIM(MID(input!$A854,SEARCH($F$1,input!$A854)+4,4)),'TRUE LIST'!$A$2:$B$8,2,0),"X"),"")</f>
        <v>X</v>
      </c>
      <c r="G854" s="14" t="str">
        <f>IFERROR(IF(ISNUMBER(SEARCH($G$1,input!$A854)),IF(LEN(TRIM(MID(input!$A854,SEARCH($G$1,input!$A854)+4,10)))=9,TRUE,""),"X"),"")</f>
        <v>X</v>
      </c>
      <c r="H854" s="14" t="str">
        <f t="shared" ca="1" si="26"/>
        <v/>
      </c>
      <c r="I854" s="13" t="str">
        <f>IF(ISBLANK(input!A854),"x","")</f>
        <v>x</v>
      </c>
      <c r="J854" s="13">
        <f>IFERROR(IF(I854="x",MATCH("x",I855:I959,0),N/A),"")</f>
        <v>3</v>
      </c>
      <c r="K854" s="14" t="str">
        <f t="shared" ca="1" si="27"/>
        <v/>
      </c>
    </row>
    <row r="855" spans="1:11" s="1" customFormat="1" x14ac:dyDescent="0.35">
      <c r="A855" s="14" t="str">
        <f>IFERROR(IF(ISNUMBER(SEARCH($A$1,input!$A855)),AND(1920&lt;=VALUE(TRIM(MID(input!$A855,SEARCH($A$1,input!$A855)+4,5))),VALUE(TRIM(MID(input!$A855,SEARCH($A$1,input!$A855)+4,5)))&lt;=2002),"X"),"")</f>
        <v>X</v>
      </c>
      <c r="B855" s="14" t="str">
        <f>IFERROR(IF(ISNUMBER(SEARCH($B$1,input!$A855)),AND(2010&lt;=VALUE(TRIM(MID(input!$A855,SEARCH($B$1,input!$A855)+4,5))),VALUE(TRIM(MID(input!$A855,SEARCH($B$1,input!$A855)+4,5)))&lt;=2020),"X"),"")</f>
        <v>X</v>
      </c>
      <c r="C855" s="14" t="b">
        <f>IFERROR(IF(ISNUMBER(SEARCH($C$1,input!$A855)),AND(2020&lt;=VALUE(TRIM(MID(input!$A855,SEARCH($C$1,input!$A855)+4,5))),VALUE(TRIM(MID(input!$A855,SEARCH($C$1,input!$A855)+4,5)))&lt;=2030),"X"),"")</f>
        <v>0</v>
      </c>
      <c r="D855" s="14" t="str">
        <f>IFERROR(IF(ISNUMBER(SEARCH($D$1,input!$A855)),IF(MID(input!$A855,SEARCH($D$1,input!$A855)+7,2)="cm",AND(150&lt;=VALUE(MID(input!$A855,SEARCH($D$1,input!$A855)+4,3)),VALUE(MID(input!$A855,SEARCH($D$1,input!$A855)+4,3))&lt;=193),IF(MID(input!$A855,SEARCH($D$1,input!$A855)+6,2)="in",AND(59&lt;=VALUE(MID(input!$A855,SEARCH($D$1,input!$A855)+4,2)),VALUE(MID(input!$A855,SEARCH($D$1,input!$A855)+4,2))&lt;=76),"")),"X"),"")</f>
        <v>X</v>
      </c>
      <c r="E855" s="14" t="b">
        <f>IFERROR(IF(ISNUMBER(SEARCH($E$1,input!$A855)),IF(AND(MID(input!$A855,SEARCH($E$1,input!$A855)+4,1)="#",
VLOOKUP(MID(input!$A855,SEARCH($E$1,input!$A855)+5,1),'TRUE LIST'!$C$2:$D$17,2,0),
VLOOKUP(MID(input!$A855,SEARCH($E$1,input!$A855)+6,1),'TRUE LIST'!$C$2:$D$17,2,0),
VLOOKUP(MID(input!$A855,SEARCH($E$1,input!$A855)+7,1),'TRUE LIST'!$C$2:$D$17,2,0),
VLOOKUP(MID(input!$A855,SEARCH($E$1,input!$A855)+8,1),'TRUE LIST'!$C$2:$D$17,2,0),
VLOOKUP(MID(input!$A855,SEARCH($E$1,input!$A855)+9,1),'TRUE LIST'!$C$2:$D$17,2,0),
VLOOKUP(MID(input!$A855,SEARCH($E$1,input!$A855)+10,1),'TRUE LIST'!$C$2:$D$17,2,0),
TRIM(MID(input!$A855,SEARCH($E$1,input!$A855)+11,1))=""),TRUE,""),"X"),"")</f>
        <v>1</v>
      </c>
      <c r="F855" s="14" t="str">
        <f>IFERROR(IF(ISNUMBER(SEARCH($F$1,input!$A855)),VLOOKUP(TRIM(MID(input!$A855,SEARCH($F$1,input!$A855)+4,4)),'TRUE LIST'!$A$2:$B$8,2,0),"X"),"")</f>
        <v>X</v>
      </c>
      <c r="G855" s="14" t="str">
        <f>IFERROR(IF(ISNUMBER(SEARCH($G$1,input!$A855)),IF(LEN(TRIM(MID(input!$A855,SEARCH($G$1,input!$A855)+4,10)))=9,TRUE,""),"X"),"")</f>
        <v>X</v>
      </c>
      <c r="H855" s="14">
        <f t="shared" ca="1" si="26"/>
        <v>6</v>
      </c>
      <c r="I855" s="13" t="str">
        <f>IF(ISBLANK(input!A855),"x","")</f>
        <v/>
      </c>
      <c r="J855" s="13" t="str">
        <f>IFERROR(IF(I855="x",MATCH("x",I856:I959,0),N/A),"")</f>
        <v/>
      </c>
      <c r="K855" s="14">
        <f t="shared" ca="1" si="27"/>
        <v>6</v>
      </c>
    </row>
    <row r="856" spans="1:11" s="1" customFormat="1" x14ac:dyDescent="0.35">
      <c r="A856" s="14" t="b">
        <f>IFERROR(IF(ISNUMBER(SEARCH($A$1,input!$A856)),AND(1920&lt;=VALUE(TRIM(MID(input!$A856,SEARCH($A$1,input!$A856)+4,5))),VALUE(TRIM(MID(input!$A856,SEARCH($A$1,input!$A856)+4,5)))&lt;=2002),"X"),"")</f>
        <v>0</v>
      </c>
      <c r="B856" s="14" t="b">
        <f>IFERROR(IF(ISNUMBER(SEARCH($B$1,input!$A856)),AND(2010&lt;=VALUE(TRIM(MID(input!$A856,SEARCH($B$1,input!$A856)+4,5))),VALUE(TRIM(MID(input!$A856,SEARCH($B$1,input!$A856)+4,5)))&lt;=2020),"X"),"")</f>
        <v>0</v>
      </c>
      <c r="C856" s="14" t="str">
        <f>IFERROR(IF(ISNUMBER(SEARCH($C$1,input!$A856)),AND(2020&lt;=VALUE(TRIM(MID(input!$A856,SEARCH($C$1,input!$A856)+4,5))),VALUE(TRIM(MID(input!$A856,SEARCH($C$1,input!$A856)+4,5)))&lt;=2030),"X"),"")</f>
        <v>X</v>
      </c>
      <c r="D856" s="14" t="str">
        <f>IFERROR(IF(ISNUMBER(SEARCH($D$1,input!$A856)),IF(MID(input!$A856,SEARCH($D$1,input!$A856)+7,2)="cm",AND(150&lt;=VALUE(MID(input!$A856,SEARCH($D$1,input!$A856)+4,3)),VALUE(MID(input!$A856,SEARCH($D$1,input!$A856)+4,3))&lt;=193),IF(MID(input!$A856,SEARCH($D$1,input!$A856)+6,2)="in",AND(59&lt;=VALUE(MID(input!$A856,SEARCH($D$1,input!$A856)+4,2)),VALUE(MID(input!$A856,SEARCH($D$1,input!$A856)+4,2))&lt;=76),"")),"X"),"")</f>
        <v/>
      </c>
      <c r="E856" s="14" t="str">
        <f>IFERROR(IF(ISNUMBER(SEARCH($E$1,input!$A856)),IF(AND(MID(input!$A856,SEARCH($E$1,input!$A856)+4,1)="#",
VLOOKUP(MID(input!$A856,SEARCH($E$1,input!$A856)+5,1),'TRUE LIST'!$C$2:$D$17,2,0),
VLOOKUP(MID(input!$A856,SEARCH($E$1,input!$A856)+6,1),'TRUE LIST'!$C$2:$D$17,2,0),
VLOOKUP(MID(input!$A856,SEARCH($E$1,input!$A856)+7,1),'TRUE LIST'!$C$2:$D$17,2,0),
VLOOKUP(MID(input!$A856,SEARCH($E$1,input!$A856)+8,1),'TRUE LIST'!$C$2:$D$17,2,0),
VLOOKUP(MID(input!$A856,SEARCH($E$1,input!$A856)+9,1),'TRUE LIST'!$C$2:$D$17,2,0),
VLOOKUP(MID(input!$A856,SEARCH($E$1,input!$A856)+10,1),'TRUE LIST'!$C$2:$D$17,2,0),
TRIM(MID(input!$A856,SEARCH($E$1,input!$A856)+11,1))=""),TRUE,""),"X"),"")</f>
        <v>X</v>
      </c>
      <c r="F856" s="14" t="str">
        <f>IFERROR(IF(ISNUMBER(SEARCH($F$1,input!$A856)),VLOOKUP(TRIM(MID(input!$A856,SEARCH($F$1,input!$A856)+4,4)),'TRUE LIST'!$A$2:$B$8,2,0),"X"),"")</f>
        <v/>
      </c>
      <c r="G856" s="14" t="b">
        <f>IFERROR(IF(ISNUMBER(SEARCH($G$1,input!$A856)),IF(LEN(TRIM(MID(input!$A856,SEARCH($G$1,input!$A856)+4,10)))=9,TRUE,""),"X"),"")</f>
        <v>1</v>
      </c>
      <c r="H856" s="14" t="str">
        <f t="shared" ca="1" si="26"/>
        <v/>
      </c>
      <c r="I856" s="13" t="str">
        <f>IF(ISBLANK(input!A856),"x","")</f>
        <v/>
      </c>
      <c r="J856" s="13" t="str">
        <f>IFERROR(IF(I856="x",MATCH("x",I857:I959,0),N/A),"")</f>
        <v/>
      </c>
      <c r="K856" s="14" t="str">
        <f t="shared" ca="1" si="27"/>
        <v/>
      </c>
    </row>
    <row r="857" spans="1:11" s="1" customFormat="1" x14ac:dyDescent="0.35">
      <c r="A857" s="14" t="str">
        <f>IFERROR(IF(ISNUMBER(SEARCH($A$1,input!$A857)),AND(1920&lt;=VALUE(TRIM(MID(input!$A857,SEARCH($A$1,input!$A857)+4,5))),VALUE(TRIM(MID(input!$A857,SEARCH($A$1,input!$A857)+4,5)))&lt;=2002),"X"),"")</f>
        <v>X</v>
      </c>
      <c r="B857" s="14" t="str">
        <f>IFERROR(IF(ISNUMBER(SEARCH($B$1,input!$A857)),AND(2010&lt;=VALUE(TRIM(MID(input!$A857,SEARCH($B$1,input!$A857)+4,5))),VALUE(TRIM(MID(input!$A857,SEARCH($B$1,input!$A857)+4,5)))&lt;=2020),"X"),"")</f>
        <v>X</v>
      </c>
      <c r="C857" s="14" t="str">
        <f>IFERROR(IF(ISNUMBER(SEARCH($C$1,input!$A857)),AND(2020&lt;=VALUE(TRIM(MID(input!$A857,SEARCH($C$1,input!$A857)+4,5))),VALUE(TRIM(MID(input!$A857,SEARCH($C$1,input!$A857)+4,5)))&lt;=2030),"X"),"")</f>
        <v>X</v>
      </c>
      <c r="D857" s="14" t="str">
        <f>IFERROR(IF(ISNUMBER(SEARCH($D$1,input!$A857)),IF(MID(input!$A857,SEARCH($D$1,input!$A857)+7,2)="cm",AND(150&lt;=VALUE(MID(input!$A857,SEARCH($D$1,input!$A857)+4,3)),VALUE(MID(input!$A857,SEARCH($D$1,input!$A857)+4,3))&lt;=193),IF(MID(input!$A857,SEARCH($D$1,input!$A857)+6,2)="in",AND(59&lt;=VALUE(MID(input!$A857,SEARCH($D$1,input!$A857)+4,2)),VALUE(MID(input!$A857,SEARCH($D$1,input!$A857)+4,2))&lt;=76),"")),"X"),"")</f>
        <v>X</v>
      </c>
      <c r="E857" s="14" t="str">
        <f>IFERROR(IF(ISNUMBER(SEARCH($E$1,input!$A857)),IF(AND(MID(input!$A857,SEARCH($E$1,input!$A857)+4,1)="#",
VLOOKUP(MID(input!$A857,SEARCH($E$1,input!$A857)+5,1),'TRUE LIST'!$C$2:$D$17,2,0),
VLOOKUP(MID(input!$A857,SEARCH($E$1,input!$A857)+6,1),'TRUE LIST'!$C$2:$D$17,2,0),
VLOOKUP(MID(input!$A857,SEARCH($E$1,input!$A857)+7,1),'TRUE LIST'!$C$2:$D$17,2,0),
VLOOKUP(MID(input!$A857,SEARCH($E$1,input!$A857)+8,1),'TRUE LIST'!$C$2:$D$17,2,0),
VLOOKUP(MID(input!$A857,SEARCH($E$1,input!$A857)+9,1),'TRUE LIST'!$C$2:$D$17,2,0),
VLOOKUP(MID(input!$A857,SEARCH($E$1,input!$A857)+10,1),'TRUE LIST'!$C$2:$D$17,2,0),
TRIM(MID(input!$A857,SEARCH($E$1,input!$A857)+11,1))=""),TRUE,""),"X"),"")</f>
        <v>X</v>
      </c>
      <c r="F857" s="14" t="str">
        <f>IFERROR(IF(ISNUMBER(SEARCH($F$1,input!$A857)),VLOOKUP(TRIM(MID(input!$A857,SEARCH($F$1,input!$A857)+4,4)),'TRUE LIST'!$A$2:$B$8,2,0),"X"),"")</f>
        <v>X</v>
      </c>
      <c r="G857" s="14" t="str">
        <f>IFERROR(IF(ISNUMBER(SEARCH($G$1,input!$A857)),IF(LEN(TRIM(MID(input!$A857,SEARCH($G$1,input!$A857)+4,10)))=9,TRUE,""),"X"),"")</f>
        <v>X</v>
      </c>
      <c r="H857" s="14" t="str">
        <f t="shared" ca="1" si="26"/>
        <v/>
      </c>
      <c r="I857" s="13" t="str">
        <f>IF(ISBLANK(input!A857),"x","")</f>
        <v>x</v>
      </c>
      <c r="J857" s="13">
        <f>IFERROR(IF(I857="x",MATCH("x",I858:I959,0),N/A),"")</f>
        <v>2</v>
      </c>
      <c r="K857" s="14" t="str">
        <f t="shared" ca="1" si="27"/>
        <v/>
      </c>
    </row>
    <row r="858" spans="1:11" s="1" customFormat="1" x14ac:dyDescent="0.35">
      <c r="A858" s="14" t="b">
        <f>IFERROR(IF(ISNUMBER(SEARCH($A$1,input!$A858)),AND(1920&lt;=VALUE(TRIM(MID(input!$A858,SEARCH($A$1,input!$A858)+4,5))),VALUE(TRIM(MID(input!$A858,SEARCH($A$1,input!$A858)+4,5)))&lt;=2002),"X"),"")</f>
        <v>0</v>
      </c>
      <c r="B858" s="14" t="b">
        <f>IFERROR(IF(ISNUMBER(SEARCH($B$1,input!$A858)),AND(2010&lt;=VALUE(TRIM(MID(input!$A858,SEARCH($B$1,input!$A858)+4,5))),VALUE(TRIM(MID(input!$A858,SEARCH($B$1,input!$A858)+4,5)))&lt;=2020),"X"),"")</f>
        <v>1</v>
      </c>
      <c r="C858" s="14" t="b">
        <f>IFERROR(IF(ISNUMBER(SEARCH($C$1,input!$A858)),AND(2020&lt;=VALUE(TRIM(MID(input!$A858,SEARCH($C$1,input!$A858)+4,5))),VALUE(TRIM(MID(input!$A858,SEARCH($C$1,input!$A858)+4,5)))&lt;=2030),"X"),"")</f>
        <v>0</v>
      </c>
      <c r="D858" s="14" t="str">
        <f>IFERROR(IF(ISNUMBER(SEARCH($D$1,input!$A858)),IF(MID(input!$A858,SEARCH($D$1,input!$A858)+7,2)="cm",AND(150&lt;=VALUE(MID(input!$A858,SEARCH($D$1,input!$A858)+4,3)),VALUE(MID(input!$A858,SEARCH($D$1,input!$A858)+4,3))&lt;=193),IF(MID(input!$A858,SEARCH($D$1,input!$A858)+6,2)="in",AND(59&lt;=VALUE(MID(input!$A858,SEARCH($D$1,input!$A858)+4,2)),VALUE(MID(input!$A858,SEARCH($D$1,input!$A858)+4,2))&lt;=76),"")),"X"),"")</f>
        <v/>
      </c>
      <c r="E858" s="14" t="str">
        <f>IFERROR(IF(ISNUMBER(SEARCH($E$1,input!$A858)),IF(AND(MID(input!$A858,SEARCH($E$1,input!$A858)+4,1)="#",
VLOOKUP(MID(input!$A858,SEARCH($E$1,input!$A858)+5,1),'TRUE LIST'!$C$2:$D$17,2,0),
VLOOKUP(MID(input!$A858,SEARCH($E$1,input!$A858)+6,1),'TRUE LIST'!$C$2:$D$17,2,0),
VLOOKUP(MID(input!$A858,SEARCH($E$1,input!$A858)+7,1),'TRUE LIST'!$C$2:$D$17,2,0),
VLOOKUP(MID(input!$A858,SEARCH($E$1,input!$A858)+8,1),'TRUE LIST'!$C$2:$D$17,2,0),
VLOOKUP(MID(input!$A858,SEARCH($E$1,input!$A858)+9,1),'TRUE LIST'!$C$2:$D$17,2,0),
VLOOKUP(MID(input!$A858,SEARCH($E$1,input!$A858)+10,1),'TRUE LIST'!$C$2:$D$17,2,0),
TRIM(MID(input!$A858,SEARCH($E$1,input!$A858)+11,1))=""),TRUE,""),"X"),"")</f>
        <v>X</v>
      </c>
      <c r="F858" s="14" t="str">
        <f>IFERROR(IF(ISNUMBER(SEARCH($F$1,input!$A858)),VLOOKUP(TRIM(MID(input!$A858,SEARCH($F$1,input!$A858)+4,4)),'TRUE LIST'!$A$2:$B$8,2,0),"X"),"")</f>
        <v/>
      </c>
      <c r="G858" s="14" t="str">
        <f>IFERROR(IF(ISNUMBER(SEARCH($G$1,input!$A858)),IF(LEN(TRIM(MID(input!$A858,SEARCH($G$1,input!$A858)+4,10)))=9,TRUE,""),"X"),"")</f>
        <v/>
      </c>
      <c r="H858" s="14">
        <f t="shared" ca="1" si="26"/>
        <v>6</v>
      </c>
      <c r="I858" s="13" t="str">
        <f>IF(ISBLANK(input!A858),"x","")</f>
        <v/>
      </c>
      <c r="J858" s="13" t="str">
        <f>IFERROR(IF(I858="x",MATCH("x",I859:I959,0),N/A),"")</f>
        <v/>
      </c>
      <c r="K858" s="14">
        <f t="shared" ca="1" si="27"/>
        <v>6</v>
      </c>
    </row>
    <row r="859" spans="1:11" s="1" customFormat="1" x14ac:dyDescent="0.35">
      <c r="A859" s="14" t="str">
        <f>IFERROR(IF(ISNUMBER(SEARCH($A$1,input!$A859)),AND(1920&lt;=VALUE(TRIM(MID(input!$A859,SEARCH($A$1,input!$A859)+4,5))),VALUE(TRIM(MID(input!$A859,SEARCH($A$1,input!$A859)+4,5)))&lt;=2002),"X"),"")</f>
        <v>X</v>
      </c>
      <c r="B859" s="14" t="str">
        <f>IFERROR(IF(ISNUMBER(SEARCH($B$1,input!$A859)),AND(2010&lt;=VALUE(TRIM(MID(input!$A859,SEARCH($B$1,input!$A859)+4,5))),VALUE(TRIM(MID(input!$A859,SEARCH($B$1,input!$A859)+4,5)))&lt;=2020),"X"),"")</f>
        <v>X</v>
      </c>
      <c r="C859" s="14" t="str">
        <f>IFERROR(IF(ISNUMBER(SEARCH($C$1,input!$A859)),AND(2020&lt;=VALUE(TRIM(MID(input!$A859,SEARCH($C$1,input!$A859)+4,5))),VALUE(TRIM(MID(input!$A859,SEARCH($C$1,input!$A859)+4,5)))&lt;=2030),"X"),"")</f>
        <v>X</v>
      </c>
      <c r="D859" s="14" t="str">
        <f>IFERROR(IF(ISNUMBER(SEARCH($D$1,input!$A859)),IF(MID(input!$A859,SEARCH($D$1,input!$A859)+7,2)="cm",AND(150&lt;=VALUE(MID(input!$A859,SEARCH($D$1,input!$A859)+4,3)),VALUE(MID(input!$A859,SEARCH($D$1,input!$A859)+4,3))&lt;=193),IF(MID(input!$A859,SEARCH($D$1,input!$A859)+6,2)="in",AND(59&lt;=VALUE(MID(input!$A859,SEARCH($D$1,input!$A859)+4,2)),VALUE(MID(input!$A859,SEARCH($D$1,input!$A859)+4,2))&lt;=76),"")),"X"),"")</f>
        <v>X</v>
      </c>
      <c r="E859" s="14" t="str">
        <f>IFERROR(IF(ISNUMBER(SEARCH($E$1,input!$A859)),IF(AND(MID(input!$A859,SEARCH($E$1,input!$A859)+4,1)="#",
VLOOKUP(MID(input!$A859,SEARCH($E$1,input!$A859)+5,1),'TRUE LIST'!$C$2:$D$17,2,0),
VLOOKUP(MID(input!$A859,SEARCH($E$1,input!$A859)+6,1),'TRUE LIST'!$C$2:$D$17,2,0),
VLOOKUP(MID(input!$A859,SEARCH($E$1,input!$A859)+7,1),'TRUE LIST'!$C$2:$D$17,2,0),
VLOOKUP(MID(input!$A859,SEARCH($E$1,input!$A859)+8,1),'TRUE LIST'!$C$2:$D$17,2,0),
VLOOKUP(MID(input!$A859,SEARCH($E$1,input!$A859)+9,1),'TRUE LIST'!$C$2:$D$17,2,0),
VLOOKUP(MID(input!$A859,SEARCH($E$1,input!$A859)+10,1),'TRUE LIST'!$C$2:$D$17,2,0),
TRIM(MID(input!$A859,SEARCH($E$1,input!$A859)+11,1))=""),TRUE,""),"X"),"")</f>
        <v>X</v>
      </c>
      <c r="F859" s="14" t="str">
        <f>IFERROR(IF(ISNUMBER(SEARCH($F$1,input!$A859)),VLOOKUP(TRIM(MID(input!$A859,SEARCH($F$1,input!$A859)+4,4)),'TRUE LIST'!$A$2:$B$8,2,0),"X"),"")</f>
        <v>X</v>
      </c>
      <c r="G859" s="14" t="str">
        <f>IFERROR(IF(ISNUMBER(SEARCH($G$1,input!$A859)),IF(LEN(TRIM(MID(input!$A859,SEARCH($G$1,input!$A859)+4,10)))=9,TRUE,""),"X"),"")</f>
        <v>X</v>
      </c>
      <c r="H859" s="14" t="str">
        <f t="shared" ca="1" si="26"/>
        <v/>
      </c>
      <c r="I859" s="13" t="str">
        <f>IF(ISBLANK(input!A859),"x","")</f>
        <v>x</v>
      </c>
      <c r="J859" s="13">
        <f>IFERROR(IF(I859="x",MATCH("x",I860:I959,0),N/A),"")</f>
        <v>2</v>
      </c>
      <c r="K859" s="14" t="str">
        <f t="shared" ca="1" si="27"/>
        <v/>
      </c>
    </row>
    <row r="860" spans="1:11" s="1" customFormat="1" x14ac:dyDescent="0.35">
      <c r="A860" s="14" t="b">
        <f>IFERROR(IF(ISNUMBER(SEARCH($A$1,input!$A860)),AND(1920&lt;=VALUE(TRIM(MID(input!$A860,SEARCH($A$1,input!$A860)+4,5))),VALUE(TRIM(MID(input!$A860,SEARCH($A$1,input!$A860)+4,5)))&lt;=2002),"X"),"")</f>
        <v>1</v>
      </c>
      <c r="B860" s="14" t="b">
        <f>IFERROR(IF(ISNUMBER(SEARCH($B$1,input!$A860)),AND(2010&lt;=VALUE(TRIM(MID(input!$A860,SEARCH($B$1,input!$A860)+4,5))),VALUE(TRIM(MID(input!$A860,SEARCH($B$1,input!$A860)+4,5)))&lt;=2020),"X"),"")</f>
        <v>1</v>
      </c>
      <c r="C860" s="14" t="b">
        <f>IFERROR(IF(ISNUMBER(SEARCH($C$1,input!$A860)),AND(2020&lt;=VALUE(TRIM(MID(input!$A860,SEARCH($C$1,input!$A860)+4,5))),VALUE(TRIM(MID(input!$A860,SEARCH($C$1,input!$A860)+4,5)))&lt;=2030),"X"),"")</f>
        <v>1</v>
      </c>
      <c r="D860" s="14" t="b">
        <f>IFERROR(IF(ISNUMBER(SEARCH($D$1,input!$A860)),IF(MID(input!$A860,SEARCH($D$1,input!$A860)+7,2)="cm",AND(150&lt;=VALUE(MID(input!$A860,SEARCH($D$1,input!$A860)+4,3)),VALUE(MID(input!$A860,SEARCH($D$1,input!$A860)+4,3))&lt;=193),IF(MID(input!$A860,SEARCH($D$1,input!$A860)+6,2)="in",AND(59&lt;=VALUE(MID(input!$A860,SEARCH($D$1,input!$A860)+4,2)),VALUE(MID(input!$A860,SEARCH($D$1,input!$A860)+4,2))&lt;=76),"")),"X"),"")</f>
        <v>1</v>
      </c>
      <c r="E860" s="14" t="b">
        <f>IFERROR(IF(ISNUMBER(SEARCH($E$1,input!$A860)),IF(AND(MID(input!$A860,SEARCH($E$1,input!$A860)+4,1)="#",
VLOOKUP(MID(input!$A860,SEARCH($E$1,input!$A860)+5,1),'TRUE LIST'!$C$2:$D$17,2,0),
VLOOKUP(MID(input!$A860,SEARCH($E$1,input!$A860)+6,1),'TRUE LIST'!$C$2:$D$17,2,0),
VLOOKUP(MID(input!$A860,SEARCH($E$1,input!$A860)+7,1),'TRUE LIST'!$C$2:$D$17,2,0),
VLOOKUP(MID(input!$A860,SEARCH($E$1,input!$A860)+8,1),'TRUE LIST'!$C$2:$D$17,2,0),
VLOOKUP(MID(input!$A860,SEARCH($E$1,input!$A860)+9,1),'TRUE LIST'!$C$2:$D$17,2,0),
VLOOKUP(MID(input!$A860,SEARCH($E$1,input!$A860)+10,1),'TRUE LIST'!$C$2:$D$17,2,0),
TRIM(MID(input!$A860,SEARCH($E$1,input!$A860)+11,1))=""),TRUE,""),"X"),"")</f>
        <v>1</v>
      </c>
      <c r="F860" s="14" t="b">
        <f>IFERROR(IF(ISNUMBER(SEARCH($F$1,input!$A860)),VLOOKUP(TRIM(MID(input!$A860,SEARCH($F$1,input!$A860)+4,4)),'TRUE LIST'!$A$2:$B$8,2,0),"X"),"")</f>
        <v>1</v>
      </c>
      <c r="G860" s="14" t="b">
        <f>IFERROR(IF(ISNUMBER(SEARCH($G$1,input!$A860)),IF(LEN(TRIM(MID(input!$A860,SEARCH($G$1,input!$A860)+4,10)))=9,TRUE,""),"X"),"")</f>
        <v>1</v>
      </c>
      <c r="H860" s="14">
        <f t="shared" ca="1" si="26"/>
        <v>6</v>
      </c>
      <c r="I860" s="13" t="str">
        <f>IF(ISBLANK(input!A860),"x","")</f>
        <v/>
      </c>
      <c r="J860" s="13" t="str">
        <f>IFERROR(IF(I860="x",MATCH("x",I861:I959,0),N/A),"")</f>
        <v/>
      </c>
      <c r="K860" s="14">
        <f t="shared" ca="1" si="27"/>
        <v>6</v>
      </c>
    </row>
    <row r="861" spans="1:11" s="1" customFormat="1" x14ac:dyDescent="0.35">
      <c r="A861" s="14" t="str">
        <f>IFERROR(IF(ISNUMBER(SEARCH($A$1,input!$A861)),AND(1920&lt;=VALUE(TRIM(MID(input!$A861,SEARCH($A$1,input!$A861)+4,5))),VALUE(TRIM(MID(input!$A861,SEARCH($A$1,input!$A861)+4,5)))&lt;=2002),"X"),"")</f>
        <v>X</v>
      </c>
      <c r="B861" s="14" t="str">
        <f>IFERROR(IF(ISNUMBER(SEARCH($B$1,input!$A861)),AND(2010&lt;=VALUE(TRIM(MID(input!$A861,SEARCH($B$1,input!$A861)+4,5))),VALUE(TRIM(MID(input!$A861,SEARCH($B$1,input!$A861)+4,5)))&lt;=2020),"X"),"")</f>
        <v>X</v>
      </c>
      <c r="C861" s="14" t="str">
        <f>IFERROR(IF(ISNUMBER(SEARCH($C$1,input!$A861)),AND(2020&lt;=VALUE(TRIM(MID(input!$A861,SEARCH($C$1,input!$A861)+4,5))),VALUE(TRIM(MID(input!$A861,SEARCH($C$1,input!$A861)+4,5)))&lt;=2030),"X"),"")</f>
        <v>X</v>
      </c>
      <c r="D861" s="14" t="str">
        <f>IFERROR(IF(ISNUMBER(SEARCH($D$1,input!$A861)),IF(MID(input!$A861,SEARCH($D$1,input!$A861)+7,2)="cm",AND(150&lt;=VALUE(MID(input!$A861,SEARCH($D$1,input!$A861)+4,3)),VALUE(MID(input!$A861,SEARCH($D$1,input!$A861)+4,3))&lt;=193),IF(MID(input!$A861,SEARCH($D$1,input!$A861)+6,2)="in",AND(59&lt;=VALUE(MID(input!$A861,SEARCH($D$1,input!$A861)+4,2)),VALUE(MID(input!$A861,SEARCH($D$1,input!$A861)+4,2))&lt;=76),"")),"X"),"")</f>
        <v>X</v>
      </c>
      <c r="E861" s="14" t="str">
        <f>IFERROR(IF(ISNUMBER(SEARCH($E$1,input!$A861)),IF(AND(MID(input!$A861,SEARCH($E$1,input!$A861)+4,1)="#",
VLOOKUP(MID(input!$A861,SEARCH($E$1,input!$A861)+5,1),'TRUE LIST'!$C$2:$D$17,2,0),
VLOOKUP(MID(input!$A861,SEARCH($E$1,input!$A861)+6,1),'TRUE LIST'!$C$2:$D$17,2,0),
VLOOKUP(MID(input!$A861,SEARCH($E$1,input!$A861)+7,1),'TRUE LIST'!$C$2:$D$17,2,0),
VLOOKUP(MID(input!$A861,SEARCH($E$1,input!$A861)+8,1),'TRUE LIST'!$C$2:$D$17,2,0),
VLOOKUP(MID(input!$A861,SEARCH($E$1,input!$A861)+9,1),'TRUE LIST'!$C$2:$D$17,2,0),
VLOOKUP(MID(input!$A861,SEARCH($E$1,input!$A861)+10,1),'TRUE LIST'!$C$2:$D$17,2,0),
TRIM(MID(input!$A861,SEARCH($E$1,input!$A861)+11,1))=""),TRUE,""),"X"),"")</f>
        <v>X</v>
      </c>
      <c r="F861" s="14" t="str">
        <f>IFERROR(IF(ISNUMBER(SEARCH($F$1,input!$A861)),VLOOKUP(TRIM(MID(input!$A861,SEARCH($F$1,input!$A861)+4,4)),'TRUE LIST'!$A$2:$B$8,2,0),"X"),"")</f>
        <v>X</v>
      </c>
      <c r="G861" s="14" t="str">
        <f>IFERROR(IF(ISNUMBER(SEARCH($G$1,input!$A861)),IF(LEN(TRIM(MID(input!$A861,SEARCH($G$1,input!$A861)+4,10)))=9,TRUE,""),"X"),"")</f>
        <v>X</v>
      </c>
      <c r="H861" s="14" t="str">
        <f t="shared" ca="1" si="26"/>
        <v/>
      </c>
      <c r="I861" s="13" t="str">
        <f>IF(ISBLANK(input!A861),"x","")</f>
        <v>x</v>
      </c>
      <c r="J861" s="13">
        <f>IFERROR(IF(I861="x",MATCH("x",I862:I959,0),N/A),"")</f>
        <v>2</v>
      </c>
      <c r="K861" s="14" t="str">
        <f t="shared" ca="1" si="27"/>
        <v/>
      </c>
    </row>
    <row r="862" spans="1:11" s="1" customFormat="1" x14ac:dyDescent="0.35">
      <c r="A862" s="14" t="b">
        <f>IFERROR(IF(ISNUMBER(SEARCH($A$1,input!$A862)),AND(1920&lt;=VALUE(TRIM(MID(input!$A862,SEARCH($A$1,input!$A862)+4,5))),VALUE(TRIM(MID(input!$A862,SEARCH($A$1,input!$A862)+4,5)))&lt;=2002),"X"),"")</f>
        <v>0</v>
      </c>
      <c r="B862" s="14" t="b">
        <f>IFERROR(IF(ISNUMBER(SEARCH($B$1,input!$A862)),AND(2010&lt;=VALUE(TRIM(MID(input!$A862,SEARCH($B$1,input!$A862)+4,5))),VALUE(TRIM(MID(input!$A862,SEARCH($B$1,input!$A862)+4,5)))&lt;=2020),"X"),"")</f>
        <v>0</v>
      </c>
      <c r="C862" s="14" t="str">
        <f>IFERROR(IF(ISNUMBER(SEARCH($C$1,input!$A862)),AND(2020&lt;=VALUE(TRIM(MID(input!$A862,SEARCH($C$1,input!$A862)+4,5))),VALUE(TRIM(MID(input!$A862,SEARCH($C$1,input!$A862)+4,5)))&lt;=2030),"X"),"")</f>
        <v>X</v>
      </c>
      <c r="D862" s="14" t="str">
        <f>IFERROR(IF(ISNUMBER(SEARCH($D$1,input!$A862)),IF(MID(input!$A862,SEARCH($D$1,input!$A862)+7,2)="cm",AND(150&lt;=VALUE(MID(input!$A862,SEARCH($D$1,input!$A862)+4,3)),VALUE(MID(input!$A862,SEARCH($D$1,input!$A862)+4,3))&lt;=193),IF(MID(input!$A862,SEARCH($D$1,input!$A862)+6,2)="in",AND(59&lt;=VALUE(MID(input!$A862,SEARCH($D$1,input!$A862)+4,2)),VALUE(MID(input!$A862,SEARCH($D$1,input!$A862)+4,2))&lt;=76),"")),"X"),"")</f>
        <v/>
      </c>
      <c r="E862" s="14" t="str">
        <f>IFERROR(IF(ISNUMBER(SEARCH($E$1,input!$A862)),IF(AND(MID(input!$A862,SEARCH($E$1,input!$A862)+4,1)="#",
VLOOKUP(MID(input!$A862,SEARCH($E$1,input!$A862)+5,1),'TRUE LIST'!$C$2:$D$17,2,0),
VLOOKUP(MID(input!$A862,SEARCH($E$1,input!$A862)+6,1),'TRUE LIST'!$C$2:$D$17,2,0),
VLOOKUP(MID(input!$A862,SEARCH($E$1,input!$A862)+7,1),'TRUE LIST'!$C$2:$D$17,2,0),
VLOOKUP(MID(input!$A862,SEARCH($E$1,input!$A862)+8,1),'TRUE LIST'!$C$2:$D$17,2,0),
VLOOKUP(MID(input!$A862,SEARCH($E$1,input!$A862)+9,1),'TRUE LIST'!$C$2:$D$17,2,0),
VLOOKUP(MID(input!$A862,SEARCH($E$1,input!$A862)+10,1),'TRUE LIST'!$C$2:$D$17,2,0),
TRIM(MID(input!$A862,SEARCH($E$1,input!$A862)+11,1))=""),TRUE,""),"X"),"")</f>
        <v>X</v>
      </c>
      <c r="F862" s="14" t="str">
        <f>IFERROR(IF(ISNUMBER(SEARCH($F$1,input!$A862)),VLOOKUP(TRIM(MID(input!$A862,SEARCH($F$1,input!$A862)+4,4)),'TRUE LIST'!$A$2:$B$8,2,0),"X"),"")</f>
        <v/>
      </c>
      <c r="G862" s="14" t="str">
        <f>IFERROR(IF(ISNUMBER(SEARCH($G$1,input!$A862)),IF(LEN(TRIM(MID(input!$A862,SEARCH($G$1,input!$A862)+4,10)))=9,TRUE,""),"X"),"")</f>
        <v/>
      </c>
      <c r="H862" s="14">
        <f t="shared" ca="1" si="26"/>
        <v>6</v>
      </c>
      <c r="I862" s="13" t="str">
        <f>IF(ISBLANK(input!A862),"x","")</f>
        <v/>
      </c>
      <c r="J862" s="13" t="str">
        <f>IFERROR(IF(I862="x",MATCH("x",I863:I959,0),N/A),"")</f>
        <v/>
      </c>
      <c r="K862" s="14">
        <f t="shared" ca="1" si="27"/>
        <v>6</v>
      </c>
    </row>
    <row r="863" spans="1:11" s="1" customFormat="1" x14ac:dyDescent="0.35">
      <c r="A863" s="14" t="str">
        <f>IFERROR(IF(ISNUMBER(SEARCH($A$1,input!$A863)),AND(1920&lt;=VALUE(TRIM(MID(input!$A863,SEARCH($A$1,input!$A863)+4,5))),VALUE(TRIM(MID(input!$A863,SEARCH($A$1,input!$A863)+4,5)))&lt;=2002),"X"),"")</f>
        <v>X</v>
      </c>
      <c r="B863" s="14" t="str">
        <f>IFERROR(IF(ISNUMBER(SEARCH($B$1,input!$A863)),AND(2010&lt;=VALUE(TRIM(MID(input!$A863,SEARCH($B$1,input!$A863)+4,5))),VALUE(TRIM(MID(input!$A863,SEARCH($B$1,input!$A863)+4,5)))&lt;=2020),"X"),"")</f>
        <v>X</v>
      </c>
      <c r="C863" s="14" t="str">
        <f>IFERROR(IF(ISNUMBER(SEARCH($C$1,input!$A863)),AND(2020&lt;=VALUE(TRIM(MID(input!$A863,SEARCH($C$1,input!$A863)+4,5))),VALUE(TRIM(MID(input!$A863,SEARCH($C$1,input!$A863)+4,5)))&lt;=2030),"X"),"")</f>
        <v>X</v>
      </c>
      <c r="D863" s="14" t="str">
        <f>IFERROR(IF(ISNUMBER(SEARCH($D$1,input!$A863)),IF(MID(input!$A863,SEARCH($D$1,input!$A863)+7,2)="cm",AND(150&lt;=VALUE(MID(input!$A863,SEARCH($D$1,input!$A863)+4,3)),VALUE(MID(input!$A863,SEARCH($D$1,input!$A863)+4,3))&lt;=193),IF(MID(input!$A863,SEARCH($D$1,input!$A863)+6,2)="in",AND(59&lt;=VALUE(MID(input!$A863,SEARCH($D$1,input!$A863)+4,2)),VALUE(MID(input!$A863,SEARCH($D$1,input!$A863)+4,2))&lt;=76),"")),"X"),"")</f>
        <v>X</v>
      </c>
      <c r="E863" s="14" t="str">
        <f>IFERROR(IF(ISNUMBER(SEARCH($E$1,input!$A863)),IF(AND(MID(input!$A863,SEARCH($E$1,input!$A863)+4,1)="#",
VLOOKUP(MID(input!$A863,SEARCH($E$1,input!$A863)+5,1),'TRUE LIST'!$C$2:$D$17,2,0),
VLOOKUP(MID(input!$A863,SEARCH($E$1,input!$A863)+6,1),'TRUE LIST'!$C$2:$D$17,2,0),
VLOOKUP(MID(input!$A863,SEARCH($E$1,input!$A863)+7,1),'TRUE LIST'!$C$2:$D$17,2,0),
VLOOKUP(MID(input!$A863,SEARCH($E$1,input!$A863)+8,1),'TRUE LIST'!$C$2:$D$17,2,0),
VLOOKUP(MID(input!$A863,SEARCH($E$1,input!$A863)+9,1),'TRUE LIST'!$C$2:$D$17,2,0),
VLOOKUP(MID(input!$A863,SEARCH($E$1,input!$A863)+10,1),'TRUE LIST'!$C$2:$D$17,2,0),
TRIM(MID(input!$A863,SEARCH($E$1,input!$A863)+11,1))=""),TRUE,""),"X"),"")</f>
        <v>X</v>
      </c>
      <c r="F863" s="14" t="str">
        <f>IFERROR(IF(ISNUMBER(SEARCH($F$1,input!$A863)),VLOOKUP(TRIM(MID(input!$A863,SEARCH($F$1,input!$A863)+4,4)),'TRUE LIST'!$A$2:$B$8,2,0),"X"),"")</f>
        <v>X</v>
      </c>
      <c r="G863" s="14" t="str">
        <f>IFERROR(IF(ISNUMBER(SEARCH($G$1,input!$A863)),IF(LEN(TRIM(MID(input!$A863,SEARCH($G$1,input!$A863)+4,10)))=9,TRUE,""),"X"),"")</f>
        <v>X</v>
      </c>
      <c r="H863" s="14" t="str">
        <f t="shared" ca="1" si="26"/>
        <v/>
      </c>
      <c r="I863" s="13" t="str">
        <f>IF(ISBLANK(input!A863),"x","")</f>
        <v>x</v>
      </c>
      <c r="J863" s="13">
        <f>IFERROR(IF(I863="x",MATCH("x",I864:I959,0),N/A),"")</f>
        <v>5</v>
      </c>
      <c r="K863" s="14" t="str">
        <f t="shared" ca="1" si="27"/>
        <v/>
      </c>
    </row>
    <row r="864" spans="1:11" s="1" customFormat="1" x14ac:dyDescent="0.35">
      <c r="A864" s="14" t="str">
        <f>IFERROR(IF(ISNUMBER(SEARCH($A$1,input!$A864)),AND(1920&lt;=VALUE(TRIM(MID(input!$A864,SEARCH($A$1,input!$A864)+4,5))),VALUE(TRIM(MID(input!$A864,SEARCH($A$1,input!$A864)+4,5)))&lt;=2002),"X"),"")</f>
        <v>X</v>
      </c>
      <c r="B864" s="14" t="str">
        <f>IFERROR(IF(ISNUMBER(SEARCH($B$1,input!$A864)),AND(2010&lt;=VALUE(TRIM(MID(input!$A864,SEARCH($B$1,input!$A864)+4,5))),VALUE(TRIM(MID(input!$A864,SEARCH($B$1,input!$A864)+4,5)))&lt;=2020),"X"),"")</f>
        <v>X</v>
      </c>
      <c r="C864" s="14" t="str">
        <f>IFERROR(IF(ISNUMBER(SEARCH($C$1,input!$A864)),AND(2020&lt;=VALUE(TRIM(MID(input!$A864,SEARCH($C$1,input!$A864)+4,5))),VALUE(TRIM(MID(input!$A864,SEARCH($C$1,input!$A864)+4,5)))&lt;=2030),"X"),"")</f>
        <v>X</v>
      </c>
      <c r="D864" s="14" t="str">
        <f>IFERROR(IF(ISNUMBER(SEARCH($D$1,input!$A864)),IF(MID(input!$A864,SEARCH($D$1,input!$A864)+7,2)="cm",AND(150&lt;=VALUE(MID(input!$A864,SEARCH($D$1,input!$A864)+4,3)),VALUE(MID(input!$A864,SEARCH($D$1,input!$A864)+4,3))&lt;=193),IF(MID(input!$A864,SEARCH($D$1,input!$A864)+6,2)="in",AND(59&lt;=VALUE(MID(input!$A864,SEARCH($D$1,input!$A864)+4,2)),VALUE(MID(input!$A864,SEARCH($D$1,input!$A864)+4,2))&lt;=76),"")),"X"),"")</f>
        <v>X</v>
      </c>
      <c r="E864" s="14" t="b">
        <f>IFERROR(IF(ISNUMBER(SEARCH($E$1,input!$A864)),IF(AND(MID(input!$A864,SEARCH($E$1,input!$A864)+4,1)="#",
VLOOKUP(MID(input!$A864,SEARCH($E$1,input!$A864)+5,1),'TRUE LIST'!$C$2:$D$17,2,0),
VLOOKUP(MID(input!$A864,SEARCH($E$1,input!$A864)+6,1),'TRUE LIST'!$C$2:$D$17,2,0),
VLOOKUP(MID(input!$A864,SEARCH($E$1,input!$A864)+7,1),'TRUE LIST'!$C$2:$D$17,2,0),
VLOOKUP(MID(input!$A864,SEARCH($E$1,input!$A864)+8,1),'TRUE LIST'!$C$2:$D$17,2,0),
VLOOKUP(MID(input!$A864,SEARCH($E$1,input!$A864)+9,1),'TRUE LIST'!$C$2:$D$17,2,0),
VLOOKUP(MID(input!$A864,SEARCH($E$1,input!$A864)+10,1),'TRUE LIST'!$C$2:$D$17,2,0),
TRIM(MID(input!$A864,SEARCH($E$1,input!$A864)+11,1))=""),TRUE,""),"X"),"")</f>
        <v>1</v>
      </c>
      <c r="F864" s="14" t="str">
        <f>IFERROR(IF(ISNUMBER(SEARCH($F$1,input!$A864)),VLOOKUP(TRIM(MID(input!$A864,SEARCH($F$1,input!$A864)+4,4)),'TRUE LIST'!$A$2:$B$8,2,0),"X"),"")</f>
        <v>X</v>
      </c>
      <c r="G864" s="14" t="b">
        <f>IFERROR(IF(ISNUMBER(SEARCH($G$1,input!$A864)),IF(LEN(TRIM(MID(input!$A864,SEARCH($G$1,input!$A864)+4,10)))=9,TRUE,""),"X"),"")</f>
        <v>1</v>
      </c>
      <c r="H864" s="14">
        <f t="shared" ca="1" si="26"/>
        <v>6</v>
      </c>
      <c r="I864" s="13" t="str">
        <f>IF(ISBLANK(input!A864),"x","")</f>
        <v/>
      </c>
      <c r="J864" s="13" t="str">
        <f>IFERROR(IF(I864="x",MATCH("x",I865:I959,0),N/A),"")</f>
        <v/>
      </c>
      <c r="K864" s="14">
        <f t="shared" ca="1" si="27"/>
        <v>6</v>
      </c>
    </row>
    <row r="865" spans="1:11" s="1" customFormat="1" x14ac:dyDescent="0.35">
      <c r="A865" s="14" t="str">
        <f>IFERROR(IF(ISNUMBER(SEARCH($A$1,input!$A865)),AND(1920&lt;=VALUE(TRIM(MID(input!$A865,SEARCH($A$1,input!$A865)+4,5))),VALUE(TRIM(MID(input!$A865,SEARCH($A$1,input!$A865)+4,5)))&lt;=2002),"X"),"")</f>
        <v>X</v>
      </c>
      <c r="B865" s="14" t="str">
        <f>IFERROR(IF(ISNUMBER(SEARCH($B$1,input!$A865)),AND(2010&lt;=VALUE(TRIM(MID(input!$A865,SEARCH($B$1,input!$A865)+4,5))),VALUE(TRIM(MID(input!$A865,SEARCH($B$1,input!$A865)+4,5)))&lt;=2020),"X"),"")</f>
        <v>X</v>
      </c>
      <c r="C865" s="14" t="str">
        <f>IFERROR(IF(ISNUMBER(SEARCH($C$1,input!$A865)),AND(2020&lt;=VALUE(TRIM(MID(input!$A865,SEARCH($C$1,input!$A865)+4,5))),VALUE(TRIM(MID(input!$A865,SEARCH($C$1,input!$A865)+4,5)))&lt;=2030),"X"),"")</f>
        <v>X</v>
      </c>
      <c r="D865" s="14" t="b">
        <f>IFERROR(IF(ISNUMBER(SEARCH($D$1,input!$A865)),IF(MID(input!$A865,SEARCH($D$1,input!$A865)+7,2)="cm",AND(150&lt;=VALUE(MID(input!$A865,SEARCH($D$1,input!$A865)+4,3)),VALUE(MID(input!$A865,SEARCH($D$1,input!$A865)+4,3))&lt;=193),IF(MID(input!$A865,SEARCH($D$1,input!$A865)+6,2)="in",AND(59&lt;=VALUE(MID(input!$A865,SEARCH($D$1,input!$A865)+4,2)),VALUE(MID(input!$A865,SEARCH($D$1,input!$A865)+4,2))&lt;=76),"")),"X"),"")</f>
        <v>1</v>
      </c>
      <c r="E865" s="14" t="str">
        <f>IFERROR(IF(ISNUMBER(SEARCH($E$1,input!$A865)),IF(AND(MID(input!$A865,SEARCH($E$1,input!$A865)+4,1)="#",
VLOOKUP(MID(input!$A865,SEARCH($E$1,input!$A865)+5,1),'TRUE LIST'!$C$2:$D$17,2,0),
VLOOKUP(MID(input!$A865,SEARCH($E$1,input!$A865)+6,1),'TRUE LIST'!$C$2:$D$17,2,0),
VLOOKUP(MID(input!$A865,SEARCH($E$1,input!$A865)+7,1),'TRUE LIST'!$C$2:$D$17,2,0),
VLOOKUP(MID(input!$A865,SEARCH($E$1,input!$A865)+8,1),'TRUE LIST'!$C$2:$D$17,2,0),
VLOOKUP(MID(input!$A865,SEARCH($E$1,input!$A865)+9,1),'TRUE LIST'!$C$2:$D$17,2,0),
VLOOKUP(MID(input!$A865,SEARCH($E$1,input!$A865)+10,1),'TRUE LIST'!$C$2:$D$17,2,0),
TRIM(MID(input!$A865,SEARCH($E$1,input!$A865)+11,1))=""),TRUE,""),"X"),"")</f>
        <v>X</v>
      </c>
      <c r="F865" s="14" t="str">
        <f>IFERROR(IF(ISNUMBER(SEARCH($F$1,input!$A865)),VLOOKUP(TRIM(MID(input!$A865,SEARCH($F$1,input!$A865)+4,4)),'TRUE LIST'!$A$2:$B$8,2,0),"X"),"")</f>
        <v>X</v>
      </c>
      <c r="G865" s="14" t="str">
        <f>IFERROR(IF(ISNUMBER(SEARCH($G$1,input!$A865)),IF(LEN(TRIM(MID(input!$A865,SEARCH($G$1,input!$A865)+4,10)))=9,TRUE,""),"X"),"")</f>
        <v>X</v>
      </c>
      <c r="H865" s="14" t="str">
        <f t="shared" ca="1" si="26"/>
        <v/>
      </c>
      <c r="I865" s="13" t="str">
        <f>IF(ISBLANK(input!A865),"x","")</f>
        <v/>
      </c>
      <c r="J865" s="13" t="str">
        <f>IFERROR(IF(I865="x",MATCH("x",I866:I959,0),N/A),"")</f>
        <v/>
      </c>
      <c r="K865" s="14" t="str">
        <f t="shared" ca="1" si="27"/>
        <v/>
      </c>
    </row>
    <row r="866" spans="1:11" s="1" customFormat="1" x14ac:dyDescent="0.35">
      <c r="A866" s="14" t="b">
        <f>IFERROR(IF(ISNUMBER(SEARCH($A$1,input!$A866)),AND(1920&lt;=VALUE(TRIM(MID(input!$A866,SEARCH($A$1,input!$A866)+4,5))),VALUE(TRIM(MID(input!$A866,SEARCH($A$1,input!$A866)+4,5)))&lt;=2002),"X"),"")</f>
        <v>1</v>
      </c>
      <c r="B866" s="14" t="str">
        <f>IFERROR(IF(ISNUMBER(SEARCH($B$1,input!$A866)),AND(2010&lt;=VALUE(TRIM(MID(input!$A866,SEARCH($B$1,input!$A866)+4,5))),VALUE(TRIM(MID(input!$A866,SEARCH($B$1,input!$A866)+4,5)))&lt;=2020),"X"),"")</f>
        <v>X</v>
      </c>
      <c r="C866" s="14" t="str">
        <f>IFERROR(IF(ISNUMBER(SEARCH($C$1,input!$A866)),AND(2020&lt;=VALUE(TRIM(MID(input!$A866,SEARCH($C$1,input!$A866)+4,5))),VALUE(TRIM(MID(input!$A866,SEARCH($C$1,input!$A866)+4,5)))&lt;=2030),"X"),"")</f>
        <v>X</v>
      </c>
      <c r="D866" s="14" t="str">
        <f>IFERROR(IF(ISNUMBER(SEARCH($D$1,input!$A866)),IF(MID(input!$A866,SEARCH($D$1,input!$A866)+7,2)="cm",AND(150&lt;=VALUE(MID(input!$A866,SEARCH($D$1,input!$A866)+4,3)),VALUE(MID(input!$A866,SEARCH($D$1,input!$A866)+4,3))&lt;=193),IF(MID(input!$A866,SEARCH($D$1,input!$A866)+6,2)="in",AND(59&lt;=VALUE(MID(input!$A866,SEARCH($D$1,input!$A866)+4,2)),VALUE(MID(input!$A866,SEARCH($D$1,input!$A866)+4,2))&lt;=76),"")),"X"),"")</f>
        <v>X</v>
      </c>
      <c r="E866" s="14" t="str">
        <f>IFERROR(IF(ISNUMBER(SEARCH($E$1,input!$A866)),IF(AND(MID(input!$A866,SEARCH($E$1,input!$A866)+4,1)="#",
VLOOKUP(MID(input!$A866,SEARCH($E$1,input!$A866)+5,1),'TRUE LIST'!$C$2:$D$17,2,0),
VLOOKUP(MID(input!$A866,SEARCH($E$1,input!$A866)+6,1),'TRUE LIST'!$C$2:$D$17,2,0),
VLOOKUP(MID(input!$A866,SEARCH($E$1,input!$A866)+7,1),'TRUE LIST'!$C$2:$D$17,2,0),
VLOOKUP(MID(input!$A866,SEARCH($E$1,input!$A866)+8,1),'TRUE LIST'!$C$2:$D$17,2,0),
VLOOKUP(MID(input!$A866,SEARCH($E$1,input!$A866)+9,1),'TRUE LIST'!$C$2:$D$17,2,0),
VLOOKUP(MID(input!$A866,SEARCH($E$1,input!$A866)+10,1),'TRUE LIST'!$C$2:$D$17,2,0),
TRIM(MID(input!$A866,SEARCH($E$1,input!$A866)+11,1))=""),TRUE,""),"X"),"")</f>
        <v>X</v>
      </c>
      <c r="F866" s="14" t="str">
        <f>IFERROR(IF(ISNUMBER(SEARCH($F$1,input!$A866)),VLOOKUP(TRIM(MID(input!$A866,SEARCH($F$1,input!$A866)+4,4)),'TRUE LIST'!$A$2:$B$8,2,0),"X"),"")</f>
        <v>X</v>
      </c>
      <c r="G866" s="14" t="str">
        <f>IFERROR(IF(ISNUMBER(SEARCH($G$1,input!$A866)),IF(LEN(TRIM(MID(input!$A866,SEARCH($G$1,input!$A866)+4,10)))=9,TRUE,""),"X"),"")</f>
        <v>X</v>
      </c>
      <c r="H866" s="14" t="str">
        <f t="shared" ca="1" si="26"/>
        <v/>
      </c>
      <c r="I866" s="13" t="str">
        <f>IF(ISBLANK(input!A866),"x","")</f>
        <v/>
      </c>
      <c r="J866" s="13" t="str">
        <f>IFERROR(IF(I866="x",MATCH("x",I867:I959,0),N/A),"")</f>
        <v/>
      </c>
      <c r="K866" s="14" t="str">
        <f t="shared" ca="1" si="27"/>
        <v/>
      </c>
    </row>
    <row r="867" spans="1:11" s="1" customFormat="1" x14ac:dyDescent="0.35">
      <c r="A867" s="14" t="str">
        <f>IFERROR(IF(ISNUMBER(SEARCH($A$1,input!$A867)),AND(1920&lt;=VALUE(TRIM(MID(input!$A867,SEARCH($A$1,input!$A867)+4,5))),VALUE(TRIM(MID(input!$A867,SEARCH($A$1,input!$A867)+4,5)))&lt;=2002),"X"),"")</f>
        <v>X</v>
      </c>
      <c r="B867" s="14" t="b">
        <f>IFERROR(IF(ISNUMBER(SEARCH($B$1,input!$A867)),AND(2010&lt;=VALUE(TRIM(MID(input!$A867,SEARCH($B$1,input!$A867)+4,5))),VALUE(TRIM(MID(input!$A867,SEARCH($B$1,input!$A867)+4,5)))&lt;=2020),"X"),"")</f>
        <v>1</v>
      </c>
      <c r="C867" s="14" t="str">
        <f>IFERROR(IF(ISNUMBER(SEARCH($C$1,input!$A867)),AND(2020&lt;=VALUE(TRIM(MID(input!$A867,SEARCH($C$1,input!$A867)+4,5))),VALUE(TRIM(MID(input!$A867,SEARCH($C$1,input!$A867)+4,5)))&lt;=2030),"X"),"")</f>
        <v>X</v>
      </c>
      <c r="D867" s="14" t="str">
        <f>IFERROR(IF(ISNUMBER(SEARCH($D$1,input!$A867)),IF(MID(input!$A867,SEARCH($D$1,input!$A867)+7,2)="cm",AND(150&lt;=VALUE(MID(input!$A867,SEARCH($D$1,input!$A867)+4,3)),VALUE(MID(input!$A867,SEARCH($D$1,input!$A867)+4,3))&lt;=193),IF(MID(input!$A867,SEARCH($D$1,input!$A867)+6,2)="in",AND(59&lt;=VALUE(MID(input!$A867,SEARCH($D$1,input!$A867)+4,2)),VALUE(MID(input!$A867,SEARCH($D$1,input!$A867)+4,2))&lt;=76),"")),"X"),"")</f>
        <v>X</v>
      </c>
      <c r="E867" s="14" t="str">
        <f>IFERROR(IF(ISNUMBER(SEARCH($E$1,input!$A867)),IF(AND(MID(input!$A867,SEARCH($E$1,input!$A867)+4,1)="#",
VLOOKUP(MID(input!$A867,SEARCH($E$1,input!$A867)+5,1),'TRUE LIST'!$C$2:$D$17,2,0),
VLOOKUP(MID(input!$A867,SEARCH($E$1,input!$A867)+6,1),'TRUE LIST'!$C$2:$D$17,2,0),
VLOOKUP(MID(input!$A867,SEARCH($E$1,input!$A867)+7,1),'TRUE LIST'!$C$2:$D$17,2,0),
VLOOKUP(MID(input!$A867,SEARCH($E$1,input!$A867)+8,1),'TRUE LIST'!$C$2:$D$17,2,0),
VLOOKUP(MID(input!$A867,SEARCH($E$1,input!$A867)+9,1),'TRUE LIST'!$C$2:$D$17,2,0),
VLOOKUP(MID(input!$A867,SEARCH($E$1,input!$A867)+10,1),'TRUE LIST'!$C$2:$D$17,2,0),
TRIM(MID(input!$A867,SEARCH($E$1,input!$A867)+11,1))=""),TRUE,""),"X"),"")</f>
        <v>X</v>
      </c>
      <c r="F867" s="14" t="b">
        <f>IFERROR(IF(ISNUMBER(SEARCH($F$1,input!$A867)),VLOOKUP(TRIM(MID(input!$A867,SEARCH($F$1,input!$A867)+4,4)),'TRUE LIST'!$A$2:$B$8,2,0),"X"),"")</f>
        <v>1</v>
      </c>
      <c r="G867" s="14" t="str">
        <f>IFERROR(IF(ISNUMBER(SEARCH($G$1,input!$A867)),IF(LEN(TRIM(MID(input!$A867,SEARCH($G$1,input!$A867)+4,10)))=9,TRUE,""),"X"),"")</f>
        <v>X</v>
      </c>
      <c r="H867" s="14" t="str">
        <f t="shared" ca="1" si="26"/>
        <v/>
      </c>
      <c r="I867" s="13" t="str">
        <f>IF(ISBLANK(input!A867),"x","")</f>
        <v/>
      </c>
      <c r="J867" s="13" t="str">
        <f>IFERROR(IF(I867="x",MATCH("x",I868:I959,0),N/A),"")</f>
        <v/>
      </c>
      <c r="K867" s="14" t="str">
        <f t="shared" ca="1" si="27"/>
        <v/>
      </c>
    </row>
    <row r="868" spans="1:11" s="1" customFormat="1" x14ac:dyDescent="0.35">
      <c r="A868" s="14" t="str">
        <f>IFERROR(IF(ISNUMBER(SEARCH($A$1,input!$A868)),AND(1920&lt;=VALUE(TRIM(MID(input!$A868,SEARCH($A$1,input!$A868)+4,5))),VALUE(TRIM(MID(input!$A868,SEARCH($A$1,input!$A868)+4,5)))&lt;=2002),"X"),"")</f>
        <v>X</v>
      </c>
      <c r="B868" s="14" t="str">
        <f>IFERROR(IF(ISNUMBER(SEARCH($B$1,input!$A868)),AND(2010&lt;=VALUE(TRIM(MID(input!$A868,SEARCH($B$1,input!$A868)+4,5))),VALUE(TRIM(MID(input!$A868,SEARCH($B$1,input!$A868)+4,5)))&lt;=2020),"X"),"")</f>
        <v>X</v>
      </c>
      <c r="C868" s="14" t="str">
        <f>IFERROR(IF(ISNUMBER(SEARCH($C$1,input!$A868)),AND(2020&lt;=VALUE(TRIM(MID(input!$A868,SEARCH($C$1,input!$A868)+4,5))),VALUE(TRIM(MID(input!$A868,SEARCH($C$1,input!$A868)+4,5)))&lt;=2030),"X"),"")</f>
        <v>X</v>
      </c>
      <c r="D868" s="14" t="str">
        <f>IFERROR(IF(ISNUMBER(SEARCH($D$1,input!$A868)),IF(MID(input!$A868,SEARCH($D$1,input!$A868)+7,2)="cm",AND(150&lt;=VALUE(MID(input!$A868,SEARCH($D$1,input!$A868)+4,3)),VALUE(MID(input!$A868,SEARCH($D$1,input!$A868)+4,3))&lt;=193),IF(MID(input!$A868,SEARCH($D$1,input!$A868)+6,2)="in",AND(59&lt;=VALUE(MID(input!$A868,SEARCH($D$1,input!$A868)+4,2)),VALUE(MID(input!$A868,SEARCH($D$1,input!$A868)+4,2))&lt;=76),"")),"X"),"")</f>
        <v>X</v>
      </c>
      <c r="E868" s="14" t="str">
        <f>IFERROR(IF(ISNUMBER(SEARCH($E$1,input!$A868)),IF(AND(MID(input!$A868,SEARCH($E$1,input!$A868)+4,1)="#",
VLOOKUP(MID(input!$A868,SEARCH($E$1,input!$A868)+5,1),'TRUE LIST'!$C$2:$D$17,2,0),
VLOOKUP(MID(input!$A868,SEARCH($E$1,input!$A868)+6,1),'TRUE LIST'!$C$2:$D$17,2,0),
VLOOKUP(MID(input!$A868,SEARCH($E$1,input!$A868)+7,1),'TRUE LIST'!$C$2:$D$17,2,0),
VLOOKUP(MID(input!$A868,SEARCH($E$1,input!$A868)+8,1),'TRUE LIST'!$C$2:$D$17,2,0),
VLOOKUP(MID(input!$A868,SEARCH($E$1,input!$A868)+9,1),'TRUE LIST'!$C$2:$D$17,2,0),
VLOOKUP(MID(input!$A868,SEARCH($E$1,input!$A868)+10,1),'TRUE LIST'!$C$2:$D$17,2,0),
TRIM(MID(input!$A868,SEARCH($E$1,input!$A868)+11,1))=""),TRUE,""),"X"),"")</f>
        <v>X</v>
      </c>
      <c r="F868" s="14" t="str">
        <f>IFERROR(IF(ISNUMBER(SEARCH($F$1,input!$A868)),VLOOKUP(TRIM(MID(input!$A868,SEARCH($F$1,input!$A868)+4,4)),'TRUE LIST'!$A$2:$B$8,2,0),"X"),"")</f>
        <v>X</v>
      </c>
      <c r="G868" s="14" t="str">
        <f>IFERROR(IF(ISNUMBER(SEARCH($G$1,input!$A868)),IF(LEN(TRIM(MID(input!$A868,SEARCH($G$1,input!$A868)+4,10)))=9,TRUE,""),"X"),"")</f>
        <v>X</v>
      </c>
      <c r="H868" s="14" t="str">
        <f t="shared" ca="1" si="26"/>
        <v/>
      </c>
      <c r="I868" s="13" t="str">
        <f>IF(ISBLANK(input!A868),"x","")</f>
        <v>x</v>
      </c>
      <c r="J868" s="13">
        <f>IFERROR(IF(I868="x",MATCH("x",I869:I959,0),N/A),"")</f>
        <v>5</v>
      </c>
      <c r="K868" s="14" t="str">
        <f t="shared" ca="1" si="27"/>
        <v/>
      </c>
    </row>
    <row r="869" spans="1:11" s="1" customFormat="1" x14ac:dyDescent="0.35">
      <c r="A869" s="14" t="str">
        <f>IFERROR(IF(ISNUMBER(SEARCH($A$1,input!$A869)),AND(1920&lt;=VALUE(TRIM(MID(input!$A869,SEARCH($A$1,input!$A869)+4,5))),VALUE(TRIM(MID(input!$A869,SEARCH($A$1,input!$A869)+4,5)))&lt;=2002),"X"),"")</f>
        <v>X</v>
      </c>
      <c r="B869" s="14" t="b">
        <f>IFERROR(IF(ISNUMBER(SEARCH($B$1,input!$A869)),AND(2010&lt;=VALUE(TRIM(MID(input!$A869,SEARCH($B$1,input!$A869)+4,5))),VALUE(TRIM(MID(input!$A869,SEARCH($B$1,input!$A869)+4,5)))&lt;=2020),"X"),"")</f>
        <v>0</v>
      </c>
      <c r="C869" s="14" t="str">
        <f>IFERROR(IF(ISNUMBER(SEARCH($C$1,input!$A869)),AND(2020&lt;=VALUE(TRIM(MID(input!$A869,SEARCH($C$1,input!$A869)+4,5))),VALUE(TRIM(MID(input!$A869,SEARCH($C$1,input!$A869)+4,5)))&lt;=2030),"X"),"")</f>
        <v>X</v>
      </c>
      <c r="D869" s="14" t="str">
        <f>IFERROR(IF(ISNUMBER(SEARCH($D$1,input!$A869)),IF(MID(input!$A869,SEARCH($D$1,input!$A869)+7,2)="cm",AND(150&lt;=VALUE(MID(input!$A869,SEARCH($D$1,input!$A869)+4,3)),VALUE(MID(input!$A869,SEARCH($D$1,input!$A869)+4,3))&lt;=193),IF(MID(input!$A869,SEARCH($D$1,input!$A869)+6,2)="in",AND(59&lt;=VALUE(MID(input!$A869,SEARCH($D$1,input!$A869)+4,2)),VALUE(MID(input!$A869,SEARCH($D$1,input!$A869)+4,2))&lt;=76),"")),"X"),"")</f>
        <v>X</v>
      </c>
      <c r="E869" s="14" t="str">
        <f>IFERROR(IF(ISNUMBER(SEARCH($E$1,input!$A869)),IF(AND(MID(input!$A869,SEARCH($E$1,input!$A869)+4,1)="#",
VLOOKUP(MID(input!$A869,SEARCH($E$1,input!$A869)+5,1),'TRUE LIST'!$C$2:$D$17,2,0),
VLOOKUP(MID(input!$A869,SEARCH($E$1,input!$A869)+6,1),'TRUE LIST'!$C$2:$D$17,2,0),
VLOOKUP(MID(input!$A869,SEARCH($E$1,input!$A869)+7,1),'TRUE LIST'!$C$2:$D$17,2,0),
VLOOKUP(MID(input!$A869,SEARCH($E$1,input!$A869)+8,1),'TRUE LIST'!$C$2:$D$17,2,0),
VLOOKUP(MID(input!$A869,SEARCH($E$1,input!$A869)+9,1),'TRUE LIST'!$C$2:$D$17,2,0),
VLOOKUP(MID(input!$A869,SEARCH($E$1,input!$A869)+10,1),'TRUE LIST'!$C$2:$D$17,2,0),
TRIM(MID(input!$A869,SEARCH($E$1,input!$A869)+11,1))=""),TRUE,""),"X"),"")</f>
        <v>X</v>
      </c>
      <c r="F869" s="14" t="str">
        <f>IFERROR(IF(ISNUMBER(SEARCH($F$1,input!$A869)),VLOOKUP(TRIM(MID(input!$A869,SEARCH($F$1,input!$A869)+4,4)),'TRUE LIST'!$A$2:$B$8,2,0),"X"),"")</f>
        <v/>
      </c>
      <c r="G869" s="14" t="str">
        <f>IFERROR(IF(ISNUMBER(SEARCH($G$1,input!$A869)),IF(LEN(TRIM(MID(input!$A869,SEARCH($G$1,input!$A869)+4,10)))=9,TRUE,""),"X"),"")</f>
        <v>X</v>
      </c>
      <c r="H869" s="14">
        <f t="shared" ca="1" si="26"/>
        <v>6</v>
      </c>
      <c r="I869" s="13" t="str">
        <f>IF(ISBLANK(input!A869),"x","")</f>
        <v/>
      </c>
      <c r="J869" s="13" t="str">
        <f>IFERROR(IF(I869="x",MATCH("x",I870:I959,0),N/A),"")</f>
        <v/>
      </c>
      <c r="K869" s="14">
        <f t="shared" ca="1" si="27"/>
        <v>6</v>
      </c>
    </row>
    <row r="870" spans="1:11" s="1" customFormat="1" x14ac:dyDescent="0.35">
      <c r="A870" s="14" t="b">
        <f>IFERROR(IF(ISNUMBER(SEARCH($A$1,input!$A870)),AND(1920&lt;=VALUE(TRIM(MID(input!$A870,SEARCH($A$1,input!$A870)+4,5))),VALUE(TRIM(MID(input!$A870,SEARCH($A$1,input!$A870)+4,5)))&lt;=2002),"X"),"")</f>
        <v>0</v>
      </c>
      <c r="B870" s="14" t="str">
        <f>IFERROR(IF(ISNUMBER(SEARCH($B$1,input!$A870)),AND(2010&lt;=VALUE(TRIM(MID(input!$A870,SEARCH($B$1,input!$A870)+4,5))),VALUE(TRIM(MID(input!$A870,SEARCH($B$1,input!$A870)+4,5)))&lt;=2020),"X"),"")</f>
        <v>X</v>
      </c>
      <c r="C870" s="14" t="str">
        <f>IFERROR(IF(ISNUMBER(SEARCH($C$1,input!$A870)),AND(2020&lt;=VALUE(TRIM(MID(input!$A870,SEARCH($C$1,input!$A870)+4,5))),VALUE(TRIM(MID(input!$A870,SEARCH($C$1,input!$A870)+4,5)))&lt;=2030),"X"),"")</f>
        <v>X</v>
      </c>
      <c r="D870" s="14" t="str">
        <f>IFERROR(IF(ISNUMBER(SEARCH($D$1,input!$A870)),IF(MID(input!$A870,SEARCH($D$1,input!$A870)+7,2)="cm",AND(150&lt;=VALUE(MID(input!$A870,SEARCH($D$1,input!$A870)+4,3)),VALUE(MID(input!$A870,SEARCH($D$1,input!$A870)+4,3))&lt;=193),IF(MID(input!$A870,SEARCH($D$1,input!$A870)+6,2)="in",AND(59&lt;=VALUE(MID(input!$A870,SEARCH($D$1,input!$A870)+4,2)),VALUE(MID(input!$A870,SEARCH($D$1,input!$A870)+4,2))&lt;=76),"")),"X"),"")</f>
        <v>X</v>
      </c>
      <c r="E870" s="14" t="str">
        <f>IFERROR(IF(ISNUMBER(SEARCH($E$1,input!$A870)),IF(AND(MID(input!$A870,SEARCH($E$1,input!$A870)+4,1)="#",
VLOOKUP(MID(input!$A870,SEARCH($E$1,input!$A870)+5,1),'TRUE LIST'!$C$2:$D$17,2,0),
VLOOKUP(MID(input!$A870,SEARCH($E$1,input!$A870)+6,1),'TRUE LIST'!$C$2:$D$17,2,0),
VLOOKUP(MID(input!$A870,SEARCH($E$1,input!$A870)+7,1),'TRUE LIST'!$C$2:$D$17,2,0),
VLOOKUP(MID(input!$A870,SEARCH($E$1,input!$A870)+8,1),'TRUE LIST'!$C$2:$D$17,2,0),
VLOOKUP(MID(input!$A870,SEARCH($E$1,input!$A870)+9,1),'TRUE LIST'!$C$2:$D$17,2,0),
VLOOKUP(MID(input!$A870,SEARCH($E$1,input!$A870)+10,1),'TRUE LIST'!$C$2:$D$17,2,0),
TRIM(MID(input!$A870,SEARCH($E$1,input!$A870)+11,1))=""),TRUE,""),"X"),"")</f>
        <v>X</v>
      </c>
      <c r="F870" s="14" t="str">
        <f>IFERROR(IF(ISNUMBER(SEARCH($F$1,input!$A870)),VLOOKUP(TRIM(MID(input!$A870,SEARCH($F$1,input!$A870)+4,4)),'TRUE LIST'!$A$2:$B$8,2,0),"X"),"")</f>
        <v>X</v>
      </c>
      <c r="G870" s="14" t="str">
        <f>IFERROR(IF(ISNUMBER(SEARCH($G$1,input!$A870)),IF(LEN(TRIM(MID(input!$A870,SEARCH($G$1,input!$A870)+4,10)))=9,TRUE,""),"X"),"")</f>
        <v>X</v>
      </c>
      <c r="H870" s="14" t="str">
        <f t="shared" ca="1" si="26"/>
        <v/>
      </c>
      <c r="I870" s="13" t="str">
        <f>IF(ISBLANK(input!A870),"x","")</f>
        <v/>
      </c>
      <c r="J870" s="13" t="str">
        <f>IFERROR(IF(I870="x",MATCH("x",I871:I959,0),N/A),"")</f>
        <v/>
      </c>
      <c r="K870" s="14" t="str">
        <f t="shared" ca="1" si="27"/>
        <v/>
      </c>
    </row>
    <row r="871" spans="1:11" s="1" customFormat="1" x14ac:dyDescent="0.35">
      <c r="A871" s="14" t="str">
        <f>IFERROR(IF(ISNUMBER(SEARCH($A$1,input!$A871)),AND(1920&lt;=VALUE(TRIM(MID(input!$A871,SEARCH($A$1,input!$A871)+4,5))),VALUE(TRIM(MID(input!$A871,SEARCH($A$1,input!$A871)+4,5)))&lt;=2002),"X"),"")</f>
        <v>X</v>
      </c>
      <c r="B871" s="14" t="str">
        <f>IFERROR(IF(ISNUMBER(SEARCH($B$1,input!$A871)),AND(2010&lt;=VALUE(TRIM(MID(input!$A871,SEARCH($B$1,input!$A871)+4,5))),VALUE(TRIM(MID(input!$A871,SEARCH($B$1,input!$A871)+4,5)))&lt;=2020),"X"),"")</f>
        <v>X</v>
      </c>
      <c r="C871" s="14" t="str">
        <f>IFERROR(IF(ISNUMBER(SEARCH($C$1,input!$A871)),AND(2020&lt;=VALUE(TRIM(MID(input!$A871,SEARCH($C$1,input!$A871)+4,5))),VALUE(TRIM(MID(input!$A871,SEARCH($C$1,input!$A871)+4,5)))&lt;=2030),"X"),"")</f>
        <v>X</v>
      </c>
      <c r="D871" s="14" t="str">
        <f>IFERROR(IF(ISNUMBER(SEARCH($D$1,input!$A871)),IF(MID(input!$A871,SEARCH($D$1,input!$A871)+7,2)="cm",AND(150&lt;=VALUE(MID(input!$A871,SEARCH($D$1,input!$A871)+4,3)),VALUE(MID(input!$A871,SEARCH($D$1,input!$A871)+4,3))&lt;=193),IF(MID(input!$A871,SEARCH($D$1,input!$A871)+6,2)="in",AND(59&lt;=VALUE(MID(input!$A871,SEARCH($D$1,input!$A871)+4,2)),VALUE(MID(input!$A871,SEARCH($D$1,input!$A871)+4,2))&lt;=76),"")),"X"),"")</f>
        <v/>
      </c>
      <c r="E871" s="14" t="b">
        <f>IFERROR(IF(ISNUMBER(SEARCH($E$1,input!$A871)),IF(AND(MID(input!$A871,SEARCH($E$1,input!$A871)+4,1)="#",
VLOOKUP(MID(input!$A871,SEARCH($E$1,input!$A871)+5,1),'TRUE LIST'!$C$2:$D$17,2,0),
VLOOKUP(MID(input!$A871,SEARCH($E$1,input!$A871)+6,1),'TRUE LIST'!$C$2:$D$17,2,0),
VLOOKUP(MID(input!$A871,SEARCH($E$1,input!$A871)+7,1),'TRUE LIST'!$C$2:$D$17,2,0),
VLOOKUP(MID(input!$A871,SEARCH($E$1,input!$A871)+8,1),'TRUE LIST'!$C$2:$D$17,2,0),
VLOOKUP(MID(input!$A871,SEARCH($E$1,input!$A871)+9,1),'TRUE LIST'!$C$2:$D$17,2,0),
VLOOKUP(MID(input!$A871,SEARCH($E$1,input!$A871)+10,1),'TRUE LIST'!$C$2:$D$17,2,0),
TRIM(MID(input!$A871,SEARCH($E$1,input!$A871)+11,1))=""),TRUE,""),"X"),"")</f>
        <v>1</v>
      </c>
      <c r="F871" s="14" t="str">
        <f>IFERROR(IF(ISNUMBER(SEARCH($F$1,input!$A871)),VLOOKUP(TRIM(MID(input!$A871,SEARCH($F$1,input!$A871)+4,4)),'TRUE LIST'!$A$2:$B$8,2,0),"X"),"")</f>
        <v>X</v>
      </c>
      <c r="G871" s="14" t="str">
        <f>IFERROR(IF(ISNUMBER(SEARCH($G$1,input!$A871)),IF(LEN(TRIM(MID(input!$A871,SEARCH($G$1,input!$A871)+4,10)))=9,TRUE,""),"X"),"")</f>
        <v>X</v>
      </c>
      <c r="H871" s="14" t="str">
        <f t="shared" ca="1" si="26"/>
        <v/>
      </c>
      <c r="I871" s="13" t="str">
        <f>IF(ISBLANK(input!A871),"x","")</f>
        <v/>
      </c>
      <c r="J871" s="13" t="str">
        <f>IFERROR(IF(I871="x",MATCH("x",I872:I959,0),N/A),"")</f>
        <v/>
      </c>
      <c r="K871" s="14" t="str">
        <f t="shared" ca="1" si="27"/>
        <v/>
      </c>
    </row>
    <row r="872" spans="1:11" s="1" customFormat="1" x14ac:dyDescent="0.35">
      <c r="A872" s="14" t="str">
        <f>IFERROR(IF(ISNUMBER(SEARCH($A$1,input!$A872)),AND(1920&lt;=VALUE(TRIM(MID(input!$A872,SEARCH($A$1,input!$A872)+4,5))),VALUE(TRIM(MID(input!$A872,SEARCH($A$1,input!$A872)+4,5)))&lt;=2002),"X"),"")</f>
        <v>X</v>
      </c>
      <c r="B872" s="14" t="str">
        <f>IFERROR(IF(ISNUMBER(SEARCH($B$1,input!$A872)),AND(2010&lt;=VALUE(TRIM(MID(input!$A872,SEARCH($B$1,input!$A872)+4,5))),VALUE(TRIM(MID(input!$A872,SEARCH($B$1,input!$A872)+4,5)))&lt;=2020),"X"),"")</f>
        <v>X</v>
      </c>
      <c r="C872" s="14" t="b">
        <f>IFERROR(IF(ISNUMBER(SEARCH($C$1,input!$A872)),AND(2020&lt;=VALUE(TRIM(MID(input!$A872,SEARCH($C$1,input!$A872)+4,5))),VALUE(TRIM(MID(input!$A872,SEARCH($C$1,input!$A872)+4,5)))&lt;=2030),"X"),"")</f>
        <v>1</v>
      </c>
      <c r="D872" s="14" t="str">
        <f>IFERROR(IF(ISNUMBER(SEARCH($D$1,input!$A872)),IF(MID(input!$A872,SEARCH($D$1,input!$A872)+7,2)="cm",AND(150&lt;=VALUE(MID(input!$A872,SEARCH($D$1,input!$A872)+4,3)),VALUE(MID(input!$A872,SEARCH($D$1,input!$A872)+4,3))&lt;=193),IF(MID(input!$A872,SEARCH($D$1,input!$A872)+6,2)="in",AND(59&lt;=VALUE(MID(input!$A872,SEARCH($D$1,input!$A872)+4,2)),VALUE(MID(input!$A872,SEARCH($D$1,input!$A872)+4,2))&lt;=76),"")),"X"),"")</f>
        <v>X</v>
      </c>
      <c r="E872" s="14" t="str">
        <f>IFERROR(IF(ISNUMBER(SEARCH($E$1,input!$A872)),IF(AND(MID(input!$A872,SEARCH($E$1,input!$A872)+4,1)="#",
VLOOKUP(MID(input!$A872,SEARCH($E$1,input!$A872)+5,1),'TRUE LIST'!$C$2:$D$17,2,0),
VLOOKUP(MID(input!$A872,SEARCH($E$1,input!$A872)+6,1),'TRUE LIST'!$C$2:$D$17,2,0),
VLOOKUP(MID(input!$A872,SEARCH($E$1,input!$A872)+7,1),'TRUE LIST'!$C$2:$D$17,2,0),
VLOOKUP(MID(input!$A872,SEARCH($E$1,input!$A872)+8,1),'TRUE LIST'!$C$2:$D$17,2,0),
VLOOKUP(MID(input!$A872,SEARCH($E$1,input!$A872)+9,1),'TRUE LIST'!$C$2:$D$17,2,0),
VLOOKUP(MID(input!$A872,SEARCH($E$1,input!$A872)+10,1),'TRUE LIST'!$C$2:$D$17,2,0),
TRIM(MID(input!$A872,SEARCH($E$1,input!$A872)+11,1))=""),TRUE,""),"X"),"")</f>
        <v>X</v>
      </c>
      <c r="F872" s="14" t="str">
        <f>IFERROR(IF(ISNUMBER(SEARCH($F$1,input!$A872)),VLOOKUP(TRIM(MID(input!$A872,SEARCH($F$1,input!$A872)+4,4)),'TRUE LIST'!$A$2:$B$8,2,0),"X"),"")</f>
        <v>X</v>
      </c>
      <c r="G872" s="14" t="b">
        <f>IFERROR(IF(ISNUMBER(SEARCH($G$1,input!$A872)),IF(LEN(TRIM(MID(input!$A872,SEARCH($G$1,input!$A872)+4,10)))=9,TRUE,""),"X"),"")</f>
        <v>1</v>
      </c>
      <c r="H872" s="14" t="str">
        <f t="shared" ca="1" si="26"/>
        <v/>
      </c>
      <c r="I872" s="13" t="str">
        <f>IF(ISBLANK(input!A872),"x","")</f>
        <v/>
      </c>
      <c r="J872" s="13" t="str">
        <f>IFERROR(IF(I872="x",MATCH("x",I873:I959,0),N/A),"")</f>
        <v/>
      </c>
      <c r="K872" s="14" t="str">
        <f t="shared" ca="1" si="27"/>
        <v/>
      </c>
    </row>
    <row r="873" spans="1:11" s="1" customFormat="1" x14ac:dyDescent="0.35">
      <c r="A873" s="14" t="str">
        <f>IFERROR(IF(ISNUMBER(SEARCH($A$1,input!$A873)),AND(1920&lt;=VALUE(TRIM(MID(input!$A873,SEARCH($A$1,input!$A873)+4,5))),VALUE(TRIM(MID(input!$A873,SEARCH($A$1,input!$A873)+4,5)))&lt;=2002),"X"),"")</f>
        <v>X</v>
      </c>
      <c r="B873" s="14" t="str">
        <f>IFERROR(IF(ISNUMBER(SEARCH($B$1,input!$A873)),AND(2010&lt;=VALUE(TRIM(MID(input!$A873,SEARCH($B$1,input!$A873)+4,5))),VALUE(TRIM(MID(input!$A873,SEARCH($B$1,input!$A873)+4,5)))&lt;=2020),"X"),"")</f>
        <v>X</v>
      </c>
      <c r="C873" s="14" t="str">
        <f>IFERROR(IF(ISNUMBER(SEARCH($C$1,input!$A873)),AND(2020&lt;=VALUE(TRIM(MID(input!$A873,SEARCH($C$1,input!$A873)+4,5))),VALUE(TRIM(MID(input!$A873,SEARCH($C$1,input!$A873)+4,5)))&lt;=2030),"X"),"")</f>
        <v>X</v>
      </c>
      <c r="D873" s="14" t="str">
        <f>IFERROR(IF(ISNUMBER(SEARCH($D$1,input!$A873)),IF(MID(input!$A873,SEARCH($D$1,input!$A873)+7,2)="cm",AND(150&lt;=VALUE(MID(input!$A873,SEARCH($D$1,input!$A873)+4,3)),VALUE(MID(input!$A873,SEARCH($D$1,input!$A873)+4,3))&lt;=193),IF(MID(input!$A873,SEARCH($D$1,input!$A873)+6,2)="in",AND(59&lt;=VALUE(MID(input!$A873,SEARCH($D$1,input!$A873)+4,2)),VALUE(MID(input!$A873,SEARCH($D$1,input!$A873)+4,2))&lt;=76),"")),"X"),"")</f>
        <v>X</v>
      </c>
      <c r="E873" s="14" t="str">
        <f>IFERROR(IF(ISNUMBER(SEARCH($E$1,input!$A873)),IF(AND(MID(input!$A873,SEARCH($E$1,input!$A873)+4,1)="#",
VLOOKUP(MID(input!$A873,SEARCH($E$1,input!$A873)+5,1),'TRUE LIST'!$C$2:$D$17,2,0),
VLOOKUP(MID(input!$A873,SEARCH($E$1,input!$A873)+6,1),'TRUE LIST'!$C$2:$D$17,2,0),
VLOOKUP(MID(input!$A873,SEARCH($E$1,input!$A873)+7,1),'TRUE LIST'!$C$2:$D$17,2,0),
VLOOKUP(MID(input!$A873,SEARCH($E$1,input!$A873)+8,1),'TRUE LIST'!$C$2:$D$17,2,0),
VLOOKUP(MID(input!$A873,SEARCH($E$1,input!$A873)+9,1),'TRUE LIST'!$C$2:$D$17,2,0),
VLOOKUP(MID(input!$A873,SEARCH($E$1,input!$A873)+10,1),'TRUE LIST'!$C$2:$D$17,2,0),
TRIM(MID(input!$A873,SEARCH($E$1,input!$A873)+11,1))=""),TRUE,""),"X"),"")</f>
        <v>X</v>
      </c>
      <c r="F873" s="14" t="str">
        <f>IFERROR(IF(ISNUMBER(SEARCH($F$1,input!$A873)),VLOOKUP(TRIM(MID(input!$A873,SEARCH($F$1,input!$A873)+4,4)),'TRUE LIST'!$A$2:$B$8,2,0),"X"),"")</f>
        <v>X</v>
      </c>
      <c r="G873" s="14" t="str">
        <f>IFERROR(IF(ISNUMBER(SEARCH($G$1,input!$A873)),IF(LEN(TRIM(MID(input!$A873,SEARCH($G$1,input!$A873)+4,10)))=9,TRUE,""),"X"),"")</f>
        <v>X</v>
      </c>
      <c r="H873" s="14" t="str">
        <f t="shared" ca="1" si="26"/>
        <v/>
      </c>
      <c r="I873" s="13" t="str">
        <f>IF(ISBLANK(input!A873),"x","")</f>
        <v>x</v>
      </c>
      <c r="J873" s="13">
        <f>IFERROR(IF(I873="x",MATCH("x",I874:I959,0),N/A),"")</f>
        <v>5</v>
      </c>
      <c r="K873" s="14" t="str">
        <f t="shared" ca="1" si="27"/>
        <v/>
      </c>
    </row>
    <row r="874" spans="1:11" s="1" customFormat="1" x14ac:dyDescent="0.35">
      <c r="A874" s="14" t="str">
        <f>IFERROR(IF(ISNUMBER(SEARCH($A$1,input!$A874)),AND(1920&lt;=VALUE(TRIM(MID(input!$A874,SEARCH($A$1,input!$A874)+4,5))),VALUE(TRIM(MID(input!$A874,SEARCH($A$1,input!$A874)+4,5)))&lt;=2002),"X"),"")</f>
        <v>X</v>
      </c>
      <c r="B874" s="14" t="b">
        <f>IFERROR(IF(ISNUMBER(SEARCH($B$1,input!$A874)),AND(2010&lt;=VALUE(TRIM(MID(input!$A874,SEARCH($B$1,input!$A874)+4,5))),VALUE(TRIM(MID(input!$A874,SEARCH($B$1,input!$A874)+4,5)))&lt;=2020),"X"),"")</f>
        <v>1</v>
      </c>
      <c r="C874" s="14" t="str">
        <f>IFERROR(IF(ISNUMBER(SEARCH($C$1,input!$A874)),AND(2020&lt;=VALUE(TRIM(MID(input!$A874,SEARCH($C$1,input!$A874)+4,5))),VALUE(TRIM(MID(input!$A874,SEARCH($C$1,input!$A874)+4,5)))&lt;=2030),"X"),"")</f>
        <v>X</v>
      </c>
      <c r="D874" s="14" t="str">
        <f>IFERROR(IF(ISNUMBER(SEARCH($D$1,input!$A874)),IF(MID(input!$A874,SEARCH($D$1,input!$A874)+7,2)="cm",AND(150&lt;=VALUE(MID(input!$A874,SEARCH($D$1,input!$A874)+4,3)),VALUE(MID(input!$A874,SEARCH($D$1,input!$A874)+4,3))&lt;=193),IF(MID(input!$A874,SEARCH($D$1,input!$A874)+6,2)="in",AND(59&lt;=VALUE(MID(input!$A874,SEARCH($D$1,input!$A874)+4,2)),VALUE(MID(input!$A874,SEARCH($D$1,input!$A874)+4,2))&lt;=76),"")),"X"),"")</f>
        <v>X</v>
      </c>
      <c r="E874" s="14" t="b">
        <f>IFERROR(IF(ISNUMBER(SEARCH($E$1,input!$A874)),IF(AND(MID(input!$A874,SEARCH($E$1,input!$A874)+4,1)="#",
VLOOKUP(MID(input!$A874,SEARCH($E$1,input!$A874)+5,1),'TRUE LIST'!$C$2:$D$17,2,0),
VLOOKUP(MID(input!$A874,SEARCH($E$1,input!$A874)+6,1),'TRUE LIST'!$C$2:$D$17,2,0),
VLOOKUP(MID(input!$A874,SEARCH($E$1,input!$A874)+7,1),'TRUE LIST'!$C$2:$D$17,2,0),
VLOOKUP(MID(input!$A874,SEARCH($E$1,input!$A874)+8,1),'TRUE LIST'!$C$2:$D$17,2,0),
VLOOKUP(MID(input!$A874,SEARCH($E$1,input!$A874)+9,1),'TRUE LIST'!$C$2:$D$17,2,0),
VLOOKUP(MID(input!$A874,SEARCH($E$1,input!$A874)+10,1),'TRUE LIST'!$C$2:$D$17,2,0),
TRIM(MID(input!$A874,SEARCH($E$1,input!$A874)+11,1))=""),TRUE,""),"X"),"")</f>
        <v>1</v>
      </c>
      <c r="F874" s="14" t="str">
        <f>IFERROR(IF(ISNUMBER(SEARCH($F$1,input!$A874)),VLOOKUP(TRIM(MID(input!$A874,SEARCH($F$1,input!$A874)+4,4)),'TRUE LIST'!$A$2:$B$8,2,0),"X"),"")</f>
        <v>X</v>
      </c>
      <c r="G874" s="14" t="str">
        <f>IFERROR(IF(ISNUMBER(SEARCH($G$1,input!$A874)),IF(LEN(TRIM(MID(input!$A874,SEARCH($G$1,input!$A874)+4,10)))=9,TRUE,""),"X"),"")</f>
        <v>X</v>
      </c>
      <c r="H874" s="14">
        <f t="shared" ca="1" si="26"/>
        <v>6</v>
      </c>
      <c r="I874" s="13" t="str">
        <f>IF(ISBLANK(input!A874),"x","")</f>
        <v/>
      </c>
      <c r="J874" s="13" t="str">
        <f>IFERROR(IF(I874="x",MATCH("x",I875:I959,0),N/A),"")</f>
        <v/>
      </c>
      <c r="K874" s="14">
        <f t="shared" ca="1" si="27"/>
        <v>6</v>
      </c>
    </row>
    <row r="875" spans="1:11" s="1" customFormat="1" x14ac:dyDescent="0.35">
      <c r="A875" s="14" t="str">
        <f>IFERROR(IF(ISNUMBER(SEARCH($A$1,input!$A875)),AND(1920&lt;=VALUE(TRIM(MID(input!$A875,SEARCH($A$1,input!$A875)+4,5))),VALUE(TRIM(MID(input!$A875,SEARCH($A$1,input!$A875)+4,5)))&lt;=2002),"X"),"")</f>
        <v>X</v>
      </c>
      <c r="B875" s="14" t="str">
        <f>IFERROR(IF(ISNUMBER(SEARCH($B$1,input!$A875)),AND(2010&lt;=VALUE(TRIM(MID(input!$A875,SEARCH($B$1,input!$A875)+4,5))),VALUE(TRIM(MID(input!$A875,SEARCH($B$1,input!$A875)+4,5)))&lt;=2020),"X"),"")</f>
        <v>X</v>
      </c>
      <c r="C875" s="14" t="b">
        <f>IFERROR(IF(ISNUMBER(SEARCH($C$1,input!$A875)),AND(2020&lt;=VALUE(TRIM(MID(input!$A875,SEARCH($C$1,input!$A875)+4,5))),VALUE(TRIM(MID(input!$A875,SEARCH($C$1,input!$A875)+4,5)))&lt;=2030),"X"),"")</f>
        <v>1</v>
      </c>
      <c r="D875" s="14" t="str">
        <f>IFERROR(IF(ISNUMBER(SEARCH($D$1,input!$A875)),IF(MID(input!$A875,SEARCH($D$1,input!$A875)+7,2)="cm",AND(150&lt;=VALUE(MID(input!$A875,SEARCH($D$1,input!$A875)+4,3)),VALUE(MID(input!$A875,SEARCH($D$1,input!$A875)+4,3))&lt;=193),IF(MID(input!$A875,SEARCH($D$1,input!$A875)+6,2)="in",AND(59&lt;=VALUE(MID(input!$A875,SEARCH($D$1,input!$A875)+4,2)),VALUE(MID(input!$A875,SEARCH($D$1,input!$A875)+4,2))&lt;=76),"")),"X"),"")</f>
        <v>X</v>
      </c>
      <c r="E875" s="14" t="str">
        <f>IFERROR(IF(ISNUMBER(SEARCH($E$1,input!$A875)),IF(AND(MID(input!$A875,SEARCH($E$1,input!$A875)+4,1)="#",
VLOOKUP(MID(input!$A875,SEARCH($E$1,input!$A875)+5,1),'TRUE LIST'!$C$2:$D$17,2,0),
VLOOKUP(MID(input!$A875,SEARCH($E$1,input!$A875)+6,1),'TRUE LIST'!$C$2:$D$17,2,0),
VLOOKUP(MID(input!$A875,SEARCH($E$1,input!$A875)+7,1),'TRUE LIST'!$C$2:$D$17,2,0),
VLOOKUP(MID(input!$A875,SEARCH($E$1,input!$A875)+8,1),'TRUE LIST'!$C$2:$D$17,2,0),
VLOOKUP(MID(input!$A875,SEARCH($E$1,input!$A875)+9,1),'TRUE LIST'!$C$2:$D$17,2,0),
VLOOKUP(MID(input!$A875,SEARCH($E$1,input!$A875)+10,1),'TRUE LIST'!$C$2:$D$17,2,0),
TRIM(MID(input!$A875,SEARCH($E$1,input!$A875)+11,1))=""),TRUE,""),"X"),"")</f>
        <v>X</v>
      </c>
      <c r="F875" s="14" t="str">
        <f>IFERROR(IF(ISNUMBER(SEARCH($F$1,input!$A875)),VLOOKUP(TRIM(MID(input!$A875,SEARCH($F$1,input!$A875)+4,4)),'TRUE LIST'!$A$2:$B$8,2,0),"X"),"")</f>
        <v>X</v>
      </c>
      <c r="G875" s="14" t="str">
        <f>IFERROR(IF(ISNUMBER(SEARCH($G$1,input!$A875)),IF(LEN(TRIM(MID(input!$A875,SEARCH($G$1,input!$A875)+4,10)))=9,TRUE,""),"X"),"")</f>
        <v>X</v>
      </c>
      <c r="H875" s="14" t="str">
        <f t="shared" ca="1" si="26"/>
        <v/>
      </c>
      <c r="I875" s="13" t="str">
        <f>IF(ISBLANK(input!A875),"x","")</f>
        <v/>
      </c>
      <c r="J875" s="13" t="str">
        <f>IFERROR(IF(I875="x",MATCH("x",I876:I959,0),N/A),"")</f>
        <v/>
      </c>
      <c r="K875" s="14" t="str">
        <f t="shared" ca="1" si="27"/>
        <v/>
      </c>
    </row>
    <row r="876" spans="1:11" s="1" customFormat="1" x14ac:dyDescent="0.35">
      <c r="A876" s="14" t="str">
        <f>IFERROR(IF(ISNUMBER(SEARCH($A$1,input!$A876)),AND(1920&lt;=VALUE(TRIM(MID(input!$A876,SEARCH($A$1,input!$A876)+4,5))),VALUE(TRIM(MID(input!$A876,SEARCH($A$1,input!$A876)+4,5)))&lt;=2002),"X"),"")</f>
        <v>X</v>
      </c>
      <c r="B876" s="14" t="str">
        <f>IFERROR(IF(ISNUMBER(SEARCH($B$1,input!$A876)),AND(2010&lt;=VALUE(TRIM(MID(input!$A876,SEARCH($B$1,input!$A876)+4,5))),VALUE(TRIM(MID(input!$A876,SEARCH($B$1,input!$A876)+4,5)))&lt;=2020),"X"),"")</f>
        <v>X</v>
      </c>
      <c r="C876" s="14" t="str">
        <f>IFERROR(IF(ISNUMBER(SEARCH($C$1,input!$A876)),AND(2020&lt;=VALUE(TRIM(MID(input!$A876,SEARCH($C$1,input!$A876)+4,5))),VALUE(TRIM(MID(input!$A876,SEARCH($C$1,input!$A876)+4,5)))&lt;=2030),"X"),"")</f>
        <v>X</v>
      </c>
      <c r="D876" s="14" t="b">
        <f>IFERROR(IF(ISNUMBER(SEARCH($D$1,input!$A876)),IF(MID(input!$A876,SEARCH($D$1,input!$A876)+7,2)="cm",AND(150&lt;=VALUE(MID(input!$A876,SEARCH($D$1,input!$A876)+4,3)),VALUE(MID(input!$A876,SEARCH($D$1,input!$A876)+4,3))&lt;=193),IF(MID(input!$A876,SEARCH($D$1,input!$A876)+6,2)="in",AND(59&lt;=VALUE(MID(input!$A876,SEARCH($D$1,input!$A876)+4,2)),VALUE(MID(input!$A876,SEARCH($D$1,input!$A876)+4,2))&lt;=76),"")),"X"),"")</f>
        <v>1</v>
      </c>
      <c r="E876" s="14" t="str">
        <f>IFERROR(IF(ISNUMBER(SEARCH($E$1,input!$A876)),IF(AND(MID(input!$A876,SEARCH($E$1,input!$A876)+4,1)="#",
VLOOKUP(MID(input!$A876,SEARCH($E$1,input!$A876)+5,1),'TRUE LIST'!$C$2:$D$17,2,0),
VLOOKUP(MID(input!$A876,SEARCH($E$1,input!$A876)+6,1),'TRUE LIST'!$C$2:$D$17,2,0),
VLOOKUP(MID(input!$A876,SEARCH($E$1,input!$A876)+7,1),'TRUE LIST'!$C$2:$D$17,2,0),
VLOOKUP(MID(input!$A876,SEARCH($E$1,input!$A876)+8,1),'TRUE LIST'!$C$2:$D$17,2,0),
VLOOKUP(MID(input!$A876,SEARCH($E$1,input!$A876)+9,1),'TRUE LIST'!$C$2:$D$17,2,0),
VLOOKUP(MID(input!$A876,SEARCH($E$1,input!$A876)+10,1),'TRUE LIST'!$C$2:$D$17,2,0),
TRIM(MID(input!$A876,SEARCH($E$1,input!$A876)+11,1))=""),TRUE,""),"X"),"")</f>
        <v>X</v>
      </c>
      <c r="F876" s="14" t="str">
        <f>IFERROR(IF(ISNUMBER(SEARCH($F$1,input!$A876)),VLOOKUP(TRIM(MID(input!$A876,SEARCH($F$1,input!$A876)+4,4)),'TRUE LIST'!$A$2:$B$8,2,0),"X"),"")</f>
        <v>X</v>
      </c>
      <c r="G876" s="14" t="str">
        <f>IFERROR(IF(ISNUMBER(SEARCH($G$1,input!$A876)),IF(LEN(TRIM(MID(input!$A876,SEARCH($G$1,input!$A876)+4,10)))=9,TRUE,""),"X"),"")</f>
        <v>X</v>
      </c>
      <c r="H876" s="14" t="str">
        <f t="shared" ca="1" si="26"/>
        <v/>
      </c>
      <c r="I876" s="13" t="str">
        <f>IF(ISBLANK(input!A876),"x","")</f>
        <v/>
      </c>
      <c r="J876" s="13" t="str">
        <f>IFERROR(IF(I876="x",MATCH("x",I877:I959,0),N/A),"")</f>
        <v/>
      </c>
      <c r="K876" s="14" t="str">
        <f t="shared" ca="1" si="27"/>
        <v/>
      </c>
    </row>
    <row r="877" spans="1:11" s="1" customFormat="1" x14ac:dyDescent="0.35">
      <c r="A877" s="14" t="b">
        <f>IFERROR(IF(ISNUMBER(SEARCH($A$1,input!$A877)),AND(1920&lt;=VALUE(TRIM(MID(input!$A877,SEARCH($A$1,input!$A877)+4,5))),VALUE(TRIM(MID(input!$A877,SEARCH($A$1,input!$A877)+4,5)))&lt;=2002),"X"),"")</f>
        <v>1</v>
      </c>
      <c r="B877" s="14" t="str">
        <f>IFERROR(IF(ISNUMBER(SEARCH($B$1,input!$A877)),AND(2010&lt;=VALUE(TRIM(MID(input!$A877,SEARCH($B$1,input!$A877)+4,5))),VALUE(TRIM(MID(input!$A877,SEARCH($B$1,input!$A877)+4,5)))&lt;=2020),"X"),"")</f>
        <v>X</v>
      </c>
      <c r="C877" s="14" t="str">
        <f>IFERROR(IF(ISNUMBER(SEARCH($C$1,input!$A877)),AND(2020&lt;=VALUE(TRIM(MID(input!$A877,SEARCH($C$1,input!$A877)+4,5))),VALUE(TRIM(MID(input!$A877,SEARCH($C$1,input!$A877)+4,5)))&lt;=2030),"X"),"")</f>
        <v>X</v>
      </c>
      <c r="D877" s="14" t="str">
        <f>IFERROR(IF(ISNUMBER(SEARCH($D$1,input!$A877)),IF(MID(input!$A877,SEARCH($D$1,input!$A877)+7,2)="cm",AND(150&lt;=VALUE(MID(input!$A877,SEARCH($D$1,input!$A877)+4,3)),VALUE(MID(input!$A877,SEARCH($D$1,input!$A877)+4,3))&lt;=193),IF(MID(input!$A877,SEARCH($D$1,input!$A877)+6,2)="in",AND(59&lt;=VALUE(MID(input!$A877,SEARCH($D$1,input!$A877)+4,2)),VALUE(MID(input!$A877,SEARCH($D$1,input!$A877)+4,2))&lt;=76),"")),"X"),"")</f>
        <v>X</v>
      </c>
      <c r="E877" s="14" t="str">
        <f>IFERROR(IF(ISNUMBER(SEARCH($E$1,input!$A877)),IF(AND(MID(input!$A877,SEARCH($E$1,input!$A877)+4,1)="#",
VLOOKUP(MID(input!$A877,SEARCH($E$1,input!$A877)+5,1),'TRUE LIST'!$C$2:$D$17,2,0),
VLOOKUP(MID(input!$A877,SEARCH($E$1,input!$A877)+6,1),'TRUE LIST'!$C$2:$D$17,2,0),
VLOOKUP(MID(input!$A877,SEARCH($E$1,input!$A877)+7,1),'TRUE LIST'!$C$2:$D$17,2,0),
VLOOKUP(MID(input!$A877,SEARCH($E$1,input!$A877)+8,1),'TRUE LIST'!$C$2:$D$17,2,0),
VLOOKUP(MID(input!$A877,SEARCH($E$1,input!$A877)+9,1),'TRUE LIST'!$C$2:$D$17,2,0),
VLOOKUP(MID(input!$A877,SEARCH($E$1,input!$A877)+10,1),'TRUE LIST'!$C$2:$D$17,2,0),
TRIM(MID(input!$A877,SEARCH($E$1,input!$A877)+11,1))=""),TRUE,""),"X"),"")</f>
        <v>X</v>
      </c>
      <c r="F877" s="14" t="b">
        <f>IFERROR(IF(ISNUMBER(SEARCH($F$1,input!$A877)),VLOOKUP(TRIM(MID(input!$A877,SEARCH($F$1,input!$A877)+4,4)),'TRUE LIST'!$A$2:$B$8,2,0),"X"),"")</f>
        <v>1</v>
      </c>
      <c r="G877" s="14" t="b">
        <f>IFERROR(IF(ISNUMBER(SEARCH($G$1,input!$A877)),IF(LEN(TRIM(MID(input!$A877,SEARCH($G$1,input!$A877)+4,10)))=9,TRUE,""),"X"),"")</f>
        <v>1</v>
      </c>
      <c r="H877" s="14" t="str">
        <f t="shared" ca="1" si="26"/>
        <v/>
      </c>
      <c r="I877" s="13" t="str">
        <f>IF(ISBLANK(input!A877),"x","")</f>
        <v/>
      </c>
      <c r="J877" s="13" t="str">
        <f>IFERROR(IF(I877="x",MATCH("x",I878:I959,0),N/A),"")</f>
        <v/>
      </c>
      <c r="K877" s="14" t="str">
        <f t="shared" ca="1" si="27"/>
        <v/>
      </c>
    </row>
    <row r="878" spans="1:11" s="1" customFormat="1" x14ac:dyDescent="0.35">
      <c r="A878" s="14" t="str">
        <f>IFERROR(IF(ISNUMBER(SEARCH($A$1,input!$A878)),AND(1920&lt;=VALUE(TRIM(MID(input!$A878,SEARCH($A$1,input!$A878)+4,5))),VALUE(TRIM(MID(input!$A878,SEARCH($A$1,input!$A878)+4,5)))&lt;=2002),"X"),"")</f>
        <v>X</v>
      </c>
      <c r="B878" s="14" t="str">
        <f>IFERROR(IF(ISNUMBER(SEARCH($B$1,input!$A878)),AND(2010&lt;=VALUE(TRIM(MID(input!$A878,SEARCH($B$1,input!$A878)+4,5))),VALUE(TRIM(MID(input!$A878,SEARCH($B$1,input!$A878)+4,5)))&lt;=2020),"X"),"")</f>
        <v>X</v>
      </c>
      <c r="C878" s="14" t="str">
        <f>IFERROR(IF(ISNUMBER(SEARCH($C$1,input!$A878)),AND(2020&lt;=VALUE(TRIM(MID(input!$A878,SEARCH($C$1,input!$A878)+4,5))),VALUE(TRIM(MID(input!$A878,SEARCH($C$1,input!$A878)+4,5)))&lt;=2030),"X"),"")</f>
        <v>X</v>
      </c>
      <c r="D878" s="14" t="str">
        <f>IFERROR(IF(ISNUMBER(SEARCH($D$1,input!$A878)),IF(MID(input!$A878,SEARCH($D$1,input!$A878)+7,2)="cm",AND(150&lt;=VALUE(MID(input!$A878,SEARCH($D$1,input!$A878)+4,3)),VALUE(MID(input!$A878,SEARCH($D$1,input!$A878)+4,3))&lt;=193),IF(MID(input!$A878,SEARCH($D$1,input!$A878)+6,2)="in",AND(59&lt;=VALUE(MID(input!$A878,SEARCH($D$1,input!$A878)+4,2)),VALUE(MID(input!$A878,SEARCH($D$1,input!$A878)+4,2))&lt;=76),"")),"X"),"")</f>
        <v>X</v>
      </c>
      <c r="E878" s="14" t="str">
        <f>IFERROR(IF(ISNUMBER(SEARCH($E$1,input!$A878)),IF(AND(MID(input!$A878,SEARCH($E$1,input!$A878)+4,1)="#",
VLOOKUP(MID(input!$A878,SEARCH($E$1,input!$A878)+5,1),'TRUE LIST'!$C$2:$D$17,2,0),
VLOOKUP(MID(input!$A878,SEARCH($E$1,input!$A878)+6,1),'TRUE LIST'!$C$2:$D$17,2,0),
VLOOKUP(MID(input!$A878,SEARCH($E$1,input!$A878)+7,1),'TRUE LIST'!$C$2:$D$17,2,0),
VLOOKUP(MID(input!$A878,SEARCH($E$1,input!$A878)+8,1),'TRUE LIST'!$C$2:$D$17,2,0),
VLOOKUP(MID(input!$A878,SEARCH($E$1,input!$A878)+9,1),'TRUE LIST'!$C$2:$D$17,2,0),
VLOOKUP(MID(input!$A878,SEARCH($E$1,input!$A878)+10,1),'TRUE LIST'!$C$2:$D$17,2,0),
TRIM(MID(input!$A878,SEARCH($E$1,input!$A878)+11,1))=""),TRUE,""),"X"),"")</f>
        <v>X</v>
      </c>
      <c r="F878" s="14" t="str">
        <f>IFERROR(IF(ISNUMBER(SEARCH($F$1,input!$A878)),VLOOKUP(TRIM(MID(input!$A878,SEARCH($F$1,input!$A878)+4,4)),'TRUE LIST'!$A$2:$B$8,2,0),"X"),"")</f>
        <v>X</v>
      </c>
      <c r="G878" s="14" t="str">
        <f>IFERROR(IF(ISNUMBER(SEARCH($G$1,input!$A878)),IF(LEN(TRIM(MID(input!$A878,SEARCH($G$1,input!$A878)+4,10)))=9,TRUE,""),"X"),"")</f>
        <v>X</v>
      </c>
      <c r="H878" s="14" t="str">
        <f t="shared" ca="1" si="26"/>
        <v/>
      </c>
      <c r="I878" s="13" t="str">
        <f>IF(ISBLANK(input!A878),"x","")</f>
        <v>x</v>
      </c>
      <c r="J878" s="13">
        <f>IFERROR(IF(I878="x",MATCH("x",I879:I959,0),N/A),"")</f>
        <v>6</v>
      </c>
      <c r="K878" s="14" t="str">
        <f t="shared" ca="1" si="27"/>
        <v/>
      </c>
    </row>
    <row r="879" spans="1:11" s="1" customFormat="1" x14ac:dyDescent="0.35">
      <c r="A879" s="14" t="str">
        <f>IFERROR(IF(ISNUMBER(SEARCH($A$1,input!$A879)),AND(1920&lt;=VALUE(TRIM(MID(input!$A879,SEARCH($A$1,input!$A879)+4,5))),VALUE(TRIM(MID(input!$A879,SEARCH($A$1,input!$A879)+4,5)))&lt;=2002),"X"),"")</f>
        <v>X</v>
      </c>
      <c r="B879" s="14" t="str">
        <f>IFERROR(IF(ISNUMBER(SEARCH($B$1,input!$A879)),AND(2010&lt;=VALUE(TRIM(MID(input!$A879,SEARCH($B$1,input!$A879)+4,5))),VALUE(TRIM(MID(input!$A879,SEARCH($B$1,input!$A879)+4,5)))&lt;=2020),"X"),"")</f>
        <v>X</v>
      </c>
      <c r="C879" s="14" t="str">
        <f>IFERROR(IF(ISNUMBER(SEARCH($C$1,input!$A879)),AND(2020&lt;=VALUE(TRIM(MID(input!$A879,SEARCH($C$1,input!$A879)+4,5))),VALUE(TRIM(MID(input!$A879,SEARCH($C$1,input!$A879)+4,5)))&lt;=2030),"X"),"")</f>
        <v>X</v>
      </c>
      <c r="D879" s="14" t="str">
        <f>IFERROR(IF(ISNUMBER(SEARCH($D$1,input!$A879)),IF(MID(input!$A879,SEARCH($D$1,input!$A879)+7,2)="cm",AND(150&lt;=VALUE(MID(input!$A879,SEARCH($D$1,input!$A879)+4,3)),VALUE(MID(input!$A879,SEARCH($D$1,input!$A879)+4,3))&lt;=193),IF(MID(input!$A879,SEARCH($D$1,input!$A879)+6,2)="in",AND(59&lt;=VALUE(MID(input!$A879,SEARCH($D$1,input!$A879)+4,2)),VALUE(MID(input!$A879,SEARCH($D$1,input!$A879)+4,2))&lt;=76),"")),"X"),"")</f>
        <v>X</v>
      </c>
      <c r="E879" s="14" t="str">
        <f>IFERROR(IF(ISNUMBER(SEARCH($E$1,input!$A879)),IF(AND(MID(input!$A879,SEARCH($E$1,input!$A879)+4,1)="#",
VLOOKUP(MID(input!$A879,SEARCH($E$1,input!$A879)+5,1),'TRUE LIST'!$C$2:$D$17,2,0),
VLOOKUP(MID(input!$A879,SEARCH($E$1,input!$A879)+6,1),'TRUE LIST'!$C$2:$D$17,2,0),
VLOOKUP(MID(input!$A879,SEARCH($E$1,input!$A879)+7,1),'TRUE LIST'!$C$2:$D$17,2,0),
VLOOKUP(MID(input!$A879,SEARCH($E$1,input!$A879)+8,1),'TRUE LIST'!$C$2:$D$17,2,0),
VLOOKUP(MID(input!$A879,SEARCH($E$1,input!$A879)+9,1),'TRUE LIST'!$C$2:$D$17,2,0),
VLOOKUP(MID(input!$A879,SEARCH($E$1,input!$A879)+10,1),'TRUE LIST'!$C$2:$D$17,2,0),
TRIM(MID(input!$A879,SEARCH($E$1,input!$A879)+11,1))=""),TRUE,""),"X"),"")</f>
        <v>X</v>
      </c>
      <c r="F879" s="14" t="str">
        <f>IFERROR(IF(ISNUMBER(SEARCH($F$1,input!$A879)),VLOOKUP(TRIM(MID(input!$A879,SEARCH($F$1,input!$A879)+4,4)),'TRUE LIST'!$A$2:$B$8,2,0),"X"),"")</f>
        <v/>
      </c>
      <c r="G879" s="14" t="str">
        <f>IFERROR(IF(ISNUMBER(SEARCH($G$1,input!$A879)),IF(LEN(TRIM(MID(input!$A879,SEARCH($G$1,input!$A879)+4,10)))=9,TRUE,""),"X"),"")</f>
        <v>X</v>
      </c>
      <c r="H879" s="14">
        <f t="shared" ca="1" si="26"/>
        <v>6</v>
      </c>
      <c r="I879" s="13" t="str">
        <f>IF(ISBLANK(input!A879),"x","")</f>
        <v/>
      </c>
      <c r="J879" s="13" t="str">
        <f>IFERROR(IF(I879="x",MATCH("x",I880:I959,0),N/A),"")</f>
        <v/>
      </c>
      <c r="K879" s="14">
        <f t="shared" ca="1" si="27"/>
        <v>6</v>
      </c>
    </row>
    <row r="880" spans="1:11" s="1" customFormat="1" x14ac:dyDescent="0.35">
      <c r="A880" s="14" t="str">
        <f>IFERROR(IF(ISNUMBER(SEARCH($A$1,input!$A880)),AND(1920&lt;=VALUE(TRIM(MID(input!$A880,SEARCH($A$1,input!$A880)+4,5))),VALUE(TRIM(MID(input!$A880,SEARCH($A$1,input!$A880)+4,5)))&lt;=2002),"X"),"")</f>
        <v>X</v>
      </c>
      <c r="B880" s="14" t="str">
        <f>IFERROR(IF(ISNUMBER(SEARCH($B$1,input!$A880)),AND(2010&lt;=VALUE(TRIM(MID(input!$A880,SEARCH($B$1,input!$A880)+4,5))),VALUE(TRIM(MID(input!$A880,SEARCH($B$1,input!$A880)+4,5)))&lt;=2020),"X"),"")</f>
        <v>X</v>
      </c>
      <c r="C880" s="14" t="b">
        <f>IFERROR(IF(ISNUMBER(SEARCH($C$1,input!$A880)),AND(2020&lt;=VALUE(TRIM(MID(input!$A880,SEARCH($C$1,input!$A880)+4,5))),VALUE(TRIM(MID(input!$A880,SEARCH($C$1,input!$A880)+4,5)))&lt;=2030),"X"),"")</f>
        <v>1</v>
      </c>
      <c r="D880" s="14" t="str">
        <f>IFERROR(IF(ISNUMBER(SEARCH($D$1,input!$A880)),IF(MID(input!$A880,SEARCH($D$1,input!$A880)+7,2)="cm",AND(150&lt;=VALUE(MID(input!$A880,SEARCH($D$1,input!$A880)+4,3)),VALUE(MID(input!$A880,SEARCH($D$1,input!$A880)+4,3))&lt;=193),IF(MID(input!$A880,SEARCH($D$1,input!$A880)+6,2)="in",AND(59&lt;=VALUE(MID(input!$A880,SEARCH($D$1,input!$A880)+4,2)),VALUE(MID(input!$A880,SEARCH($D$1,input!$A880)+4,2))&lt;=76),"")),"X"),"")</f>
        <v>X</v>
      </c>
      <c r="E880" s="14" t="str">
        <f>IFERROR(IF(ISNUMBER(SEARCH($E$1,input!$A880)),IF(AND(MID(input!$A880,SEARCH($E$1,input!$A880)+4,1)="#",
VLOOKUP(MID(input!$A880,SEARCH($E$1,input!$A880)+5,1),'TRUE LIST'!$C$2:$D$17,2,0),
VLOOKUP(MID(input!$A880,SEARCH($E$1,input!$A880)+6,1),'TRUE LIST'!$C$2:$D$17,2,0),
VLOOKUP(MID(input!$A880,SEARCH($E$1,input!$A880)+7,1),'TRUE LIST'!$C$2:$D$17,2,0),
VLOOKUP(MID(input!$A880,SEARCH($E$1,input!$A880)+8,1),'TRUE LIST'!$C$2:$D$17,2,0),
VLOOKUP(MID(input!$A880,SEARCH($E$1,input!$A880)+9,1),'TRUE LIST'!$C$2:$D$17,2,0),
VLOOKUP(MID(input!$A880,SEARCH($E$1,input!$A880)+10,1),'TRUE LIST'!$C$2:$D$17,2,0),
TRIM(MID(input!$A880,SEARCH($E$1,input!$A880)+11,1))=""),TRUE,""),"X"),"")</f>
        <v>X</v>
      </c>
      <c r="F880" s="14" t="str">
        <f>IFERROR(IF(ISNUMBER(SEARCH($F$1,input!$A880)),VLOOKUP(TRIM(MID(input!$A880,SEARCH($F$1,input!$A880)+4,4)),'TRUE LIST'!$A$2:$B$8,2,0),"X"),"")</f>
        <v>X</v>
      </c>
      <c r="G880" s="14" t="str">
        <f>IFERROR(IF(ISNUMBER(SEARCH($G$1,input!$A880)),IF(LEN(TRIM(MID(input!$A880,SEARCH($G$1,input!$A880)+4,10)))=9,TRUE,""),"X"),"")</f>
        <v>X</v>
      </c>
      <c r="H880" s="14" t="str">
        <f t="shared" ca="1" si="26"/>
        <v/>
      </c>
      <c r="I880" s="13" t="str">
        <f>IF(ISBLANK(input!A880),"x","")</f>
        <v/>
      </c>
      <c r="J880" s="13" t="str">
        <f>IFERROR(IF(I880="x",MATCH("x",I881:I959,0),N/A),"")</f>
        <v/>
      </c>
      <c r="K880" s="14" t="str">
        <f t="shared" ca="1" si="27"/>
        <v/>
      </c>
    </row>
    <row r="881" spans="1:11" s="1" customFormat="1" x14ac:dyDescent="0.35">
      <c r="A881" s="14" t="str">
        <f>IFERROR(IF(ISNUMBER(SEARCH($A$1,input!$A881)),AND(1920&lt;=VALUE(TRIM(MID(input!$A881,SEARCH($A$1,input!$A881)+4,5))),VALUE(TRIM(MID(input!$A881,SEARCH($A$1,input!$A881)+4,5)))&lt;=2002),"X"),"")</f>
        <v>X</v>
      </c>
      <c r="B881" s="14" t="str">
        <f>IFERROR(IF(ISNUMBER(SEARCH($B$1,input!$A881)),AND(2010&lt;=VALUE(TRIM(MID(input!$A881,SEARCH($B$1,input!$A881)+4,5))),VALUE(TRIM(MID(input!$A881,SEARCH($B$1,input!$A881)+4,5)))&lt;=2020),"X"),"")</f>
        <v>X</v>
      </c>
      <c r="C881" s="14" t="str">
        <f>IFERROR(IF(ISNUMBER(SEARCH($C$1,input!$A881)),AND(2020&lt;=VALUE(TRIM(MID(input!$A881,SEARCH($C$1,input!$A881)+4,5))),VALUE(TRIM(MID(input!$A881,SEARCH($C$1,input!$A881)+4,5)))&lt;=2030),"X"),"")</f>
        <v>X</v>
      </c>
      <c r="D881" s="14" t="str">
        <f>IFERROR(IF(ISNUMBER(SEARCH($D$1,input!$A881)),IF(MID(input!$A881,SEARCH($D$1,input!$A881)+7,2)="cm",AND(150&lt;=VALUE(MID(input!$A881,SEARCH($D$1,input!$A881)+4,3)),VALUE(MID(input!$A881,SEARCH($D$1,input!$A881)+4,3))&lt;=193),IF(MID(input!$A881,SEARCH($D$1,input!$A881)+6,2)="in",AND(59&lt;=VALUE(MID(input!$A881,SEARCH($D$1,input!$A881)+4,2)),VALUE(MID(input!$A881,SEARCH($D$1,input!$A881)+4,2))&lt;=76),"")),"X"),"")</f>
        <v>X</v>
      </c>
      <c r="E881" s="14" t="str">
        <f>IFERROR(IF(ISNUMBER(SEARCH($E$1,input!$A881)),IF(AND(MID(input!$A881,SEARCH($E$1,input!$A881)+4,1)="#",
VLOOKUP(MID(input!$A881,SEARCH($E$1,input!$A881)+5,1),'TRUE LIST'!$C$2:$D$17,2,0),
VLOOKUP(MID(input!$A881,SEARCH($E$1,input!$A881)+6,1),'TRUE LIST'!$C$2:$D$17,2,0),
VLOOKUP(MID(input!$A881,SEARCH($E$1,input!$A881)+7,1),'TRUE LIST'!$C$2:$D$17,2,0),
VLOOKUP(MID(input!$A881,SEARCH($E$1,input!$A881)+8,1),'TRUE LIST'!$C$2:$D$17,2,0),
VLOOKUP(MID(input!$A881,SEARCH($E$1,input!$A881)+9,1),'TRUE LIST'!$C$2:$D$17,2,0),
VLOOKUP(MID(input!$A881,SEARCH($E$1,input!$A881)+10,1),'TRUE LIST'!$C$2:$D$17,2,0),
TRIM(MID(input!$A881,SEARCH($E$1,input!$A881)+11,1))=""),TRUE,""),"X"),"")</f>
        <v/>
      </c>
      <c r="F881" s="14" t="str">
        <f>IFERROR(IF(ISNUMBER(SEARCH($F$1,input!$A881)),VLOOKUP(TRIM(MID(input!$A881,SEARCH($F$1,input!$A881)+4,4)),'TRUE LIST'!$A$2:$B$8,2,0),"X"),"")</f>
        <v>X</v>
      </c>
      <c r="G881" s="14" t="str">
        <f>IFERROR(IF(ISNUMBER(SEARCH($G$1,input!$A881)),IF(LEN(TRIM(MID(input!$A881,SEARCH($G$1,input!$A881)+4,10)))=9,TRUE,""),"X"),"")</f>
        <v>X</v>
      </c>
      <c r="H881" s="14" t="str">
        <f t="shared" ca="1" si="26"/>
        <v/>
      </c>
      <c r="I881" s="13" t="str">
        <f>IF(ISBLANK(input!A881),"x","")</f>
        <v/>
      </c>
      <c r="J881" s="13" t="str">
        <f>IFERROR(IF(I881="x",MATCH("x",I882:I959,0),N/A),"")</f>
        <v/>
      </c>
      <c r="K881" s="14" t="str">
        <f t="shared" ca="1" si="27"/>
        <v/>
      </c>
    </row>
    <row r="882" spans="1:11" s="1" customFormat="1" x14ac:dyDescent="0.35">
      <c r="A882" s="14" t="b">
        <f>IFERROR(IF(ISNUMBER(SEARCH($A$1,input!$A882)),AND(1920&lt;=VALUE(TRIM(MID(input!$A882,SEARCH($A$1,input!$A882)+4,5))),VALUE(TRIM(MID(input!$A882,SEARCH($A$1,input!$A882)+4,5)))&lt;=2002),"X"),"")</f>
        <v>1</v>
      </c>
      <c r="B882" s="14" t="str">
        <f>IFERROR(IF(ISNUMBER(SEARCH($B$1,input!$A882)),AND(2010&lt;=VALUE(TRIM(MID(input!$A882,SEARCH($B$1,input!$A882)+4,5))),VALUE(TRIM(MID(input!$A882,SEARCH($B$1,input!$A882)+4,5)))&lt;=2020),"X"),"")</f>
        <v>X</v>
      </c>
      <c r="C882" s="14" t="str">
        <f>IFERROR(IF(ISNUMBER(SEARCH($C$1,input!$A882)),AND(2020&lt;=VALUE(TRIM(MID(input!$A882,SEARCH($C$1,input!$A882)+4,5))),VALUE(TRIM(MID(input!$A882,SEARCH($C$1,input!$A882)+4,5)))&lt;=2030),"X"),"")</f>
        <v>X</v>
      </c>
      <c r="D882" s="14" t="str">
        <f>IFERROR(IF(ISNUMBER(SEARCH($D$1,input!$A882)),IF(MID(input!$A882,SEARCH($D$1,input!$A882)+7,2)="cm",AND(150&lt;=VALUE(MID(input!$A882,SEARCH($D$1,input!$A882)+4,3)),VALUE(MID(input!$A882,SEARCH($D$1,input!$A882)+4,3))&lt;=193),IF(MID(input!$A882,SEARCH($D$1,input!$A882)+6,2)="in",AND(59&lt;=VALUE(MID(input!$A882,SEARCH($D$1,input!$A882)+4,2)),VALUE(MID(input!$A882,SEARCH($D$1,input!$A882)+4,2))&lt;=76),"")),"X"),"")</f>
        <v/>
      </c>
      <c r="E882" s="14" t="str">
        <f>IFERROR(IF(ISNUMBER(SEARCH($E$1,input!$A882)),IF(AND(MID(input!$A882,SEARCH($E$1,input!$A882)+4,1)="#",
VLOOKUP(MID(input!$A882,SEARCH($E$1,input!$A882)+5,1),'TRUE LIST'!$C$2:$D$17,2,0),
VLOOKUP(MID(input!$A882,SEARCH($E$1,input!$A882)+6,1),'TRUE LIST'!$C$2:$D$17,2,0),
VLOOKUP(MID(input!$A882,SEARCH($E$1,input!$A882)+7,1),'TRUE LIST'!$C$2:$D$17,2,0),
VLOOKUP(MID(input!$A882,SEARCH($E$1,input!$A882)+8,1),'TRUE LIST'!$C$2:$D$17,2,0),
VLOOKUP(MID(input!$A882,SEARCH($E$1,input!$A882)+9,1),'TRUE LIST'!$C$2:$D$17,2,0),
VLOOKUP(MID(input!$A882,SEARCH($E$1,input!$A882)+10,1),'TRUE LIST'!$C$2:$D$17,2,0),
TRIM(MID(input!$A882,SEARCH($E$1,input!$A882)+11,1))=""),TRUE,""),"X"),"")</f>
        <v>X</v>
      </c>
      <c r="F882" s="14" t="str">
        <f>IFERROR(IF(ISNUMBER(SEARCH($F$1,input!$A882)),VLOOKUP(TRIM(MID(input!$A882,SEARCH($F$1,input!$A882)+4,4)),'TRUE LIST'!$A$2:$B$8,2,0),"X"),"")</f>
        <v>X</v>
      </c>
      <c r="G882" s="14" t="b">
        <f>IFERROR(IF(ISNUMBER(SEARCH($G$1,input!$A882)),IF(LEN(TRIM(MID(input!$A882,SEARCH($G$1,input!$A882)+4,10)))=9,TRUE,""),"X"),"")</f>
        <v>1</v>
      </c>
      <c r="H882" s="14" t="str">
        <f t="shared" ca="1" si="26"/>
        <v/>
      </c>
      <c r="I882" s="13" t="str">
        <f>IF(ISBLANK(input!A882),"x","")</f>
        <v/>
      </c>
      <c r="J882" s="13" t="str">
        <f>IFERROR(IF(I882="x",MATCH("x",I883:I959,0),N/A),"")</f>
        <v/>
      </c>
      <c r="K882" s="14" t="str">
        <f t="shared" ca="1" si="27"/>
        <v/>
      </c>
    </row>
    <row r="883" spans="1:11" s="1" customFormat="1" x14ac:dyDescent="0.35">
      <c r="A883" s="14" t="str">
        <f>IFERROR(IF(ISNUMBER(SEARCH($A$1,input!$A883)),AND(1920&lt;=VALUE(TRIM(MID(input!$A883,SEARCH($A$1,input!$A883)+4,5))),VALUE(TRIM(MID(input!$A883,SEARCH($A$1,input!$A883)+4,5)))&lt;=2002),"X"),"")</f>
        <v>X</v>
      </c>
      <c r="B883" s="14" t="b">
        <f>IFERROR(IF(ISNUMBER(SEARCH($B$1,input!$A883)),AND(2010&lt;=VALUE(TRIM(MID(input!$A883,SEARCH($B$1,input!$A883)+4,5))),VALUE(TRIM(MID(input!$A883,SEARCH($B$1,input!$A883)+4,5)))&lt;=2020),"X"),"")</f>
        <v>1</v>
      </c>
      <c r="C883" s="14" t="str">
        <f>IFERROR(IF(ISNUMBER(SEARCH($C$1,input!$A883)),AND(2020&lt;=VALUE(TRIM(MID(input!$A883,SEARCH($C$1,input!$A883)+4,5))),VALUE(TRIM(MID(input!$A883,SEARCH($C$1,input!$A883)+4,5)))&lt;=2030),"X"),"")</f>
        <v>X</v>
      </c>
      <c r="D883" s="14" t="str">
        <f>IFERROR(IF(ISNUMBER(SEARCH($D$1,input!$A883)),IF(MID(input!$A883,SEARCH($D$1,input!$A883)+7,2)="cm",AND(150&lt;=VALUE(MID(input!$A883,SEARCH($D$1,input!$A883)+4,3)),VALUE(MID(input!$A883,SEARCH($D$1,input!$A883)+4,3))&lt;=193),IF(MID(input!$A883,SEARCH($D$1,input!$A883)+6,2)="in",AND(59&lt;=VALUE(MID(input!$A883,SEARCH($D$1,input!$A883)+4,2)),VALUE(MID(input!$A883,SEARCH($D$1,input!$A883)+4,2))&lt;=76),"")),"X"),"")</f>
        <v>X</v>
      </c>
      <c r="E883" s="14" t="str">
        <f>IFERROR(IF(ISNUMBER(SEARCH($E$1,input!$A883)),IF(AND(MID(input!$A883,SEARCH($E$1,input!$A883)+4,1)="#",
VLOOKUP(MID(input!$A883,SEARCH($E$1,input!$A883)+5,1),'TRUE LIST'!$C$2:$D$17,2,0),
VLOOKUP(MID(input!$A883,SEARCH($E$1,input!$A883)+6,1),'TRUE LIST'!$C$2:$D$17,2,0),
VLOOKUP(MID(input!$A883,SEARCH($E$1,input!$A883)+7,1),'TRUE LIST'!$C$2:$D$17,2,0),
VLOOKUP(MID(input!$A883,SEARCH($E$1,input!$A883)+8,1),'TRUE LIST'!$C$2:$D$17,2,0),
VLOOKUP(MID(input!$A883,SEARCH($E$1,input!$A883)+9,1),'TRUE LIST'!$C$2:$D$17,2,0),
VLOOKUP(MID(input!$A883,SEARCH($E$1,input!$A883)+10,1),'TRUE LIST'!$C$2:$D$17,2,0),
TRIM(MID(input!$A883,SEARCH($E$1,input!$A883)+11,1))=""),TRUE,""),"X"),"")</f>
        <v>X</v>
      </c>
      <c r="F883" s="14" t="str">
        <f>IFERROR(IF(ISNUMBER(SEARCH($F$1,input!$A883)),VLOOKUP(TRIM(MID(input!$A883,SEARCH($F$1,input!$A883)+4,4)),'TRUE LIST'!$A$2:$B$8,2,0),"X"),"")</f>
        <v>X</v>
      </c>
      <c r="G883" s="14" t="str">
        <f>IFERROR(IF(ISNUMBER(SEARCH($G$1,input!$A883)),IF(LEN(TRIM(MID(input!$A883,SEARCH($G$1,input!$A883)+4,10)))=9,TRUE,""),"X"),"")</f>
        <v>X</v>
      </c>
      <c r="H883" s="14" t="str">
        <f t="shared" ca="1" si="26"/>
        <v/>
      </c>
      <c r="I883" s="13" t="str">
        <f>IF(ISBLANK(input!A883),"x","")</f>
        <v/>
      </c>
      <c r="J883" s="13" t="str">
        <f>IFERROR(IF(I883="x",MATCH("x",I884:I959,0),N/A),"")</f>
        <v/>
      </c>
      <c r="K883" s="14" t="str">
        <f t="shared" ca="1" si="27"/>
        <v/>
      </c>
    </row>
    <row r="884" spans="1:11" s="1" customFormat="1" x14ac:dyDescent="0.35">
      <c r="A884" s="14" t="str">
        <f>IFERROR(IF(ISNUMBER(SEARCH($A$1,input!$A884)),AND(1920&lt;=VALUE(TRIM(MID(input!$A884,SEARCH($A$1,input!$A884)+4,5))),VALUE(TRIM(MID(input!$A884,SEARCH($A$1,input!$A884)+4,5)))&lt;=2002),"X"),"")</f>
        <v>X</v>
      </c>
      <c r="B884" s="14" t="str">
        <f>IFERROR(IF(ISNUMBER(SEARCH($B$1,input!$A884)),AND(2010&lt;=VALUE(TRIM(MID(input!$A884,SEARCH($B$1,input!$A884)+4,5))),VALUE(TRIM(MID(input!$A884,SEARCH($B$1,input!$A884)+4,5)))&lt;=2020),"X"),"")</f>
        <v>X</v>
      </c>
      <c r="C884" s="14" t="str">
        <f>IFERROR(IF(ISNUMBER(SEARCH($C$1,input!$A884)),AND(2020&lt;=VALUE(TRIM(MID(input!$A884,SEARCH($C$1,input!$A884)+4,5))),VALUE(TRIM(MID(input!$A884,SEARCH($C$1,input!$A884)+4,5)))&lt;=2030),"X"),"")</f>
        <v>X</v>
      </c>
      <c r="D884" s="14" t="str">
        <f>IFERROR(IF(ISNUMBER(SEARCH($D$1,input!$A884)),IF(MID(input!$A884,SEARCH($D$1,input!$A884)+7,2)="cm",AND(150&lt;=VALUE(MID(input!$A884,SEARCH($D$1,input!$A884)+4,3)),VALUE(MID(input!$A884,SEARCH($D$1,input!$A884)+4,3))&lt;=193),IF(MID(input!$A884,SEARCH($D$1,input!$A884)+6,2)="in",AND(59&lt;=VALUE(MID(input!$A884,SEARCH($D$1,input!$A884)+4,2)),VALUE(MID(input!$A884,SEARCH($D$1,input!$A884)+4,2))&lt;=76),"")),"X"),"")</f>
        <v>X</v>
      </c>
      <c r="E884" s="14" t="str">
        <f>IFERROR(IF(ISNUMBER(SEARCH($E$1,input!$A884)),IF(AND(MID(input!$A884,SEARCH($E$1,input!$A884)+4,1)="#",
VLOOKUP(MID(input!$A884,SEARCH($E$1,input!$A884)+5,1),'TRUE LIST'!$C$2:$D$17,2,0),
VLOOKUP(MID(input!$A884,SEARCH($E$1,input!$A884)+6,1),'TRUE LIST'!$C$2:$D$17,2,0),
VLOOKUP(MID(input!$A884,SEARCH($E$1,input!$A884)+7,1),'TRUE LIST'!$C$2:$D$17,2,0),
VLOOKUP(MID(input!$A884,SEARCH($E$1,input!$A884)+8,1),'TRUE LIST'!$C$2:$D$17,2,0),
VLOOKUP(MID(input!$A884,SEARCH($E$1,input!$A884)+9,1),'TRUE LIST'!$C$2:$D$17,2,0),
VLOOKUP(MID(input!$A884,SEARCH($E$1,input!$A884)+10,1),'TRUE LIST'!$C$2:$D$17,2,0),
TRIM(MID(input!$A884,SEARCH($E$1,input!$A884)+11,1))=""),TRUE,""),"X"),"")</f>
        <v>X</v>
      </c>
      <c r="F884" s="14" t="str">
        <f>IFERROR(IF(ISNUMBER(SEARCH($F$1,input!$A884)),VLOOKUP(TRIM(MID(input!$A884,SEARCH($F$1,input!$A884)+4,4)),'TRUE LIST'!$A$2:$B$8,2,0),"X"),"")</f>
        <v>X</v>
      </c>
      <c r="G884" s="14" t="str">
        <f>IFERROR(IF(ISNUMBER(SEARCH($G$1,input!$A884)),IF(LEN(TRIM(MID(input!$A884,SEARCH($G$1,input!$A884)+4,10)))=9,TRUE,""),"X"),"")</f>
        <v>X</v>
      </c>
      <c r="H884" s="14" t="str">
        <f t="shared" ca="1" si="26"/>
        <v/>
      </c>
      <c r="I884" s="13" t="str">
        <f>IF(ISBLANK(input!A884),"x","")</f>
        <v>x</v>
      </c>
      <c r="J884" s="13">
        <f>IFERROR(IF(I884="x",MATCH("x",I885:I959,0),N/A),"")</f>
        <v>4</v>
      </c>
      <c r="K884" s="14" t="str">
        <f t="shared" ca="1" si="27"/>
        <v/>
      </c>
    </row>
    <row r="885" spans="1:11" s="1" customFormat="1" x14ac:dyDescent="0.35">
      <c r="A885" s="14" t="b">
        <f>IFERROR(IF(ISNUMBER(SEARCH($A$1,input!$A885)),AND(1920&lt;=VALUE(TRIM(MID(input!$A885,SEARCH($A$1,input!$A885)+4,5))),VALUE(TRIM(MID(input!$A885,SEARCH($A$1,input!$A885)+4,5)))&lt;=2002),"X"),"")</f>
        <v>1</v>
      </c>
      <c r="B885" s="14" t="str">
        <f>IFERROR(IF(ISNUMBER(SEARCH($B$1,input!$A885)),AND(2010&lt;=VALUE(TRIM(MID(input!$A885,SEARCH($B$1,input!$A885)+4,5))),VALUE(TRIM(MID(input!$A885,SEARCH($B$1,input!$A885)+4,5)))&lt;=2020),"X"),"")</f>
        <v>X</v>
      </c>
      <c r="C885" s="14" t="b">
        <f>IFERROR(IF(ISNUMBER(SEARCH($C$1,input!$A885)),AND(2020&lt;=VALUE(TRIM(MID(input!$A885,SEARCH($C$1,input!$A885)+4,5))),VALUE(TRIM(MID(input!$A885,SEARCH($C$1,input!$A885)+4,5)))&lt;=2030),"X"),"")</f>
        <v>1</v>
      </c>
      <c r="D885" s="14" t="str">
        <f>IFERROR(IF(ISNUMBER(SEARCH($D$1,input!$A885)),IF(MID(input!$A885,SEARCH($D$1,input!$A885)+7,2)="cm",AND(150&lt;=VALUE(MID(input!$A885,SEARCH($D$1,input!$A885)+4,3)),VALUE(MID(input!$A885,SEARCH($D$1,input!$A885)+4,3))&lt;=193),IF(MID(input!$A885,SEARCH($D$1,input!$A885)+6,2)="in",AND(59&lt;=VALUE(MID(input!$A885,SEARCH($D$1,input!$A885)+4,2)),VALUE(MID(input!$A885,SEARCH($D$1,input!$A885)+4,2))&lt;=76),"")),"X"),"")</f>
        <v>X</v>
      </c>
      <c r="E885" s="14" t="str">
        <f>IFERROR(IF(ISNUMBER(SEARCH($E$1,input!$A885)),IF(AND(MID(input!$A885,SEARCH($E$1,input!$A885)+4,1)="#",
VLOOKUP(MID(input!$A885,SEARCH($E$1,input!$A885)+5,1),'TRUE LIST'!$C$2:$D$17,2,0),
VLOOKUP(MID(input!$A885,SEARCH($E$1,input!$A885)+6,1),'TRUE LIST'!$C$2:$D$17,2,0),
VLOOKUP(MID(input!$A885,SEARCH($E$1,input!$A885)+7,1),'TRUE LIST'!$C$2:$D$17,2,0),
VLOOKUP(MID(input!$A885,SEARCH($E$1,input!$A885)+8,1),'TRUE LIST'!$C$2:$D$17,2,0),
VLOOKUP(MID(input!$A885,SEARCH($E$1,input!$A885)+9,1),'TRUE LIST'!$C$2:$D$17,2,0),
VLOOKUP(MID(input!$A885,SEARCH($E$1,input!$A885)+10,1),'TRUE LIST'!$C$2:$D$17,2,0),
TRIM(MID(input!$A885,SEARCH($E$1,input!$A885)+11,1))=""),TRUE,""),"X"),"")</f>
        <v>X</v>
      </c>
      <c r="F885" s="14" t="b">
        <f>IFERROR(IF(ISNUMBER(SEARCH($F$1,input!$A885)),VLOOKUP(TRIM(MID(input!$A885,SEARCH($F$1,input!$A885)+4,4)),'TRUE LIST'!$A$2:$B$8,2,0),"X"),"")</f>
        <v>1</v>
      </c>
      <c r="G885" s="14" t="str">
        <f>IFERROR(IF(ISNUMBER(SEARCH($G$1,input!$A885)),IF(LEN(TRIM(MID(input!$A885,SEARCH($G$1,input!$A885)+4,10)))=9,TRUE,""),"X"),"")</f>
        <v>X</v>
      </c>
      <c r="H885" s="14">
        <f t="shared" ca="1" si="26"/>
        <v>6</v>
      </c>
      <c r="I885" s="13" t="str">
        <f>IF(ISBLANK(input!A885),"x","")</f>
        <v/>
      </c>
      <c r="J885" s="13" t="str">
        <f>IFERROR(IF(I885="x",MATCH("x",I886:I959,0),N/A),"")</f>
        <v/>
      </c>
      <c r="K885" s="14">
        <f t="shared" ca="1" si="27"/>
        <v>6</v>
      </c>
    </row>
    <row r="886" spans="1:11" s="1" customFormat="1" x14ac:dyDescent="0.35">
      <c r="A886" s="14" t="str">
        <f>IFERROR(IF(ISNUMBER(SEARCH($A$1,input!$A886)),AND(1920&lt;=VALUE(TRIM(MID(input!$A886,SEARCH($A$1,input!$A886)+4,5))),VALUE(TRIM(MID(input!$A886,SEARCH($A$1,input!$A886)+4,5)))&lt;=2002),"X"),"")</f>
        <v>X</v>
      </c>
      <c r="B886" s="14" t="str">
        <f>IFERROR(IF(ISNUMBER(SEARCH($B$1,input!$A886)),AND(2010&lt;=VALUE(TRIM(MID(input!$A886,SEARCH($B$1,input!$A886)+4,5))),VALUE(TRIM(MID(input!$A886,SEARCH($B$1,input!$A886)+4,5)))&lt;=2020),"X"),"")</f>
        <v>X</v>
      </c>
      <c r="C886" s="14" t="str">
        <f>IFERROR(IF(ISNUMBER(SEARCH($C$1,input!$A886)),AND(2020&lt;=VALUE(TRIM(MID(input!$A886,SEARCH($C$1,input!$A886)+4,5))),VALUE(TRIM(MID(input!$A886,SEARCH($C$1,input!$A886)+4,5)))&lt;=2030),"X"),"")</f>
        <v>X</v>
      </c>
      <c r="D886" s="14" t="str">
        <f>IFERROR(IF(ISNUMBER(SEARCH($D$1,input!$A886)),IF(MID(input!$A886,SEARCH($D$1,input!$A886)+7,2)="cm",AND(150&lt;=VALUE(MID(input!$A886,SEARCH($D$1,input!$A886)+4,3)),VALUE(MID(input!$A886,SEARCH($D$1,input!$A886)+4,3))&lt;=193),IF(MID(input!$A886,SEARCH($D$1,input!$A886)+6,2)="in",AND(59&lt;=VALUE(MID(input!$A886,SEARCH($D$1,input!$A886)+4,2)),VALUE(MID(input!$A886,SEARCH($D$1,input!$A886)+4,2))&lt;=76),"")),"X"),"")</f>
        <v>X</v>
      </c>
      <c r="E886" s="14" t="b">
        <f>IFERROR(IF(ISNUMBER(SEARCH($E$1,input!$A886)),IF(AND(MID(input!$A886,SEARCH($E$1,input!$A886)+4,1)="#",
VLOOKUP(MID(input!$A886,SEARCH($E$1,input!$A886)+5,1),'TRUE LIST'!$C$2:$D$17,2,0),
VLOOKUP(MID(input!$A886,SEARCH($E$1,input!$A886)+6,1),'TRUE LIST'!$C$2:$D$17,2,0),
VLOOKUP(MID(input!$A886,SEARCH($E$1,input!$A886)+7,1),'TRUE LIST'!$C$2:$D$17,2,0),
VLOOKUP(MID(input!$A886,SEARCH($E$1,input!$A886)+8,1),'TRUE LIST'!$C$2:$D$17,2,0),
VLOOKUP(MID(input!$A886,SEARCH($E$1,input!$A886)+9,1),'TRUE LIST'!$C$2:$D$17,2,0),
VLOOKUP(MID(input!$A886,SEARCH($E$1,input!$A886)+10,1),'TRUE LIST'!$C$2:$D$17,2,0),
TRIM(MID(input!$A886,SEARCH($E$1,input!$A886)+11,1))=""),TRUE,""),"X"),"")</f>
        <v>1</v>
      </c>
      <c r="F886" s="14" t="str">
        <f>IFERROR(IF(ISNUMBER(SEARCH($F$1,input!$A886)),VLOOKUP(TRIM(MID(input!$A886,SEARCH($F$1,input!$A886)+4,4)),'TRUE LIST'!$A$2:$B$8,2,0),"X"),"")</f>
        <v>X</v>
      </c>
      <c r="G886" s="14" t="str">
        <f>IFERROR(IF(ISNUMBER(SEARCH($G$1,input!$A886)),IF(LEN(TRIM(MID(input!$A886,SEARCH($G$1,input!$A886)+4,10)))=9,TRUE,""),"X"),"")</f>
        <v>X</v>
      </c>
      <c r="H886" s="14" t="str">
        <f t="shared" ca="1" si="26"/>
        <v/>
      </c>
      <c r="I886" s="13" t="str">
        <f>IF(ISBLANK(input!A886),"x","")</f>
        <v/>
      </c>
      <c r="J886" s="13" t="str">
        <f>IFERROR(IF(I886="x",MATCH("x",I887:I959,0),N/A),"")</f>
        <v/>
      </c>
      <c r="K886" s="14" t="str">
        <f t="shared" ca="1" si="27"/>
        <v/>
      </c>
    </row>
    <row r="887" spans="1:11" s="1" customFormat="1" x14ac:dyDescent="0.35">
      <c r="A887" s="14" t="str">
        <f>IFERROR(IF(ISNUMBER(SEARCH($A$1,input!$A887)),AND(1920&lt;=VALUE(TRIM(MID(input!$A887,SEARCH($A$1,input!$A887)+4,5))),VALUE(TRIM(MID(input!$A887,SEARCH($A$1,input!$A887)+4,5)))&lt;=2002),"X"),"")</f>
        <v>X</v>
      </c>
      <c r="B887" s="14" t="b">
        <f>IFERROR(IF(ISNUMBER(SEARCH($B$1,input!$A887)),AND(2010&lt;=VALUE(TRIM(MID(input!$A887,SEARCH($B$1,input!$A887)+4,5))),VALUE(TRIM(MID(input!$A887,SEARCH($B$1,input!$A887)+4,5)))&lt;=2020),"X"),"")</f>
        <v>1</v>
      </c>
      <c r="C887" s="14" t="str">
        <f>IFERROR(IF(ISNUMBER(SEARCH($C$1,input!$A887)),AND(2020&lt;=VALUE(TRIM(MID(input!$A887,SEARCH($C$1,input!$A887)+4,5))),VALUE(TRIM(MID(input!$A887,SEARCH($C$1,input!$A887)+4,5)))&lt;=2030),"X"),"")</f>
        <v>X</v>
      </c>
      <c r="D887" s="14" t="b">
        <f>IFERROR(IF(ISNUMBER(SEARCH($D$1,input!$A887)),IF(MID(input!$A887,SEARCH($D$1,input!$A887)+7,2)="cm",AND(150&lt;=VALUE(MID(input!$A887,SEARCH($D$1,input!$A887)+4,3)),VALUE(MID(input!$A887,SEARCH($D$1,input!$A887)+4,3))&lt;=193),IF(MID(input!$A887,SEARCH($D$1,input!$A887)+6,2)="in",AND(59&lt;=VALUE(MID(input!$A887,SEARCH($D$1,input!$A887)+4,2)),VALUE(MID(input!$A887,SEARCH($D$1,input!$A887)+4,2))&lt;=76),"")),"X"),"")</f>
        <v>1</v>
      </c>
      <c r="E887" s="14" t="str">
        <f>IFERROR(IF(ISNUMBER(SEARCH($E$1,input!$A887)),IF(AND(MID(input!$A887,SEARCH($E$1,input!$A887)+4,1)="#",
VLOOKUP(MID(input!$A887,SEARCH($E$1,input!$A887)+5,1),'TRUE LIST'!$C$2:$D$17,2,0),
VLOOKUP(MID(input!$A887,SEARCH($E$1,input!$A887)+6,1),'TRUE LIST'!$C$2:$D$17,2,0),
VLOOKUP(MID(input!$A887,SEARCH($E$1,input!$A887)+7,1),'TRUE LIST'!$C$2:$D$17,2,0),
VLOOKUP(MID(input!$A887,SEARCH($E$1,input!$A887)+8,1),'TRUE LIST'!$C$2:$D$17,2,0),
VLOOKUP(MID(input!$A887,SEARCH($E$1,input!$A887)+9,1),'TRUE LIST'!$C$2:$D$17,2,0),
VLOOKUP(MID(input!$A887,SEARCH($E$1,input!$A887)+10,1),'TRUE LIST'!$C$2:$D$17,2,0),
TRIM(MID(input!$A887,SEARCH($E$1,input!$A887)+11,1))=""),TRUE,""),"X"),"")</f>
        <v>X</v>
      </c>
      <c r="F887" s="14" t="str">
        <f>IFERROR(IF(ISNUMBER(SEARCH($F$1,input!$A887)),VLOOKUP(TRIM(MID(input!$A887,SEARCH($F$1,input!$A887)+4,4)),'TRUE LIST'!$A$2:$B$8,2,0),"X"),"")</f>
        <v>X</v>
      </c>
      <c r="G887" s="14" t="b">
        <f>IFERROR(IF(ISNUMBER(SEARCH($G$1,input!$A887)),IF(LEN(TRIM(MID(input!$A887,SEARCH($G$1,input!$A887)+4,10)))=9,TRUE,""),"X"),"")</f>
        <v>1</v>
      </c>
      <c r="H887" s="14" t="str">
        <f t="shared" ca="1" si="26"/>
        <v/>
      </c>
      <c r="I887" s="13" t="str">
        <f>IF(ISBLANK(input!A887),"x","")</f>
        <v/>
      </c>
      <c r="J887" s="13" t="str">
        <f>IFERROR(IF(I887="x",MATCH("x",I888:I959,0),N/A),"")</f>
        <v/>
      </c>
      <c r="K887" s="14" t="str">
        <f t="shared" ca="1" si="27"/>
        <v/>
      </c>
    </row>
    <row r="888" spans="1:11" s="1" customFormat="1" x14ac:dyDescent="0.35">
      <c r="A888" s="14" t="str">
        <f>IFERROR(IF(ISNUMBER(SEARCH($A$1,input!$A888)),AND(1920&lt;=VALUE(TRIM(MID(input!$A888,SEARCH($A$1,input!$A888)+4,5))),VALUE(TRIM(MID(input!$A888,SEARCH($A$1,input!$A888)+4,5)))&lt;=2002),"X"),"")</f>
        <v>X</v>
      </c>
      <c r="B888" s="14" t="str">
        <f>IFERROR(IF(ISNUMBER(SEARCH($B$1,input!$A888)),AND(2010&lt;=VALUE(TRIM(MID(input!$A888,SEARCH($B$1,input!$A888)+4,5))),VALUE(TRIM(MID(input!$A888,SEARCH($B$1,input!$A888)+4,5)))&lt;=2020),"X"),"")</f>
        <v>X</v>
      </c>
      <c r="C888" s="14" t="str">
        <f>IFERROR(IF(ISNUMBER(SEARCH($C$1,input!$A888)),AND(2020&lt;=VALUE(TRIM(MID(input!$A888,SEARCH($C$1,input!$A888)+4,5))),VALUE(TRIM(MID(input!$A888,SEARCH($C$1,input!$A888)+4,5)))&lt;=2030),"X"),"")</f>
        <v>X</v>
      </c>
      <c r="D888" s="14" t="str">
        <f>IFERROR(IF(ISNUMBER(SEARCH($D$1,input!$A888)),IF(MID(input!$A888,SEARCH($D$1,input!$A888)+7,2)="cm",AND(150&lt;=VALUE(MID(input!$A888,SEARCH($D$1,input!$A888)+4,3)),VALUE(MID(input!$A888,SEARCH($D$1,input!$A888)+4,3))&lt;=193),IF(MID(input!$A888,SEARCH($D$1,input!$A888)+6,2)="in",AND(59&lt;=VALUE(MID(input!$A888,SEARCH($D$1,input!$A888)+4,2)),VALUE(MID(input!$A888,SEARCH($D$1,input!$A888)+4,2))&lt;=76),"")),"X"),"")</f>
        <v>X</v>
      </c>
      <c r="E888" s="14" t="str">
        <f>IFERROR(IF(ISNUMBER(SEARCH($E$1,input!$A888)),IF(AND(MID(input!$A888,SEARCH($E$1,input!$A888)+4,1)="#",
VLOOKUP(MID(input!$A888,SEARCH($E$1,input!$A888)+5,1),'TRUE LIST'!$C$2:$D$17,2,0),
VLOOKUP(MID(input!$A888,SEARCH($E$1,input!$A888)+6,1),'TRUE LIST'!$C$2:$D$17,2,0),
VLOOKUP(MID(input!$A888,SEARCH($E$1,input!$A888)+7,1),'TRUE LIST'!$C$2:$D$17,2,0),
VLOOKUP(MID(input!$A888,SEARCH($E$1,input!$A888)+8,1),'TRUE LIST'!$C$2:$D$17,2,0),
VLOOKUP(MID(input!$A888,SEARCH($E$1,input!$A888)+9,1),'TRUE LIST'!$C$2:$D$17,2,0),
VLOOKUP(MID(input!$A888,SEARCH($E$1,input!$A888)+10,1),'TRUE LIST'!$C$2:$D$17,2,0),
TRIM(MID(input!$A888,SEARCH($E$1,input!$A888)+11,1))=""),TRUE,""),"X"),"")</f>
        <v>X</v>
      </c>
      <c r="F888" s="14" t="str">
        <f>IFERROR(IF(ISNUMBER(SEARCH($F$1,input!$A888)),VLOOKUP(TRIM(MID(input!$A888,SEARCH($F$1,input!$A888)+4,4)),'TRUE LIST'!$A$2:$B$8,2,0),"X"),"")</f>
        <v>X</v>
      </c>
      <c r="G888" s="14" t="str">
        <f>IFERROR(IF(ISNUMBER(SEARCH($G$1,input!$A888)),IF(LEN(TRIM(MID(input!$A888,SEARCH($G$1,input!$A888)+4,10)))=9,TRUE,""),"X"),"")</f>
        <v>X</v>
      </c>
      <c r="H888" s="14" t="str">
        <f t="shared" ca="1" si="26"/>
        <v/>
      </c>
      <c r="I888" s="13" t="str">
        <f>IF(ISBLANK(input!A888),"x","")</f>
        <v>x</v>
      </c>
      <c r="J888" s="13">
        <f>IFERROR(IF(I888="x",MATCH("x",I889:I959,0),N/A),"")</f>
        <v>4</v>
      </c>
      <c r="K888" s="14" t="str">
        <f t="shared" ca="1" si="27"/>
        <v/>
      </c>
    </row>
    <row r="889" spans="1:11" s="1" customFormat="1" x14ac:dyDescent="0.35">
      <c r="A889" s="14" t="str">
        <f>IFERROR(IF(ISNUMBER(SEARCH($A$1,input!$A889)),AND(1920&lt;=VALUE(TRIM(MID(input!$A889,SEARCH($A$1,input!$A889)+4,5))),VALUE(TRIM(MID(input!$A889,SEARCH($A$1,input!$A889)+4,5)))&lt;=2002),"X"),"")</f>
        <v>X</v>
      </c>
      <c r="B889" s="14" t="b">
        <f>IFERROR(IF(ISNUMBER(SEARCH($B$1,input!$A889)),AND(2010&lt;=VALUE(TRIM(MID(input!$A889,SEARCH($B$1,input!$A889)+4,5))),VALUE(TRIM(MID(input!$A889,SEARCH($B$1,input!$A889)+4,5)))&lt;=2020),"X"),"")</f>
        <v>0</v>
      </c>
      <c r="C889" s="14" t="str">
        <f>IFERROR(IF(ISNUMBER(SEARCH($C$1,input!$A889)),AND(2020&lt;=VALUE(TRIM(MID(input!$A889,SEARCH($C$1,input!$A889)+4,5))),VALUE(TRIM(MID(input!$A889,SEARCH($C$1,input!$A889)+4,5)))&lt;=2030),"X"),"")</f>
        <v>X</v>
      </c>
      <c r="D889" s="14" t="str">
        <f>IFERROR(IF(ISNUMBER(SEARCH($D$1,input!$A889)),IF(MID(input!$A889,SEARCH($D$1,input!$A889)+7,2)="cm",AND(150&lt;=VALUE(MID(input!$A889,SEARCH($D$1,input!$A889)+4,3)),VALUE(MID(input!$A889,SEARCH($D$1,input!$A889)+4,3))&lt;=193),IF(MID(input!$A889,SEARCH($D$1,input!$A889)+6,2)="in",AND(59&lt;=VALUE(MID(input!$A889,SEARCH($D$1,input!$A889)+4,2)),VALUE(MID(input!$A889,SEARCH($D$1,input!$A889)+4,2))&lt;=76),"")),"X"),"")</f>
        <v>X</v>
      </c>
      <c r="E889" s="14" t="str">
        <f>IFERROR(IF(ISNUMBER(SEARCH($E$1,input!$A889)),IF(AND(MID(input!$A889,SEARCH($E$1,input!$A889)+4,1)="#",
VLOOKUP(MID(input!$A889,SEARCH($E$1,input!$A889)+5,1),'TRUE LIST'!$C$2:$D$17,2,0),
VLOOKUP(MID(input!$A889,SEARCH($E$1,input!$A889)+6,1),'TRUE LIST'!$C$2:$D$17,2,0),
VLOOKUP(MID(input!$A889,SEARCH($E$1,input!$A889)+7,1),'TRUE LIST'!$C$2:$D$17,2,0),
VLOOKUP(MID(input!$A889,SEARCH($E$1,input!$A889)+8,1),'TRUE LIST'!$C$2:$D$17,2,0),
VLOOKUP(MID(input!$A889,SEARCH($E$1,input!$A889)+9,1),'TRUE LIST'!$C$2:$D$17,2,0),
VLOOKUP(MID(input!$A889,SEARCH($E$1,input!$A889)+10,1),'TRUE LIST'!$C$2:$D$17,2,0),
TRIM(MID(input!$A889,SEARCH($E$1,input!$A889)+11,1))=""),TRUE,""),"X"),"")</f>
        <v>X</v>
      </c>
      <c r="F889" s="14" t="str">
        <f>IFERROR(IF(ISNUMBER(SEARCH($F$1,input!$A889)),VLOOKUP(TRIM(MID(input!$A889,SEARCH($F$1,input!$A889)+4,4)),'TRUE LIST'!$A$2:$B$8,2,0),"X"),"")</f>
        <v>X</v>
      </c>
      <c r="G889" s="14" t="str">
        <f>IFERROR(IF(ISNUMBER(SEARCH($G$1,input!$A889)),IF(LEN(TRIM(MID(input!$A889,SEARCH($G$1,input!$A889)+4,10)))=9,TRUE,""),"X"),"")</f>
        <v>X</v>
      </c>
      <c r="H889" s="14">
        <f t="shared" ca="1" si="26"/>
        <v>6</v>
      </c>
      <c r="I889" s="13" t="str">
        <f>IF(ISBLANK(input!A889),"x","")</f>
        <v/>
      </c>
      <c r="J889" s="13" t="str">
        <f>IFERROR(IF(I889="x",MATCH("x",I890:I959,0),N/A),"")</f>
        <v/>
      </c>
      <c r="K889" s="14">
        <f t="shared" ca="1" si="27"/>
        <v>6</v>
      </c>
    </row>
    <row r="890" spans="1:11" s="1" customFormat="1" x14ac:dyDescent="0.35">
      <c r="A890" s="14" t="str">
        <f>IFERROR(IF(ISNUMBER(SEARCH($A$1,input!$A890)),AND(1920&lt;=VALUE(TRIM(MID(input!$A890,SEARCH($A$1,input!$A890)+4,5))),VALUE(TRIM(MID(input!$A890,SEARCH($A$1,input!$A890)+4,5)))&lt;=2002),"X"),"")</f>
        <v>X</v>
      </c>
      <c r="B890" s="14" t="str">
        <f>IFERROR(IF(ISNUMBER(SEARCH($B$1,input!$A890)),AND(2010&lt;=VALUE(TRIM(MID(input!$A890,SEARCH($B$1,input!$A890)+4,5))),VALUE(TRIM(MID(input!$A890,SEARCH($B$1,input!$A890)+4,5)))&lt;=2020),"X"),"")</f>
        <v>X</v>
      </c>
      <c r="C890" s="14" t="str">
        <f>IFERROR(IF(ISNUMBER(SEARCH($C$1,input!$A890)),AND(2020&lt;=VALUE(TRIM(MID(input!$A890,SEARCH($C$1,input!$A890)+4,5))),VALUE(TRIM(MID(input!$A890,SEARCH($C$1,input!$A890)+4,5)))&lt;=2030),"X"),"")</f>
        <v>X</v>
      </c>
      <c r="D890" s="14" t="str">
        <f>IFERROR(IF(ISNUMBER(SEARCH($D$1,input!$A890)),IF(MID(input!$A890,SEARCH($D$1,input!$A890)+7,2)="cm",AND(150&lt;=VALUE(MID(input!$A890,SEARCH($D$1,input!$A890)+4,3)),VALUE(MID(input!$A890,SEARCH($D$1,input!$A890)+4,3))&lt;=193),IF(MID(input!$A890,SEARCH($D$1,input!$A890)+6,2)="in",AND(59&lt;=VALUE(MID(input!$A890,SEARCH($D$1,input!$A890)+4,2)),VALUE(MID(input!$A890,SEARCH($D$1,input!$A890)+4,2))&lt;=76),"")),"X"),"")</f>
        <v/>
      </c>
      <c r="E890" s="14" t="str">
        <f>IFERROR(IF(ISNUMBER(SEARCH($E$1,input!$A890)),IF(AND(MID(input!$A890,SEARCH($E$1,input!$A890)+4,1)="#",
VLOOKUP(MID(input!$A890,SEARCH($E$1,input!$A890)+5,1),'TRUE LIST'!$C$2:$D$17,2,0),
VLOOKUP(MID(input!$A890,SEARCH($E$1,input!$A890)+6,1),'TRUE LIST'!$C$2:$D$17,2,0),
VLOOKUP(MID(input!$A890,SEARCH($E$1,input!$A890)+7,1),'TRUE LIST'!$C$2:$D$17,2,0),
VLOOKUP(MID(input!$A890,SEARCH($E$1,input!$A890)+8,1),'TRUE LIST'!$C$2:$D$17,2,0),
VLOOKUP(MID(input!$A890,SEARCH($E$1,input!$A890)+9,1),'TRUE LIST'!$C$2:$D$17,2,0),
VLOOKUP(MID(input!$A890,SEARCH($E$1,input!$A890)+10,1),'TRUE LIST'!$C$2:$D$17,2,0),
TRIM(MID(input!$A890,SEARCH($E$1,input!$A890)+11,1))=""),TRUE,""),"X"),"")</f>
        <v>X</v>
      </c>
      <c r="F890" s="14" t="str">
        <f>IFERROR(IF(ISNUMBER(SEARCH($F$1,input!$A890)),VLOOKUP(TRIM(MID(input!$A890,SEARCH($F$1,input!$A890)+4,4)),'TRUE LIST'!$A$2:$B$8,2,0),"X"),"")</f>
        <v>X</v>
      </c>
      <c r="G890" s="14" t="str">
        <f>IFERROR(IF(ISNUMBER(SEARCH($G$1,input!$A890)),IF(LEN(TRIM(MID(input!$A890,SEARCH($G$1,input!$A890)+4,10)))=9,TRUE,""),"X"),"")</f>
        <v>X</v>
      </c>
      <c r="H890" s="14" t="str">
        <f t="shared" ca="1" si="26"/>
        <v/>
      </c>
      <c r="I890" s="13" t="str">
        <f>IF(ISBLANK(input!A890),"x","")</f>
        <v/>
      </c>
      <c r="J890" s="13" t="str">
        <f>IFERROR(IF(I890="x",MATCH("x",I891:I959,0),N/A),"")</f>
        <v/>
      </c>
      <c r="K890" s="14" t="str">
        <f t="shared" ca="1" si="27"/>
        <v/>
      </c>
    </row>
    <row r="891" spans="1:11" s="1" customFormat="1" x14ac:dyDescent="0.35">
      <c r="A891" s="14" t="b">
        <f>IFERROR(IF(ISNUMBER(SEARCH($A$1,input!$A891)),AND(1920&lt;=VALUE(TRIM(MID(input!$A891,SEARCH($A$1,input!$A891)+4,5))),VALUE(TRIM(MID(input!$A891,SEARCH($A$1,input!$A891)+4,5)))&lt;=2002),"X"),"")</f>
        <v>1</v>
      </c>
      <c r="B891" s="14" t="str">
        <f>IFERROR(IF(ISNUMBER(SEARCH($B$1,input!$A891)),AND(2010&lt;=VALUE(TRIM(MID(input!$A891,SEARCH($B$1,input!$A891)+4,5))),VALUE(TRIM(MID(input!$A891,SEARCH($B$1,input!$A891)+4,5)))&lt;=2020),"X"),"")</f>
        <v>X</v>
      </c>
      <c r="C891" s="14" t="b">
        <f>IFERROR(IF(ISNUMBER(SEARCH($C$1,input!$A891)),AND(2020&lt;=VALUE(TRIM(MID(input!$A891,SEARCH($C$1,input!$A891)+4,5))),VALUE(TRIM(MID(input!$A891,SEARCH($C$1,input!$A891)+4,5)))&lt;=2030),"X"),"")</f>
        <v>0</v>
      </c>
      <c r="D891" s="14" t="str">
        <f>IFERROR(IF(ISNUMBER(SEARCH($D$1,input!$A891)),IF(MID(input!$A891,SEARCH($D$1,input!$A891)+7,2)="cm",AND(150&lt;=VALUE(MID(input!$A891,SEARCH($D$1,input!$A891)+4,3)),VALUE(MID(input!$A891,SEARCH($D$1,input!$A891)+4,3))&lt;=193),IF(MID(input!$A891,SEARCH($D$1,input!$A891)+6,2)="in",AND(59&lt;=VALUE(MID(input!$A891,SEARCH($D$1,input!$A891)+4,2)),VALUE(MID(input!$A891,SEARCH($D$1,input!$A891)+4,2))&lt;=76),"")),"X"),"")</f>
        <v>X</v>
      </c>
      <c r="E891" s="14" t="b">
        <f>IFERROR(IF(ISNUMBER(SEARCH($E$1,input!$A891)),IF(AND(MID(input!$A891,SEARCH($E$1,input!$A891)+4,1)="#",
VLOOKUP(MID(input!$A891,SEARCH($E$1,input!$A891)+5,1),'TRUE LIST'!$C$2:$D$17,2,0),
VLOOKUP(MID(input!$A891,SEARCH($E$1,input!$A891)+6,1),'TRUE LIST'!$C$2:$D$17,2,0),
VLOOKUP(MID(input!$A891,SEARCH($E$1,input!$A891)+7,1),'TRUE LIST'!$C$2:$D$17,2,0),
VLOOKUP(MID(input!$A891,SEARCH($E$1,input!$A891)+8,1),'TRUE LIST'!$C$2:$D$17,2,0),
VLOOKUP(MID(input!$A891,SEARCH($E$1,input!$A891)+9,1),'TRUE LIST'!$C$2:$D$17,2,0),
VLOOKUP(MID(input!$A891,SEARCH($E$1,input!$A891)+10,1),'TRUE LIST'!$C$2:$D$17,2,0),
TRIM(MID(input!$A891,SEARCH($E$1,input!$A891)+11,1))=""),TRUE,""),"X"),"")</f>
        <v>1</v>
      </c>
      <c r="F891" s="14" t="str">
        <f>IFERROR(IF(ISNUMBER(SEARCH($F$1,input!$A891)),VLOOKUP(TRIM(MID(input!$A891,SEARCH($F$1,input!$A891)+4,4)),'TRUE LIST'!$A$2:$B$8,2,0),"X"),"")</f>
        <v/>
      </c>
      <c r="G891" s="14" t="str">
        <f>IFERROR(IF(ISNUMBER(SEARCH($G$1,input!$A891)),IF(LEN(TRIM(MID(input!$A891,SEARCH($G$1,input!$A891)+4,10)))=9,TRUE,""),"X"),"")</f>
        <v/>
      </c>
      <c r="H891" s="14" t="str">
        <f t="shared" ca="1" si="26"/>
        <v/>
      </c>
      <c r="I891" s="13" t="str">
        <f>IF(ISBLANK(input!A891),"x","")</f>
        <v/>
      </c>
      <c r="J891" s="13" t="str">
        <f>IFERROR(IF(I891="x",MATCH("x",I892:I959,0),N/A),"")</f>
        <v/>
      </c>
      <c r="K891" s="14" t="str">
        <f t="shared" ca="1" si="27"/>
        <v/>
      </c>
    </row>
    <row r="892" spans="1:11" s="1" customFormat="1" x14ac:dyDescent="0.35">
      <c r="A892" s="14" t="str">
        <f>IFERROR(IF(ISNUMBER(SEARCH($A$1,input!$A892)),AND(1920&lt;=VALUE(TRIM(MID(input!$A892,SEARCH($A$1,input!$A892)+4,5))),VALUE(TRIM(MID(input!$A892,SEARCH($A$1,input!$A892)+4,5)))&lt;=2002),"X"),"")</f>
        <v>X</v>
      </c>
      <c r="B892" s="14" t="str">
        <f>IFERROR(IF(ISNUMBER(SEARCH($B$1,input!$A892)),AND(2010&lt;=VALUE(TRIM(MID(input!$A892,SEARCH($B$1,input!$A892)+4,5))),VALUE(TRIM(MID(input!$A892,SEARCH($B$1,input!$A892)+4,5)))&lt;=2020),"X"),"")</f>
        <v>X</v>
      </c>
      <c r="C892" s="14" t="str">
        <f>IFERROR(IF(ISNUMBER(SEARCH($C$1,input!$A892)),AND(2020&lt;=VALUE(TRIM(MID(input!$A892,SEARCH($C$1,input!$A892)+4,5))),VALUE(TRIM(MID(input!$A892,SEARCH($C$1,input!$A892)+4,5)))&lt;=2030),"X"),"")</f>
        <v>X</v>
      </c>
      <c r="D892" s="14" t="str">
        <f>IFERROR(IF(ISNUMBER(SEARCH($D$1,input!$A892)),IF(MID(input!$A892,SEARCH($D$1,input!$A892)+7,2)="cm",AND(150&lt;=VALUE(MID(input!$A892,SEARCH($D$1,input!$A892)+4,3)),VALUE(MID(input!$A892,SEARCH($D$1,input!$A892)+4,3))&lt;=193),IF(MID(input!$A892,SEARCH($D$1,input!$A892)+6,2)="in",AND(59&lt;=VALUE(MID(input!$A892,SEARCH($D$1,input!$A892)+4,2)),VALUE(MID(input!$A892,SEARCH($D$1,input!$A892)+4,2))&lt;=76),"")),"X"),"")</f>
        <v>X</v>
      </c>
      <c r="E892" s="14" t="str">
        <f>IFERROR(IF(ISNUMBER(SEARCH($E$1,input!$A892)),IF(AND(MID(input!$A892,SEARCH($E$1,input!$A892)+4,1)="#",
VLOOKUP(MID(input!$A892,SEARCH($E$1,input!$A892)+5,1),'TRUE LIST'!$C$2:$D$17,2,0),
VLOOKUP(MID(input!$A892,SEARCH($E$1,input!$A892)+6,1),'TRUE LIST'!$C$2:$D$17,2,0),
VLOOKUP(MID(input!$A892,SEARCH($E$1,input!$A892)+7,1),'TRUE LIST'!$C$2:$D$17,2,0),
VLOOKUP(MID(input!$A892,SEARCH($E$1,input!$A892)+8,1),'TRUE LIST'!$C$2:$D$17,2,0),
VLOOKUP(MID(input!$A892,SEARCH($E$1,input!$A892)+9,1),'TRUE LIST'!$C$2:$D$17,2,0),
VLOOKUP(MID(input!$A892,SEARCH($E$1,input!$A892)+10,1),'TRUE LIST'!$C$2:$D$17,2,0),
TRIM(MID(input!$A892,SEARCH($E$1,input!$A892)+11,1))=""),TRUE,""),"X"),"")</f>
        <v>X</v>
      </c>
      <c r="F892" s="14" t="str">
        <f>IFERROR(IF(ISNUMBER(SEARCH($F$1,input!$A892)),VLOOKUP(TRIM(MID(input!$A892,SEARCH($F$1,input!$A892)+4,4)),'TRUE LIST'!$A$2:$B$8,2,0),"X"),"")</f>
        <v>X</v>
      </c>
      <c r="G892" s="14" t="str">
        <f>IFERROR(IF(ISNUMBER(SEARCH($G$1,input!$A892)),IF(LEN(TRIM(MID(input!$A892,SEARCH($G$1,input!$A892)+4,10)))=9,TRUE,""),"X"),"")</f>
        <v>X</v>
      </c>
      <c r="H892" s="14" t="str">
        <f t="shared" ca="1" si="26"/>
        <v/>
      </c>
      <c r="I892" s="13" t="str">
        <f>IF(ISBLANK(input!A892),"x","")</f>
        <v>x</v>
      </c>
      <c r="J892" s="13">
        <f>IFERROR(IF(I892="x",MATCH("x",I893:I959,0),N/A),"")</f>
        <v>3</v>
      </c>
      <c r="K892" s="14" t="str">
        <f t="shared" ca="1" si="27"/>
        <v/>
      </c>
    </row>
    <row r="893" spans="1:11" s="1" customFormat="1" x14ac:dyDescent="0.35">
      <c r="A893" s="14" t="str">
        <f>IFERROR(IF(ISNUMBER(SEARCH($A$1,input!$A893)),AND(1920&lt;=VALUE(TRIM(MID(input!$A893,SEARCH($A$1,input!$A893)+4,5))),VALUE(TRIM(MID(input!$A893,SEARCH($A$1,input!$A893)+4,5)))&lt;=2002),"X"),"")</f>
        <v>X</v>
      </c>
      <c r="B893" s="14" t="b">
        <f>IFERROR(IF(ISNUMBER(SEARCH($B$1,input!$A893)),AND(2010&lt;=VALUE(TRIM(MID(input!$A893,SEARCH($B$1,input!$A893)+4,5))),VALUE(TRIM(MID(input!$A893,SEARCH($B$1,input!$A893)+4,5)))&lt;=2020),"X"),"")</f>
        <v>1</v>
      </c>
      <c r="C893" s="14" t="str">
        <f>IFERROR(IF(ISNUMBER(SEARCH($C$1,input!$A893)),AND(2020&lt;=VALUE(TRIM(MID(input!$A893,SEARCH($C$1,input!$A893)+4,5))),VALUE(TRIM(MID(input!$A893,SEARCH($C$1,input!$A893)+4,5)))&lt;=2030),"X"),"")</f>
        <v>X</v>
      </c>
      <c r="D893" s="14" t="b">
        <f>IFERROR(IF(ISNUMBER(SEARCH($D$1,input!$A893)),IF(MID(input!$A893,SEARCH($D$1,input!$A893)+7,2)="cm",AND(150&lt;=VALUE(MID(input!$A893,SEARCH($D$1,input!$A893)+4,3)),VALUE(MID(input!$A893,SEARCH($D$1,input!$A893)+4,3))&lt;=193),IF(MID(input!$A893,SEARCH($D$1,input!$A893)+6,2)="in",AND(59&lt;=VALUE(MID(input!$A893,SEARCH($D$1,input!$A893)+4,2)),VALUE(MID(input!$A893,SEARCH($D$1,input!$A893)+4,2))&lt;=76),"")),"X"),"")</f>
        <v>1</v>
      </c>
      <c r="E893" s="14" t="str">
        <f>IFERROR(IF(ISNUMBER(SEARCH($E$1,input!$A893)),IF(AND(MID(input!$A893,SEARCH($E$1,input!$A893)+4,1)="#",
VLOOKUP(MID(input!$A893,SEARCH($E$1,input!$A893)+5,1),'TRUE LIST'!$C$2:$D$17,2,0),
VLOOKUP(MID(input!$A893,SEARCH($E$1,input!$A893)+6,1),'TRUE LIST'!$C$2:$D$17,2,0),
VLOOKUP(MID(input!$A893,SEARCH($E$1,input!$A893)+7,1),'TRUE LIST'!$C$2:$D$17,2,0),
VLOOKUP(MID(input!$A893,SEARCH($E$1,input!$A893)+8,1),'TRUE LIST'!$C$2:$D$17,2,0),
VLOOKUP(MID(input!$A893,SEARCH($E$1,input!$A893)+9,1),'TRUE LIST'!$C$2:$D$17,2,0),
VLOOKUP(MID(input!$A893,SEARCH($E$1,input!$A893)+10,1),'TRUE LIST'!$C$2:$D$17,2,0),
TRIM(MID(input!$A893,SEARCH($E$1,input!$A893)+11,1))=""),TRUE,""),"X"),"")</f>
        <v/>
      </c>
      <c r="F893" s="14" t="str">
        <f>IFERROR(IF(ISNUMBER(SEARCH($F$1,input!$A893)),VLOOKUP(TRIM(MID(input!$A893,SEARCH($F$1,input!$A893)+4,4)),'TRUE LIST'!$A$2:$B$8,2,0),"X"),"")</f>
        <v>X</v>
      </c>
      <c r="G893" s="14" t="str">
        <f>IFERROR(IF(ISNUMBER(SEARCH($G$1,input!$A893)),IF(LEN(TRIM(MID(input!$A893,SEARCH($G$1,input!$A893)+4,10)))=9,TRUE,""),"X"),"")</f>
        <v/>
      </c>
      <c r="H893" s="14">
        <f t="shared" ca="1" si="26"/>
        <v>6</v>
      </c>
      <c r="I893" s="13" t="str">
        <f>IF(ISBLANK(input!A893),"x","")</f>
        <v/>
      </c>
      <c r="J893" s="13" t="str">
        <f>IFERROR(IF(I893="x",MATCH("x",I894:I959,0),N/A),"")</f>
        <v/>
      </c>
      <c r="K893" s="14">
        <f t="shared" ca="1" si="27"/>
        <v>6</v>
      </c>
    </row>
    <row r="894" spans="1:11" s="1" customFormat="1" x14ac:dyDescent="0.35">
      <c r="A894" s="14" t="b">
        <f>IFERROR(IF(ISNUMBER(SEARCH($A$1,input!$A894)),AND(1920&lt;=VALUE(TRIM(MID(input!$A894,SEARCH($A$1,input!$A894)+4,5))),VALUE(TRIM(MID(input!$A894,SEARCH($A$1,input!$A894)+4,5)))&lt;=2002),"X"),"")</f>
        <v>0</v>
      </c>
      <c r="B894" s="14" t="str">
        <f>IFERROR(IF(ISNUMBER(SEARCH($B$1,input!$A894)),AND(2010&lt;=VALUE(TRIM(MID(input!$A894,SEARCH($B$1,input!$A894)+4,5))),VALUE(TRIM(MID(input!$A894,SEARCH($B$1,input!$A894)+4,5)))&lt;=2020),"X"),"")</f>
        <v>X</v>
      </c>
      <c r="C894" s="14" t="b">
        <f>IFERROR(IF(ISNUMBER(SEARCH($C$1,input!$A894)),AND(2020&lt;=VALUE(TRIM(MID(input!$A894,SEARCH($C$1,input!$A894)+4,5))),VALUE(TRIM(MID(input!$A894,SEARCH($C$1,input!$A894)+4,5)))&lt;=2030),"X"),"")</f>
        <v>0</v>
      </c>
      <c r="D894" s="14" t="str">
        <f>IFERROR(IF(ISNUMBER(SEARCH($D$1,input!$A894)),IF(MID(input!$A894,SEARCH($D$1,input!$A894)+7,2)="cm",AND(150&lt;=VALUE(MID(input!$A894,SEARCH($D$1,input!$A894)+4,3)),VALUE(MID(input!$A894,SEARCH($D$1,input!$A894)+4,3))&lt;=193),IF(MID(input!$A894,SEARCH($D$1,input!$A894)+6,2)="in",AND(59&lt;=VALUE(MID(input!$A894,SEARCH($D$1,input!$A894)+4,2)),VALUE(MID(input!$A894,SEARCH($D$1,input!$A894)+4,2))&lt;=76),"")),"X"),"")</f>
        <v>X</v>
      </c>
      <c r="E894" s="14" t="str">
        <f>IFERROR(IF(ISNUMBER(SEARCH($E$1,input!$A894)),IF(AND(MID(input!$A894,SEARCH($E$1,input!$A894)+4,1)="#",
VLOOKUP(MID(input!$A894,SEARCH($E$1,input!$A894)+5,1),'TRUE LIST'!$C$2:$D$17,2,0),
VLOOKUP(MID(input!$A894,SEARCH($E$1,input!$A894)+6,1),'TRUE LIST'!$C$2:$D$17,2,0),
VLOOKUP(MID(input!$A894,SEARCH($E$1,input!$A894)+7,1),'TRUE LIST'!$C$2:$D$17,2,0),
VLOOKUP(MID(input!$A894,SEARCH($E$1,input!$A894)+8,1),'TRUE LIST'!$C$2:$D$17,2,0),
VLOOKUP(MID(input!$A894,SEARCH($E$1,input!$A894)+9,1),'TRUE LIST'!$C$2:$D$17,2,0),
VLOOKUP(MID(input!$A894,SEARCH($E$1,input!$A894)+10,1),'TRUE LIST'!$C$2:$D$17,2,0),
TRIM(MID(input!$A894,SEARCH($E$1,input!$A894)+11,1))=""),TRUE,""),"X"),"")</f>
        <v>X</v>
      </c>
      <c r="F894" s="14" t="str">
        <f>IFERROR(IF(ISNUMBER(SEARCH($F$1,input!$A894)),VLOOKUP(TRIM(MID(input!$A894,SEARCH($F$1,input!$A894)+4,4)),'TRUE LIST'!$A$2:$B$8,2,0),"X"),"")</f>
        <v>X</v>
      </c>
      <c r="G894" s="14" t="str">
        <f>IFERROR(IF(ISNUMBER(SEARCH($G$1,input!$A894)),IF(LEN(TRIM(MID(input!$A894,SEARCH($G$1,input!$A894)+4,10)))=9,TRUE,""),"X"),"")</f>
        <v>X</v>
      </c>
      <c r="H894" s="14" t="str">
        <f t="shared" ca="1" si="26"/>
        <v/>
      </c>
      <c r="I894" s="13" t="str">
        <f>IF(ISBLANK(input!A894),"x","")</f>
        <v/>
      </c>
      <c r="J894" s="13" t="str">
        <f>IFERROR(IF(I894="x",MATCH("x",I895:I959,0),N/A),"")</f>
        <v/>
      </c>
      <c r="K894" s="14" t="str">
        <f t="shared" ca="1" si="27"/>
        <v/>
      </c>
    </row>
    <row r="895" spans="1:11" s="1" customFormat="1" x14ac:dyDescent="0.35">
      <c r="A895" s="14" t="str">
        <f>IFERROR(IF(ISNUMBER(SEARCH($A$1,input!$A895)),AND(1920&lt;=VALUE(TRIM(MID(input!$A895,SEARCH($A$1,input!$A895)+4,5))),VALUE(TRIM(MID(input!$A895,SEARCH($A$1,input!$A895)+4,5)))&lt;=2002),"X"),"")</f>
        <v>X</v>
      </c>
      <c r="B895" s="14" t="str">
        <f>IFERROR(IF(ISNUMBER(SEARCH($B$1,input!$A895)),AND(2010&lt;=VALUE(TRIM(MID(input!$A895,SEARCH($B$1,input!$A895)+4,5))),VALUE(TRIM(MID(input!$A895,SEARCH($B$1,input!$A895)+4,5)))&lt;=2020),"X"),"")</f>
        <v>X</v>
      </c>
      <c r="C895" s="14" t="str">
        <f>IFERROR(IF(ISNUMBER(SEARCH($C$1,input!$A895)),AND(2020&lt;=VALUE(TRIM(MID(input!$A895,SEARCH($C$1,input!$A895)+4,5))),VALUE(TRIM(MID(input!$A895,SEARCH($C$1,input!$A895)+4,5)))&lt;=2030),"X"),"")</f>
        <v>X</v>
      </c>
      <c r="D895" s="14" t="str">
        <f>IFERROR(IF(ISNUMBER(SEARCH($D$1,input!$A895)),IF(MID(input!$A895,SEARCH($D$1,input!$A895)+7,2)="cm",AND(150&lt;=VALUE(MID(input!$A895,SEARCH($D$1,input!$A895)+4,3)),VALUE(MID(input!$A895,SEARCH($D$1,input!$A895)+4,3))&lt;=193),IF(MID(input!$A895,SEARCH($D$1,input!$A895)+6,2)="in",AND(59&lt;=VALUE(MID(input!$A895,SEARCH($D$1,input!$A895)+4,2)),VALUE(MID(input!$A895,SEARCH($D$1,input!$A895)+4,2))&lt;=76),"")),"X"),"")</f>
        <v>X</v>
      </c>
      <c r="E895" s="14" t="str">
        <f>IFERROR(IF(ISNUMBER(SEARCH($E$1,input!$A895)),IF(AND(MID(input!$A895,SEARCH($E$1,input!$A895)+4,1)="#",
VLOOKUP(MID(input!$A895,SEARCH($E$1,input!$A895)+5,1),'TRUE LIST'!$C$2:$D$17,2,0),
VLOOKUP(MID(input!$A895,SEARCH($E$1,input!$A895)+6,1),'TRUE LIST'!$C$2:$D$17,2,0),
VLOOKUP(MID(input!$A895,SEARCH($E$1,input!$A895)+7,1),'TRUE LIST'!$C$2:$D$17,2,0),
VLOOKUP(MID(input!$A895,SEARCH($E$1,input!$A895)+8,1),'TRUE LIST'!$C$2:$D$17,2,0),
VLOOKUP(MID(input!$A895,SEARCH($E$1,input!$A895)+9,1),'TRUE LIST'!$C$2:$D$17,2,0),
VLOOKUP(MID(input!$A895,SEARCH($E$1,input!$A895)+10,1),'TRUE LIST'!$C$2:$D$17,2,0),
TRIM(MID(input!$A895,SEARCH($E$1,input!$A895)+11,1))=""),TRUE,""),"X"),"")</f>
        <v>X</v>
      </c>
      <c r="F895" s="14" t="str">
        <f>IFERROR(IF(ISNUMBER(SEARCH($F$1,input!$A895)),VLOOKUP(TRIM(MID(input!$A895,SEARCH($F$1,input!$A895)+4,4)),'TRUE LIST'!$A$2:$B$8,2,0),"X"),"")</f>
        <v>X</v>
      </c>
      <c r="G895" s="14" t="str">
        <f>IFERROR(IF(ISNUMBER(SEARCH($G$1,input!$A895)),IF(LEN(TRIM(MID(input!$A895,SEARCH($G$1,input!$A895)+4,10)))=9,TRUE,""),"X"),"")</f>
        <v>X</v>
      </c>
      <c r="H895" s="14" t="str">
        <f t="shared" ca="1" si="26"/>
        <v/>
      </c>
      <c r="I895" s="13" t="str">
        <f>IF(ISBLANK(input!A895),"x","")</f>
        <v>x</v>
      </c>
      <c r="J895" s="13">
        <f>IFERROR(IF(I895="x",MATCH("x",I896:I959,0),N/A),"")</f>
        <v>3</v>
      </c>
      <c r="K895" s="14" t="str">
        <f t="shared" ca="1" si="27"/>
        <v/>
      </c>
    </row>
    <row r="896" spans="1:11" s="1" customFormat="1" x14ac:dyDescent="0.35">
      <c r="A896" s="14" t="str">
        <f>IFERROR(IF(ISNUMBER(SEARCH($A$1,input!$A896)),AND(1920&lt;=VALUE(TRIM(MID(input!$A896,SEARCH($A$1,input!$A896)+4,5))),VALUE(TRIM(MID(input!$A896,SEARCH($A$1,input!$A896)+4,5)))&lt;=2002),"X"),"")</f>
        <v>X</v>
      </c>
      <c r="B896" s="14" t="str">
        <f>IFERROR(IF(ISNUMBER(SEARCH($B$1,input!$A896)),AND(2010&lt;=VALUE(TRIM(MID(input!$A896,SEARCH($B$1,input!$A896)+4,5))),VALUE(TRIM(MID(input!$A896,SEARCH($B$1,input!$A896)+4,5)))&lt;=2020),"X"),"")</f>
        <v>X</v>
      </c>
      <c r="C896" s="14" t="str">
        <f>IFERROR(IF(ISNUMBER(SEARCH($C$1,input!$A896)),AND(2020&lt;=VALUE(TRIM(MID(input!$A896,SEARCH($C$1,input!$A896)+4,5))),VALUE(TRIM(MID(input!$A896,SEARCH($C$1,input!$A896)+4,5)))&lt;=2030),"X"),"")</f>
        <v>X</v>
      </c>
      <c r="D896" s="14" t="str">
        <f>IFERROR(IF(ISNUMBER(SEARCH($D$1,input!$A896)),IF(MID(input!$A896,SEARCH($D$1,input!$A896)+7,2)="cm",AND(150&lt;=VALUE(MID(input!$A896,SEARCH($D$1,input!$A896)+4,3)),VALUE(MID(input!$A896,SEARCH($D$1,input!$A896)+4,3))&lt;=193),IF(MID(input!$A896,SEARCH($D$1,input!$A896)+6,2)="in",AND(59&lt;=VALUE(MID(input!$A896,SEARCH($D$1,input!$A896)+4,2)),VALUE(MID(input!$A896,SEARCH($D$1,input!$A896)+4,2))&lt;=76),"")),"X"),"")</f>
        <v>X</v>
      </c>
      <c r="E896" s="14" t="b">
        <f>IFERROR(IF(ISNUMBER(SEARCH($E$1,input!$A896)),IF(AND(MID(input!$A896,SEARCH($E$1,input!$A896)+4,1)="#",
VLOOKUP(MID(input!$A896,SEARCH($E$1,input!$A896)+5,1),'TRUE LIST'!$C$2:$D$17,2,0),
VLOOKUP(MID(input!$A896,SEARCH($E$1,input!$A896)+6,1),'TRUE LIST'!$C$2:$D$17,2,0),
VLOOKUP(MID(input!$A896,SEARCH($E$1,input!$A896)+7,1),'TRUE LIST'!$C$2:$D$17,2,0),
VLOOKUP(MID(input!$A896,SEARCH($E$1,input!$A896)+8,1),'TRUE LIST'!$C$2:$D$17,2,0),
VLOOKUP(MID(input!$A896,SEARCH($E$1,input!$A896)+9,1),'TRUE LIST'!$C$2:$D$17,2,0),
VLOOKUP(MID(input!$A896,SEARCH($E$1,input!$A896)+10,1),'TRUE LIST'!$C$2:$D$17,2,0),
TRIM(MID(input!$A896,SEARCH($E$1,input!$A896)+11,1))=""),TRUE,""),"X"),"")</f>
        <v>1</v>
      </c>
      <c r="F896" s="14" t="b">
        <f>IFERROR(IF(ISNUMBER(SEARCH($F$1,input!$A896)),VLOOKUP(TRIM(MID(input!$A896,SEARCH($F$1,input!$A896)+4,4)),'TRUE LIST'!$A$2:$B$8,2,0),"X"),"")</f>
        <v>1</v>
      </c>
      <c r="G896" s="14" t="str">
        <f>IFERROR(IF(ISNUMBER(SEARCH($G$1,input!$A896)),IF(LEN(TRIM(MID(input!$A896,SEARCH($G$1,input!$A896)+4,10)))=9,TRUE,""),"X"),"")</f>
        <v>X</v>
      </c>
      <c r="H896" s="14">
        <f t="shared" ca="1" si="26"/>
        <v>6</v>
      </c>
      <c r="I896" s="13" t="str">
        <f>IF(ISBLANK(input!A896),"x","")</f>
        <v/>
      </c>
      <c r="J896" s="13" t="str">
        <f>IFERROR(IF(I896="x",MATCH("x",I897:I959,0),N/A),"")</f>
        <v/>
      </c>
      <c r="K896" s="14">
        <f t="shared" ca="1" si="27"/>
        <v>6</v>
      </c>
    </row>
    <row r="897" spans="1:11" s="1" customFormat="1" x14ac:dyDescent="0.35">
      <c r="A897" s="14" t="b">
        <f>IFERROR(IF(ISNUMBER(SEARCH($A$1,input!$A897)),AND(1920&lt;=VALUE(TRIM(MID(input!$A897,SEARCH($A$1,input!$A897)+4,5))),VALUE(TRIM(MID(input!$A897,SEARCH($A$1,input!$A897)+4,5)))&lt;=2002),"X"),"")</f>
        <v>1</v>
      </c>
      <c r="B897" s="14" t="b">
        <f>IFERROR(IF(ISNUMBER(SEARCH($B$1,input!$A897)),AND(2010&lt;=VALUE(TRIM(MID(input!$A897,SEARCH($B$1,input!$A897)+4,5))),VALUE(TRIM(MID(input!$A897,SEARCH($B$1,input!$A897)+4,5)))&lt;=2020),"X"),"")</f>
        <v>1</v>
      </c>
      <c r="C897" s="14" t="b">
        <f>IFERROR(IF(ISNUMBER(SEARCH($C$1,input!$A897)),AND(2020&lt;=VALUE(TRIM(MID(input!$A897,SEARCH($C$1,input!$A897)+4,5))),VALUE(TRIM(MID(input!$A897,SEARCH($C$1,input!$A897)+4,5)))&lt;=2030),"X"),"")</f>
        <v>1</v>
      </c>
      <c r="D897" s="14" t="b">
        <f>IFERROR(IF(ISNUMBER(SEARCH($D$1,input!$A897)),IF(MID(input!$A897,SEARCH($D$1,input!$A897)+7,2)="cm",AND(150&lt;=VALUE(MID(input!$A897,SEARCH($D$1,input!$A897)+4,3)),VALUE(MID(input!$A897,SEARCH($D$1,input!$A897)+4,3))&lt;=193),IF(MID(input!$A897,SEARCH($D$1,input!$A897)+6,2)="in",AND(59&lt;=VALUE(MID(input!$A897,SEARCH($D$1,input!$A897)+4,2)),VALUE(MID(input!$A897,SEARCH($D$1,input!$A897)+4,2))&lt;=76),"")),"X"),"")</f>
        <v>1</v>
      </c>
      <c r="E897" s="14" t="str">
        <f>IFERROR(IF(ISNUMBER(SEARCH($E$1,input!$A897)),IF(AND(MID(input!$A897,SEARCH($E$1,input!$A897)+4,1)="#",
VLOOKUP(MID(input!$A897,SEARCH($E$1,input!$A897)+5,1),'TRUE LIST'!$C$2:$D$17,2,0),
VLOOKUP(MID(input!$A897,SEARCH($E$1,input!$A897)+6,1),'TRUE LIST'!$C$2:$D$17,2,0),
VLOOKUP(MID(input!$A897,SEARCH($E$1,input!$A897)+7,1),'TRUE LIST'!$C$2:$D$17,2,0),
VLOOKUP(MID(input!$A897,SEARCH($E$1,input!$A897)+8,1),'TRUE LIST'!$C$2:$D$17,2,0),
VLOOKUP(MID(input!$A897,SEARCH($E$1,input!$A897)+9,1),'TRUE LIST'!$C$2:$D$17,2,0),
VLOOKUP(MID(input!$A897,SEARCH($E$1,input!$A897)+10,1),'TRUE LIST'!$C$2:$D$17,2,0),
TRIM(MID(input!$A897,SEARCH($E$1,input!$A897)+11,1))=""),TRUE,""),"X"),"")</f>
        <v>X</v>
      </c>
      <c r="F897" s="14" t="str">
        <f>IFERROR(IF(ISNUMBER(SEARCH($F$1,input!$A897)),VLOOKUP(TRIM(MID(input!$A897,SEARCH($F$1,input!$A897)+4,4)),'TRUE LIST'!$A$2:$B$8,2,0),"X"),"")</f>
        <v>X</v>
      </c>
      <c r="G897" s="14" t="b">
        <f>IFERROR(IF(ISNUMBER(SEARCH($G$1,input!$A897)),IF(LEN(TRIM(MID(input!$A897,SEARCH($G$1,input!$A897)+4,10)))=9,TRUE,""),"X"),"")</f>
        <v>1</v>
      </c>
      <c r="H897" s="14" t="str">
        <f t="shared" ca="1" si="26"/>
        <v/>
      </c>
      <c r="I897" s="13" t="str">
        <f>IF(ISBLANK(input!A897),"x","")</f>
        <v/>
      </c>
      <c r="J897" s="13" t="str">
        <f>IFERROR(IF(I897="x",MATCH("x",I898:I959,0),N/A),"")</f>
        <v/>
      </c>
      <c r="K897" s="14" t="str">
        <f t="shared" ca="1" si="27"/>
        <v/>
      </c>
    </row>
    <row r="898" spans="1:11" s="1" customFormat="1" x14ac:dyDescent="0.35">
      <c r="A898" s="14" t="str">
        <f>IFERROR(IF(ISNUMBER(SEARCH($A$1,input!$A898)),AND(1920&lt;=VALUE(TRIM(MID(input!$A898,SEARCH($A$1,input!$A898)+4,5))),VALUE(TRIM(MID(input!$A898,SEARCH($A$1,input!$A898)+4,5)))&lt;=2002),"X"),"")</f>
        <v>X</v>
      </c>
      <c r="B898" s="14" t="str">
        <f>IFERROR(IF(ISNUMBER(SEARCH($B$1,input!$A898)),AND(2010&lt;=VALUE(TRIM(MID(input!$A898,SEARCH($B$1,input!$A898)+4,5))),VALUE(TRIM(MID(input!$A898,SEARCH($B$1,input!$A898)+4,5)))&lt;=2020),"X"),"")</f>
        <v>X</v>
      </c>
      <c r="C898" s="14" t="str">
        <f>IFERROR(IF(ISNUMBER(SEARCH($C$1,input!$A898)),AND(2020&lt;=VALUE(TRIM(MID(input!$A898,SEARCH($C$1,input!$A898)+4,5))),VALUE(TRIM(MID(input!$A898,SEARCH($C$1,input!$A898)+4,5)))&lt;=2030),"X"),"")</f>
        <v>X</v>
      </c>
      <c r="D898" s="14" t="str">
        <f>IFERROR(IF(ISNUMBER(SEARCH($D$1,input!$A898)),IF(MID(input!$A898,SEARCH($D$1,input!$A898)+7,2)="cm",AND(150&lt;=VALUE(MID(input!$A898,SEARCH($D$1,input!$A898)+4,3)),VALUE(MID(input!$A898,SEARCH($D$1,input!$A898)+4,3))&lt;=193),IF(MID(input!$A898,SEARCH($D$1,input!$A898)+6,2)="in",AND(59&lt;=VALUE(MID(input!$A898,SEARCH($D$1,input!$A898)+4,2)),VALUE(MID(input!$A898,SEARCH($D$1,input!$A898)+4,2))&lt;=76),"")),"X"),"")</f>
        <v>X</v>
      </c>
      <c r="E898" s="14" t="str">
        <f>IFERROR(IF(ISNUMBER(SEARCH($E$1,input!$A898)),IF(AND(MID(input!$A898,SEARCH($E$1,input!$A898)+4,1)="#",
VLOOKUP(MID(input!$A898,SEARCH($E$1,input!$A898)+5,1),'TRUE LIST'!$C$2:$D$17,2,0),
VLOOKUP(MID(input!$A898,SEARCH($E$1,input!$A898)+6,1),'TRUE LIST'!$C$2:$D$17,2,0),
VLOOKUP(MID(input!$A898,SEARCH($E$1,input!$A898)+7,1),'TRUE LIST'!$C$2:$D$17,2,0),
VLOOKUP(MID(input!$A898,SEARCH($E$1,input!$A898)+8,1),'TRUE LIST'!$C$2:$D$17,2,0),
VLOOKUP(MID(input!$A898,SEARCH($E$1,input!$A898)+9,1),'TRUE LIST'!$C$2:$D$17,2,0),
VLOOKUP(MID(input!$A898,SEARCH($E$1,input!$A898)+10,1),'TRUE LIST'!$C$2:$D$17,2,0),
TRIM(MID(input!$A898,SEARCH($E$1,input!$A898)+11,1))=""),TRUE,""),"X"),"")</f>
        <v>X</v>
      </c>
      <c r="F898" s="14" t="str">
        <f>IFERROR(IF(ISNUMBER(SEARCH($F$1,input!$A898)),VLOOKUP(TRIM(MID(input!$A898,SEARCH($F$1,input!$A898)+4,4)),'TRUE LIST'!$A$2:$B$8,2,0),"X"),"")</f>
        <v>X</v>
      </c>
      <c r="G898" s="14" t="str">
        <f>IFERROR(IF(ISNUMBER(SEARCH($G$1,input!$A898)),IF(LEN(TRIM(MID(input!$A898,SEARCH($G$1,input!$A898)+4,10)))=9,TRUE,""),"X"),"")</f>
        <v>X</v>
      </c>
      <c r="H898" s="14" t="str">
        <f t="shared" ca="1" si="26"/>
        <v/>
      </c>
      <c r="I898" s="13" t="str">
        <f>IF(ISBLANK(input!A898),"x","")</f>
        <v>x</v>
      </c>
      <c r="J898" s="13">
        <f>IFERROR(IF(I898="x",MATCH("x",I899:I959,0),N/A),"")</f>
        <v>2</v>
      </c>
      <c r="K898" s="14" t="str">
        <f t="shared" ca="1" si="27"/>
        <v/>
      </c>
    </row>
    <row r="899" spans="1:11" s="1" customFormat="1" x14ac:dyDescent="0.35">
      <c r="A899" s="14" t="b">
        <f>IFERROR(IF(ISNUMBER(SEARCH($A$1,input!$A899)),AND(1920&lt;=VALUE(TRIM(MID(input!$A899,SEARCH($A$1,input!$A899)+4,5))),VALUE(TRIM(MID(input!$A899,SEARCH($A$1,input!$A899)+4,5)))&lt;=2002),"X"),"")</f>
        <v>1</v>
      </c>
      <c r="B899" s="14" t="b">
        <f>IFERROR(IF(ISNUMBER(SEARCH($B$1,input!$A899)),AND(2010&lt;=VALUE(TRIM(MID(input!$A899,SEARCH($B$1,input!$A899)+4,5))),VALUE(TRIM(MID(input!$A899,SEARCH($B$1,input!$A899)+4,5)))&lt;=2020),"X"),"")</f>
        <v>1</v>
      </c>
      <c r="C899" s="14" t="b">
        <f>IFERROR(IF(ISNUMBER(SEARCH($C$1,input!$A899)),AND(2020&lt;=VALUE(TRIM(MID(input!$A899,SEARCH($C$1,input!$A899)+4,5))),VALUE(TRIM(MID(input!$A899,SEARCH($C$1,input!$A899)+4,5)))&lt;=2030),"X"),"")</f>
        <v>1</v>
      </c>
      <c r="D899" s="14" t="str">
        <f>IFERROR(IF(ISNUMBER(SEARCH($D$1,input!$A899)),IF(MID(input!$A899,SEARCH($D$1,input!$A899)+7,2)="cm",AND(150&lt;=VALUE(MID(input!$A899,SEARCH($D$1,input!$A899)+4,3)),VALUE(MID(input!$A899,SEARCH($D$1,input!$A899)+4,3))&lt;=193),IF(MID(input!$A899,SEARCH($D$1,input!$A899)+6,2)="in",AND(59&lt;=VALUE(MID(input!$A899,SEARCH($D$1,input!$A899)+4,2)),VALUE(MID(input!$A899,SEARCH($D$1,input!$A899)+4,2))&lt;=76),"")),"X"),"")</f>
        <v/>
      </c>
      <c r="E899" s="14" t="b">
        <f>IFERROR(IF(ISNUMBER(SEARCH($E$1,input!$A899)),IF(AND(MID(input!$A899,SEARCH($E$1,input!$A899)+4,1)="#",
VLOOKUP(MID(input!$A899,SEARCH($E$1,input!$A899)+5,1),'TRUE LIST'!$C$2:$D$17,2,0),
VLOOKUP(MID(input!$A899,SEARCH($E$1,input!$A899)+6,1),'TRUE LIST'!$C$2:$D$17,2,0),
VLOOKUP(MID(input!$A899,SEARCH($E$1,input!$A899)+7,1),'TRUE LIST'!$C$2:$D$17,2,0),
VLOOKUP(MID(input!$A899,SEARCH($E$1,input!$A899)+8,1),'TRUE LIST'!$C$2:$D$17,2,0),
VLOOKUP(MID(input!$A899,SEARCH($E$1,input!$A899)+9,1),'TRUE LIST'!$C$2:$D$17,2,0),
VLOOKUP(MID(input!$A899,SEARCH($E$1,input!$A899)+10,1),'TRUE LIST'!$C$2:$D$17,2,0),
TRIM(MID(input!$A899,SEARCH($E$1,input!$A899)+11,1))=""),TRUE,""),"X"),"")</f>
        <v>1</v>
      </c>
      <c r="F899" s="14" t="b">
        <f>IFERROR(IF(ISNUMBER(SEARCH($F$1,input!$A899)),VLOOKUP(TRIM(MID(input!$A899,SEARCH($F$1,input!$A899)+4,4)),'TRUE LIST'!$A$2:$B$8,2,0),"X"),"")</f>
        <v>1</v>
      </c>
      <c r="G899" s="14" t="b">
        <f>IFERROR(IF(ISNUMBER(SEARCH($G$1,input!$A899)),IF(LEN(TRIM(MID(input!$A899,SEARCH($G$1,input!$A899)+4,10)))=9,TRUE,""),"X"),"")</f>
        <v>1</v>
      </c>
      <c r="H899" s="14">
        <f t="shared" ref="H899:H959" ca="1" si="28">IFERROR(COUNTIF(INDIRECT("RC2:R["&amp;J898-1&amp;"]C8",FALSE),"TRUE"),"")</f>
        <v>6</v>
      </c>
      <c r="I899" s="13" t="str">
        <f>IF(ISBLANK(input!A899),"x","")</f>
        <v/>
      </c>
      <c r="J899" s="13" t="str">
        <f>IFERROR(IF(I899="x",MATCH("x",I900:I959,0),N/A),"")</f>
        <v/>
      </c>
      <c r="K899" s="14">
        <f t="shared" ref="K899:K959" ca="1" si="29">IFERROR((J898-1)*7-COUNTIF(INDIRECT("RC2:R["&amp;J898-2&amp;"]C8",FALSE),"*X*"),"")</f>
        <v>6</v>
      </c>
    </row>
    <row r="900" spans="1:11" s="1" customFormat="1" x14ac:dyDescent="0.35">
      <c r="A900" s="14" t="str">
        <f>IFERROR(IF(ISNUMBER(SEARCH($A$1,input!$A900)),AND(1920&lt;=VALUE(TRIM(MID(input!$A900,SEARCH($A$1,input!$A900)+4,5))),VALUE(TRIM(MID(input!$A900,SEARCH($A$1,input!$A900)+4,5)))&lt;=2002),"X"),"")</f>
        <v>X</v>
      </c>
      <c r="B900" s="14" t="str">
        <f>IFERROR(IF(ISNUMBER(SEARCH($B$1,input!$A900)),AND(2010&lt;=VALUE(TRIM(MID(input!$A900,SEARCH($B$1,input!$A900)+4,5))),VALUE(TRIM(MID(input!$A900,SEARCH($B$1,input!$A900)+4,5)))&lt;=2020),"X"),"")</f>
        <v>X</v>
      </c>
      <c r="C900" s="14" t="str">
        <f>IFERROR(IF(ISNUMBER(SEARCH($C$1,input!$A900)),AND(2020&lt;=VALUE(TRIM(MID(input!$A900,SEARCH($C$1,input!$A900)+4,5))),VALUE(TRIM(MID(input!$A900,SEARCH($C$1,input!$A900)+4,5)))&lt;=2030),"X"),"")</f>
        <v>X</v>
      </c>
      <c r="D900" s="14" t="str">
        <f>IFERROR(IF(ISNUMBER(SEARCH($D$1,input!$A900)),IF(MID(input!$A900,SEARCH($D$1,input!$A900)+7,2)="cm",AND(150&lt;=VALUE(MID(input!$A900,SEARCH($D$1,input!$A900)+4,3)),VALUE(MID(input!$A900,SEARCH($D$1,input!$A900)+4,3))&lt;=193),IF(MID(input!$A900,SEARCH($D$1,input!$A900)+6,2)="in",AND(59&lt;=VALUE(MID(input!$A900,SEARCH($D$1,input!$A900)+4,2)),VALUE(MID(input!$A900,SEARCH($D$1,input!$A900)+4,2))&lt;=76),"")),"X"),"")</f>
        <v>X</v>
      </c>
      <c r="E900" s="14" t="str">
        <f>IFERROR(IF(ISNUMBER(SEARCH($E$1,input!$A900)),IF(AND(MID(input!$A900,SEARCH($E$1,input!$A900)+4,1)="#",
VLOOKUP(MID(input!$A900,SEARCH($E$1,input!$A900)+5,1),'TRUE LIST'!$C$2:$D$17,2,0),
VLOOKUP(MID(input!$A900,SEARCH($E$1,input!$A900)+6,1),'TRUE LIST'!$C$2:$D$17,2,0),
VLOOKUP(MID(input!$A900,SEARCH($E$1,input!$A900)+7,1),'TRUE LIST'!$C$2:$D$17,2,0),
VLOOKUP(MID(input!$A900,SEARCH($E$1,input!$A900)+8,1),'TRUE LIST'!$C$2:$D$17,2,0),
VLOOKUP(MID(input!$A900,SEARCH($E$1,input!$A900)+9,1),'TRUE LIST'!$C$2:$D$17,2,0),
VLOOKUP(MID(input!$A900,SEARCH($E$1,input!$A900)+10,1),'TRUE LIST'!$C$2:$D$17,2,0),
TRIM(MID(input!$A900,SEARCH($E$1,input!$A900)+11,1))=""),TRUE,""),"X"),"")</f>
        <v>X</v>
      </c>
      <c r="F900" s="14" t="str">
        <f>IFERROR(IF(ISNUMBER(SEARCH($F$1,input!$A900)),VLOOKUP(TRIM(MID(input!$A900,SEARCH($F$1,input!$A900)+4,4)),'TRUE LIST'!$A$2:$B$8,2,0),"X"),"")</f>
        <v>X</v>
      </c>
      <c r="G900" s="14" t="str">
        <f>IFERROR(IF(ISNUMBER(SEARCH($G$1,input!$A900)),IF(LEN(TRIM(MID(input!$A900,SEARCH($G$1,input!$A900)+4,10)))=9,TRUE,""),"X"),"")</f>
        <v>X</v>
      </c>
      <c r="H900" s="14" t="str">
        <f t="shared" ca="1" si="28"/>
        <v/>
      </c>
      <c r="I900" s="13" t="str">
        <f>IF(ISBLANK(input!A900),"x","")</f>
        <v>x</v>
      </c>
      <c r="J900" s="13">
        <f>IFERROR(IF(I900="x",MATCH("x",I901:I959,0),N/A),"")</f>
        <v>3</v>
      </c>
      <c r="K900" s="14" t="str">
        <f t="shared" ca="1" si="29"/>
        <v/>
      </c>
    </row>
    <row r="901" spans="1:11" s="1" customFormat="1" x14ac:dyDescent="0.35">
      <c r="A901" s="14" t="str">
        <f>IFERROR(IF(ISNUMBER(SEARCH($A$1,input!$A901)),AND(1920&lt;=VALUE(TRIM(MID(input!$A901,SEARCH($A$1,input!$A901)+4,5))),VALUE(TRIM(MID(input!$A901,SEARCH($A$1,input!$A901)+4,5)))&lt;=2002),"X"),"")</f>
        <v>X</v>
      </c>
      <c r="B901" s="14" t="str">
        <f>IFERROR(IF(ISNUMBER(SEARCH($B$1,input!$A901)),AND(2010&lt;=VALUE(TRIM(MID(input!$A901,SEARCH($B$1,input!$A901)+4,5))),VALUE(TRIM(MID(input!$A901,SEARCH($B$1,input!$A901)+4,5)))&lt;=2020),"X"),"")</f>
        <v>X</v>
      </c>
      <c r="C901" s="14" t="str">
        <f>IFERROR(IF(ISNUMBER(SEARCH($C$1,input!$A901)),AND(2020&lt;=VALUE(TRIM(MID(input!$A901,SEARCH($C$1,input!$A901)+4,5))),VALUE(TRIM(MID(input!$A901,SEARCH($C$1,input!$A901)+4,5)))&lt;=2030),"X"),"")</f>
        <v>X</v>
      </c>
      <c r="D901" s="14" t="str">
        <f>IFERROR(IF(ISNUMBER(SEARCH($D$1,input!$A901)),IF(MID(input!$A901,SEARCH($D$1,input!$A901)+7,2)="cm",AND(150&lt;=VALUE(MID(input!$A901,SEARCH($D$1,input!$A901)+4,3)),VALUE(MID(input!$A901,SEARCH($D$1,input!$A901)+4,3))&lt;=193),IF(MID(input!$A901,SEARCH($D$1,input!$A901)+6,2)="in",AND(59&lt;=VALUE(MID(input!$A901,SEARCH($D$1,input!$A901)+4,2)),VALUE(MID(input!$A901,SEARCH($D$1,input!$A901)+4,2))&lt;=76),"")),"X"),"")</f>
        <v/>
      </c>
      <c r="E901" s="14" t="b">
        <f>IFERROR(IF(ISNUMBER(SEARCH($E$1,input!$A901)),IF(AND(MID(input!$A901,SEARCH($E$1,input!$A901)+4,1)="#",
VLOOKUP(MID(input!$A901,SEARCH($E$1,input!$A901)+5,1),'TRUE LIST'!$C$2:$D$17,2,0),
VLOOKUP(MID(input!$A901,SEARCH($E$1,input!$A901)+6,1),'TRUE LIST'!$C$2:$D$17,2,0),
VLOOKUP(MID(input!$A901,SEARCH($E$1,input!$A901)+7,1),'TRUE LIST'!$C$2:$D$17,2,0),
VLOOKUP(MID(input!$A901,SEARCH($E$1,input!$A901)+8,1),'TRUE LIST'!$C$2:$D$17,2,0),
VLOOKUP(MID(input!$A901,SEARCH($E$1,input!$A901)+9,1),'TRUE LIST'!$C$2:$D$17,2,0),
VLOOKUP(MID(input!$A901,SEARCH($E$1,input!$A901)+10,1),'TRUE LIST'!$C$2:$D$17,2,0),
TRIM(MID(input!$A901,SEARCH($E$1,input!$A901)+11,1))=""),TRUE,""),"X"),"")</f>
        <v>1</v>
      </c>
      <c r="F901" s="14" t="b">
        <f>IFERROR(IF(ISNUMBER(SEARCH($F$1,input!$A901)),VLOOKUP(TRIM(MID(input!$A901,SEARCH($F$1,input!$A901)+4,4)),'TRUE LIST'!$A$2:$B$8,2,0),"X"),"")</f>
        <v>1</v>
      </c>
      <c r="G901" s="14" t="str">
        <f>IFERROR(IF(ISNUMBER(SEARCH($G$1,input!$A901)),IF(LEN(TRIM(MID(input!$A901,SEARCH($G$1,input!$A901)+4,10)))=9,TRUE,""),"X"),"")</f>
        <v/>
      </c>
      <c r="H901" s="14">
        <f t="shared" ca="1" si="28"/>
        <v>6</v>
      </c>
      <c r="I901" s="13" t="str">
        <f>IF(ISBLANK(input!A901),"x","")</f>
        <v/>
      </c>
      <c r="J901" s="13" t="str">
        <f>IFERROR(IF(I901="x",MATCH("x",I902:I959,0),N/A),"")</f>
        <v/>
      </c>
      <c r="K901" s="14">
        <f t="shared" ca="1" si="29"/>
        <v>6</v>
      </c>
    </row>
    <row r="902" spans="1:11" s="1" customFormat="1" x14ac:dyDescent="0.35">
      <c r="A902" s="14" t="str">
        <f>IFERROR(IF(ISNUMBER(SEARCH($A$1,input!$A902)),AND(1920&lt;=VALUE(TRIM(MID(input!$A902,SEARCH($A$1,input!$A902)+4,5))),VALUE(TRIM(MID(input!$A902,SEARCH($A$1,input!$A902)+4,5)))&lt;=2002),"X"),"")</f>
        <v>X</v>
      </c>
      <c r="B902" s="14" t="b">
        <f>IFERROR(IF(ISNUMBER(SEARCH($B$1,input!$A902)),AND(2010&lt;=VALUE(TRIM(MID(input!$A902,SEARCH($B$1,input!$A902)+4,5))),VALUE(TRIM(MID(input!$A902,SEARCH($B$1,input!$A902)+4,5)))&lt;=2020),"X"),"")</f>
        <v>1</v>
      </c>
      <c r="C902" s="14" t="b">
        <f>IFERROR(IF(ISNUMBER(SEARCH($C$1,input!$A902)),AND(2020&lt;=VALUE(TRIM(MID(input!$A902,SEARCH($C$1,input!$A902)+4,5))),VALUE(TRIM(MID(input!$A902,SEARCH($C$1,input!$A902)+4,5)))&lt;=2030),"X"),"")</f>
        <v>0</v>
      </c>
      <c r="D902" s="14" t="str">
        <f>IFERROR(IF(ISNUMBER(SEARCH($D$1,input!$A902)),IF(MID(input!$A902,SEARCH($D$1,input!$A902)+7,2)="cm",AND(150&lt;=VALUE(MID(input!$A902,SEARCH($D$1,input!$A902)+4,3)),VALUE(MID(input!$A902,SEARCH($D$1,input!$A902)+4,3))&lt;=193),IF(MID(input!$A902,SEARCH($D$1,input!$A902)+6,2)="in",AND(59&lt;=VALUE(MID(input!$A902,SEARCH($D$1,input!$A902)+4,2)),VALUE(MID(input!$A902,SEARCH($D$1,input!$A902)+4,2))&lt;=76),"")),"X"),"")</f>
        <v>X</v>
      </c>
      <c r="E902" s="14" t="str">
        <f>IFERROR(IF(ISNUMBER(SEARCH($E$1,input!$A902)),IF(AND(MID(input!$A902,SEARCH($E$1,input!$A902)+4,1)="#",
VLOOKUP(MID(input!$A902,SEARCH($E$1,input!$A902)+5,1),'TRUE LIST'!$C$2:$D$17,2,0),
VLOOKUP(MID(input!$A902,SEARCH($E$1,input!$A902)+6,1),'TRUE LIST'!$C$2:$D$17,2,0),
VLOOKUP(MID(input!$A902,SEARCH($E$1,input!$A902)+7,1),'TRUE LIST'!$C$2:$D$17,2,0),
VLOOKUP(MID(input!$A902,SEARCH($E$1,input!$A902)+8,1),'TRUE LIST'!$C$2:$D$17,2,0),
VLOOKUP(MID(input!$A902,SEARCH($E$1,input!$A902)+9,1),'TRUE LIST'!$C$2:$D$17,2,0),
VLOOKUP(MID(input!$A902,SEARCH($E$1,input!$A902)+10,1),'TRUE LIST'!$C$2:$D$17,2,0),
TRIM(MID(input!$A902,SEARCH($E$1,input!$A902)+11,1))=""),TRUE,""),"X"),"")</f>
        <v>X</v>
      </c>
      <c r="F902" s="14" t="str">
        <f>IFERROR(IF(ISNUMBER(SEARCH($F$1,input!$A902)),VLOOKUP(TRIM(MID(input!$A902,SEARCH($F$1,input!$A902)+4,4)),'TRUE LIST'!$A$2:$B$8,2,0),"X"),"")</f>
        <v>X</v>
      </c>
      <c r="G902" s="14" t="str">
        <f>IFERROR(IF(ISNUMBER(SEARCH($G$1,input!$A902)),IF(LEN(TRIM(MID(input!$A902,SEARCH($G$1,input!$A902)+4,10)))=9,TRUE,""),"X"),"")</f>
        <v>X</v>
      </c>
      <c r="H902" s="14" t="str">
        <f t="shared" ca="1" si="28"/>
        <v/>
      </c>
      <c r="I902" s="13" t="str">
        <f>IF(ISBLANK(input!A902),"x","")</f>
        <v/>
      </c>
      <c r="J902" s="13" t="str">
        <f>IFERROR(IF(I902="x",MATCH("x",I903:I959,0),N/A),"")</f>
        <v/>
      </c>
      <c r="K902" s="14" t="str">
        <f t="shared" ca="1" si="29"/>
        <v/>
      </c>
    </row>
    <row r="903" spans="1:11" s="1" customFormat="1" x14ac:dyDescent="0.35">
      <c r="A903" s="14" t="str">
        <f>IFERROR(IF(ISNUMBER(SEARCH($A$1,input!$A903)),AND(1920&lt;=VALUE(TRIM(MID(input!$A903,SEARCH($A$1,input!$A903)+4,5))),VALUE(TRIM(MID(input!$A903,SEARCH($A$1,input!$A903)+4,5)))&lt;=2002),"X"),"")</f>
        <v>X</v>
      </c>
      <c r="B903" s="14" t="str">
        <f>IFERROR(IF(ISNUMBER(SEARCH($B$1,input!$A903)),AND(2010&lt;=VALUE(TRIM(MID(input!$A903,SEARCH($B$1,input!$A903)+4,5))),VALUE(TRIM(MID(input!$A903,SEARCH($B$1,input!$A903)+4,5)))&lt;=2020),"X"),"")</f>
        <v>X</v>
      </c>
      <c r="C903" s="14" t="str">
        <f>IFERROR(IF(ISNUMBER(SEARCH($C$1,input!$A903)),AND(2020&lt;=VALUE(TRIM(MID(input!$A903,SEARCH($C$1,input!$A903)+4,5))),VALUE(TRIM(MID(input!$A903,SEARCH($C$1,input!$A903)+4,5)))&lt;=2030),"X"),"")</f>
        <v>X</v>
      </c>
      <c r="D903" s="14" t="str">
        <f>IFERROR(IF(ISNUMBER(SEARCH($D$1,input!$A903)),IF(MID(input!$A903,SEARCH($D$1,input!$A903)+7,2)="cm",AND(150&lt;=VALUE(MID(input!$A903,SEARCH($D$1,input!$A903)+4,3)),VALUE(MID(input!$A903,SEARCH($D$1,input!$A903)+4,3))&lt;=193),IF(MID(input!$A903,SEARCH($D$1,input!$A903)+6,2)="in",AND(59&lt;=VALUE(MID(input!$A903,SEARCH($D$1,input!$A903)+4,2)),VALUE(MID(input!$A903,SEARCH($D$1,input!$A903)+4,2))&lt;=76),"")),"X"),"")</f>
        <v>X</v>
      </c>
      <c r="E903" s="14" t="str">
        <f>IFERROR(IF(ISNUMBER(SEARCH($E$1,input!$A903)),IF(AND(MID(input!$A903,SEARCH($E$1,input!$A903)+4,1)="#",
VLOOKUP(MID(input!$A903,SEARCH($E$1,input!$A903)+5,1),'TRUE LIST'!$C$2:$D$17,2,0),
VLOOKUP(MID(input!$A903,SEARCH($E$1,input!$A903)+6,1),'TRUE LIST'!$C$2:$D$17,2,0),
VLOOKUP(MID(input!$A903,SEARCH($E$1,input!$A903)+7,1),'TRUE LIST'!$C$2:$D$17,2,0),
VLOOKUP(MID(input!$A903,SEARCH($E$1,input!$A903)+8,1),'TRUE LIST'!$C$2:$D$17,2,0),
VLOOKUP(MID(input!$A903,SEARCH($E$1,input!$A903)+9,1),'TRUE LIST'!$C$2:$D$17,2,0),
VLOOKUP(MID(input!$A903,SEARCH($E$1,input!$A903)+10,1),'TRUE LIST'!$C$2:$D$17,2,0),
TRIM(MID(input!$A903,SEARCH($E$1,input!$A903)+11,1))=""),TRUE,""),"X"),"")</f>
        <v>X</v>
      </c>
      <c r="F903" s="14" t="str">
        <f>IFERROR(IF(ISNUMBER(SEARCH($F$1,input!$A903)),VLOOKUP(TRIM(MID(input!$A903,SEARCH($F$1,input!$A903)+4,4)),'TRUE LIST'!$A$2:$B$8,2,0),"X"),"")</f>
        <v>X</v>
      </c>
      <c r="G903" s="14" t="str">
        <f>IFERROR(IF(ISNUMBER(SEARCH($G$1,input!$A903)),IF(LEN(TRIM(MID(input!$A903,SEARCH($G$1,input!$A903)+4,10)))=9,TRUE,""),"X"),"")</f>
        <v>X</v>
      </c>
      <c r="H903" s="14" t="str">
        <f t="shared" ca="1" si="28"/>
        <v/>
      </c>
      <c r="I903" s="13" t="str">
        <f>IF(ISBLANK(input!A903),"x","")</f>
        <v>x</v>
      </c>
      <c r="J903" s="13">
        <f>IFERROR(IF(I903="x",MATCH("x",I904:I959,0),N/A),"")</f>
        <v>4</v>
      </c>
      <c r="K903" s="14" t="str">
        <f t="shared" ca="1" si="29"/>
        <v/>
      </c>
    </row>
    <row r="904" spans="1:11" s="1" customFormat="1" x14ac:dyDescent="0.35">
      <c r="A904" s="14" t="str">
        <f>IFERROR(IF(ISNUMBER(SEARCH($A$1,input!$A904)),AND(1920&lt;=VALUE(TRIM(MID(input!$A904,SEARCH($A$1,input!$A904)+4,5))),VALUE(TRIM(MID(input!$A904,SEARCH($A$1,input!$A904)+4,5)))&lt;=2002),"X"),"")</f>
        <v>X</v>
      </c>
      <c r="B904" s="14" t="b">
        <f>IFERROR(IF(ISNUMBER(SEARCH($B$1,input!$A904)),AND(2010&lt;=VALUE(TRIM(MID(input!$A904,SEARCH($B$1,input!$A904)+4,5))),VALUE(TRIM(MID(input!$A904,SEARCH($B$1,input!$A904)+4,5)))&lt;=2020),"X"),"")</f>
        <v>1</v>
      </c>
      <c r="C904" s="14" t="b">
        <f>IFERROR(IF(ISNUMBER(SEARCH($C$1,input!$A904)),AND(2020&lt;=VALUE(TRIM(MID(input!$A904,SEARCH($C$1,input!$A904)+4,5))),VALUE(TRIM(MID(input!$A904,SEARCH($C$1,input!$A904)+4,5)))&lt;=2030),"X"),"")</f>
        <v>1</v>
      </c>
      <c r="D904" s="14" t="str">
        <f>IFERROR(IF(ISNUMBER(SEARCH($D$1,input!$A904)),IF(MID(input!$A904,SEARCH($D$1,input!$A904)+7,2)="cm",AND(150&lt;=VALUE(MID(input!$A904,SEARCH($D$1,input!$A904)+4,3)),VALUE(MID(input!$A904,SEARCH($D$1,input!$A904)+4,3))&lt;=193),IF(MID(input!$A904,SEARCH($D$1,input!$A904)+6,2)="in",AND(59&lt;=VALUE(MID(input!$A904,SEARCH($D$1,input!$A904)+4,2)),VALUE(MID(input!$A904,SEARCH($D$1,input!$A904)+4,2))&lt;=76),"")),"X"),"")</f>
        <v>X</v>
      </c>
      <c r="E904" s="14" t="str">
        <f>IFERROR(IF(ISNUMBER(SEARCH($E$1,input!$A904)),IF(AND(MID(input!$A904,SEARCH($E$1,input!$A904)+4,1)="#",
VLOOKUP(MID(input!$A904,SEARCH($E$1,input!$A904)+5,1),'TRUE LIST'!$C$2:$D$17,2,0),
VLOOKUP(MID(input!$A904,SEARCH($E$1,input!$A904)+6,1),'TRUE LIST'!$C$2:$D$17,2,0),
VLOOKUP(MID(input!$A904,SEARCH($E$1,input!$A904)+7,1),'TRUE LIST'!$C$2:$D$17,2,0),
VLOOKUP(MID(input!$A904,SEARCH($E$1,input!$A904)+8,1),'TRUE LIST'!$C$2:$D$17,2,0),
VLOOKUP(MID(input!$A904,SEARCH($E$1,input!$A904)+9,1),'TRUE LIST'!$C$2:$D$17,2,0),
VLOOKUP(MID(input!$A904,SEARCH($E$1,input!$A904)+10,1),'TRUE LIST'!$C$2:$D$17,2,0),
TRIM(MID(input!$A904,SEARCH($E$1,input!$A904)+11,1))=""),TRUE,""),"X"),"")</f>
        <v>X</v>
      </c>
      <c r="F904" s="14" t="str">
        <f>IFERROR(IF(ISNUMBER(SEARCH($F$1,input!$A904)),VLOOKUP(TRIM(MID(input!$A904,SEARCH($F$1,input!$A904)+4,4)),'TRUE LIST'!$A$2:$B$8,2,0),"X"),"")</f>
        <v>X</v>
      </c>
      <c r="G904" s="14" t="b">
        <f>IFERROR(IF(ISNUMBER(SEARCH($G$1,input!$A904)),IF(LEN(TRIM(MID(input!$A904,SEARCH($G$1,input!$A904)+4,10)))=9,TRUE,""),"X"),"")</f>
        <v>1</v>
      </c>
      <c r="H904" s="14">
        <f t="shared" ca="1" si="28"/>
        <v>6</v>
      </c>
      <c r="I904" s="13" t="str">
        <f>IF(ISBLANK(input!A904),"x","")</f>
        <v/>
      </c>
      <c r="J904" s="13" t="str">
        <f>IFERROR(IF(I904="x",MATCH("x",I905:I959,0),N/A),"")</f>
        <v/>
      </c>
      <c r="K904" s="14">
        <f t="shared" ca="1" si="29"/>
        <v>6</v>
      </c>
    </row>
    <row r="905" spans="1:11" s="1" customFormat="1" x14ac:dyDescent="0.35">
      <c r="A905" s="14" t="str">
        <f>IFERROR(IF(ISNUMBER(SEARCH($A$1,input!$A905)),AND(1920&lt;=VALUE(TRIM(MID(input!$A905,SEARCH($A$1,input!$A905)+4,5))),VALUE(TRIM(MID(input!$A905,SEARCH($A$1,input!$A905)+4,5)))&lt;=2002),"X"),"")</f>
        <v>X</v>
      </c>
      <c r="B905" s="14" t="str">
        <f>IFERROR(IF(ISNUMBER(SEARCH($B$1,input!$A905)),AND(2010&lt;=VALUE(TRIM(MID(input!$A905,SEARCH($B$1,input!$A905)+4,5))),VALUE(TRIM(MID(input!$A905,SEARCH($B$1,input!$A905)+4,5)))&lt;=2020),"X"),"")</f>
        <v>X</v>
      </c>
      <c r="C905" s="14" t="str">
        <f>IFERROR(IF(ISNUMBER(SEARCH($C$1,input!$A905)),AND(2020&lt;=VALUE(TRIM(MID(input!$A905,SEARCH($C$1,input!$A905)+4,5))),VALUE(TRIM(MID(input!$A905,SEARCH($C$1,input!$A905)+4,5)))&lt;=2030),"X"),"")</f>
        <v>X</v>
      </c>
      <c r="D905" s="14" t="b">
        <f>IFERROR(IF(ISNUMBER(SEARCH($D$1,input!$A905)),IF(MID(input!$A905,SEARCH($D$1,input!$A905)+7,2)="cm",AND(150&lt;=VALUE(MID(input!$A905,SEARCH($D$1,input!$A905)+4,3)),VALUE(MID(input!$A905,SEARCH($D$1,input!$A905)+4,3))&lt;=193),IF(MID(input!$A905,SEARCH($D$1,input!$A905)+6,2)="in",AND(59&lt;=VALUE(MID(input!$A905,SEARCH($D$1,input!$A905)+4,2)),VALUE(MID(input!$A905,SEARCH($D$1,input!$A905)+4,2))&lt;=76),"")),"X"),"")</f>
        <v>1</v>
      </c>
      <c r="E905" s="14" t="str">
        <f>IFERROR(IF(ISNUMBER(SEARCH($E$1,input!$A905)),IF(AND(MID(input!$A905,SEARCH($E$1,input!$A905)+4,1)="#",
VLOOKUP(MID(input!$A905,SEARCH($E$1,input!$A905)+5,1),'TRUE LIST'!$C$2:$D$17,2,0),
VLOOKUP(MID(input!$A905,SEARCH($E$1,input!$A905)+6,1),'TRUE LIST'!$C$2:$D$17,2,0),
VLOOKUP(MID(input!$A905,SEARCH($E$1,input!$A905)+7,1),'TRUE LIST'!$C$2:$D$17,2,0),
VLOOKUP(MID(input!$A905,SEARCH($E$1,input!$A905)+8,1),'TRUE LIST'!$C$2:$D$17,2,0),
VLOOKUP(MID(input!$A905,SEARCH($E$1,input!$A905)+9,1),'TRUE LIST'!$C$2:$D$17,2,0),
VLOOKUP(MID(input!$A905,SEARCH($E$1,input!$A905)+10,1),'TRUE LIST'!$C$2:$D$17,2,0),
TRIM(MID(input!$A905,SEARCH($E$1,input!$A905)+11,1))=""),TRUE,""),"X"),"")</f>
        <v>X</v>
      </c>
      <c r="F905" s="14" t="b">
        <f>IFERROR(IF(ISNUMBER(SEARCH($F$1,input!$A905)),VLOOKUP(TRIM(MID(input!$A905,SEARCH($F$1,input!$A905)+4,4)),'TRUE LIST'!$A$2:$B$8,2,0),"X"),"")</f>
        <v>1</v>
      </c>
      <c r="G905" s="14" t="str">
        <f>IFERROR(IF(ISNUMBER(SEARCH($G$1,input!$A905)),IF(LEN(TRIM(MID(input!$A905,SEARCH($G$1,input!$A905)+4,10)))=9,TRUE,""),"X"),"")</f>
        <v>X</v>
      </c>
      <c r="H905" s="14" t="str">
        <f t="shared" ca="1" si="28"/>
        <v/>
      </c>
      <c r="I905" s="13" t="str">
        <f>IF(ISBLANK(input!A905),"x","")</f>
        <v/>
      </c>
      <c r="J905" s="13" t="str">
        <f>IFERROR(IF(I905="x",MATCH("x",I906:I959,0),N/A),"")</f>
        <v/>
      </c>
      <c r="K905" s="14" t="str">
        <f t="shared" ca="1" si="29"/>
        <v/>
      </c>
    </row>
    <row r="906" spans="1:11" s="1" customFormat="1" x14ac:dyDescent="0.35">
      <c r="A906" s="14" t="str">
        <f>IFERROR(IF(ISNUMBER(SEARCH($A$1,input!$A906)),AND(1920&lt;=VALUE(TRIM(MID(input!$A906,SEARCH($A$1,input!$A906)+4,5))),VALUE(TRIM(MID(input!$A906,SEARCH($A$1,input!$A906)+4,5)))&lt;=2002),"X"),"")</f>
        <v>X</v>
      </c>
      <c r="B906" s="14" t="str">
        <f>IFERROR(IF(ISNUMBER(SEARCH($B$1,input!$A906)),AND(2010&lt;=VALUE(TRIM(MID(input!$A906,SEARCH($B$1,input!$A906)+4,5))),VALUE(TRIM(MID(input!$A906,SEARCH($B$1,input!$A906)+4,5)))&lt;=2020),"X"),"")</f>
        <v>X</v>
      </c>
      <c r="C906" s="14" t="str">
        <f>IFERROR(IF(ISNUMBER(SEARCH($C$1,input!$A906)),AND(2020&lt;=VALUE(TRIM(MID(input!$A906,SEARCH($C$1,input!$A906)+4,5))),VALUE(TRIM(MID(input!$A906,SEARCH($C$1,input!$A906)+4,5)))&lt;=2030),"X"),"")</f>
        <v>X</v>
      </c>
      <c r="D906" s="14" t="str">
        <f>IFERROR(IF(ISNUMBER(SEARCH($D$1,input!$A906)),IF(MID(input!$A906,SEARCH($D$1,input!$A906)+7,2)="cm",AND(150&lt;=VALUE(MID(input!$A906,SEARCH($D$1,input!$A906)+4,3)),VALUE(MID(input!$A906,SEARCH($D$1,input!$A906)+4,3))&lt;=193),IF(MID(input!$A906,SEARCH($D$1,input!$A906)+6,2)="in",AND(59&lt;=VALUE(MID(input!$A906,SEARCH($D$1,input!$A906)+4,2)),VALUE(MID(input!$A906,SEARCH($D$1,input!$A906)+4,2))&lt;=76),"")),"X"),"")</f>
        <v>X</v>
      </c>
      <c r="E906" s="14" t="b">
        <f>IFERROR(IF(ISNUMBER(SEARCH($E$1,input!$A906)),IF(AND(MID(input!$A906,SEARCH($E$1,input!$A906)+4,1)="#",
VLOOKUP(MID(input!$A906,SEARCH($E$1,input!$A906)+5,1),'TRUE LIST'!$C$2:$D$17,2,0),
VLOOKUP(MID(input!$A906,SEARCH($E$1,input!$A906)+6,1),'TRUE LIST'!$C$2:$D$17,2,0),
VLOOKUP(MID(input!$A906,SEARCH($E$1,input!$A906)+7,1),'TRUE LIST'!$C$2:$D$17,2,0),
VLOOKUP(MID(input!$A906,SEARCH($E$1,input!$A906)+8,1),'TRUE LIST'!$C$2:$D$17,2,0),
VLOOKUP(MID(input!$A906,SEARCH($E$1,input!$A906)+9,1),'TRUE LIST'!$C$2:$D$17,2,0),
VLOOKUP(MID(input!$A906,SEARCH($E$1,input!$A906)+10,1),'TRUE LIST'!$C$2:$D$17,2,0),
TRIM(MID(input!$A906,SEARCH($E$1,input!$A906)+11,1))=""),TRUE,""),"X"),"")</f>
        <v>1</v>
      </c>
      <c r="F906" s="14" t="str">
        <f>IFERROR(IF(ISNUMBER(SEARCH($F$1,input!$A906)),VLOOKUP(TRIM(MID(input!$A906,SEARCH($F$1,input!$A906)+4,4)),'TRUE LIST'!$A$2:$B$8,2,0),"X"),"")</f>
        <v>X</v>
      </c>
      <c r="G906" s="14" t="str">
        <f>IFERROR(IF(ISNUMBER(SEARCH($G$1,input!$A906)),IF(LEN(TRIM(MID(input!$A906,SEARCH($G$1,input!$A906)+4,10)))=9,TRUE,""),"X"),"")</f>
        <v>X</v>
      </c>
      <c r="H906" s="14" t="str">
        <f t="shared" ca="1" si="28"/>
        <v/>
      </c>
      <c r="I906" s="13" t="str">
        <f>IF(ISBLANK(input!A906),"x","")</f>
        <v/>
      </c>
      <c r="J906" s="13" t="str">
        <f>IFERROR(IF(I906="x",MATCH("x",I907:I959,0),N/A),"")</f>
        <v/>
      </c>
      <c r="K906" s="14" t="str">
        <f t="shared" ca="1" si="29"/>
        <v/>
      </c>
    </row>
    <row r="907" spans="1:11" s="1" customFormat="1" x14ac:dyDescent="0.35">
      <c r="A907" s="14" t="str">
        <f>IFERROR(IF(ISNUMBER(SEARCH($A$1,input!$A907)),AND(1920&lt;=VALUE(TRIM(MID(input!$A907,SEARCH($A$1,input!$A907)+4,5))),VALUE(TRIM(MID(input!$A907,SEARCH($A$1,input!$A907)+4,5)))&lt;=2002),"X"),"")</f>
        <v>X</v>
      </c>
      <c r="B907" s="14" t="str">
        <f>IFERROR(IF(ISNUMBER(SEARCH($B$1,input!$A907)),AND(2010&lt;=VALUE(TRIM(MID(input!$A907,SEARCH($B$1,input!$A907)+4,5))),VALUE(TRIM(MID(input!$A907,SEARCH($B$1,input!$A907)+4,5)))&lt;=2020),"X"),"")</f>
        <v>X</v>
      </c>
      <c r="C907" s="14" t="str">
        <f>IFERROR(IF(ISNUMBER(SEARCH($C$1,input!$A907)),AND(2020&lt;=VALUE(TRIM(MID(input!$A907,SEARCH($C$1,input!$A907)+4,5))),VALUE(TRIM(MID(input!$A907,SEARCH($C$1,input!$A907)+4,5)))&lt;=2030),"X"),"")</f>
        <v>X</v>
      </c>
      <c r="D907" s="14" t="str">
        <f>IFERROR(IF(ISNUMBER(SEARCH($D$1,input!$A907)),IF(MID(input!$A907,SEARCH($D$1,input!$A907)+7,2)="cm",AND(150&lt;=VALUE(MID(input!$A907,SEARCH($D$1,input!$A907)+4,3)),VALUE(MID(input!$A907,SEARCH($D$1,input!$A907)+4,3))&lt;=193),IF(MID(input!$A907,SEARCH($D$1,input!$A907)+6,2)="in",AND(59&lt;=VALUE(MID(input!$A907,SEARCH($D$1,input!$A907)+4,2)),VALUE(MID(input!$A907,SEARCH($D$1,input!$A907)+4,2))&lt;=76),"")),"X"),"")</f>
        <v>X</v>
      </c>
      <c r="E907" s="14" t="str">
        <f>IFERROR(IF(ISNUMBER(SEARCH($E$1,input!$A907)),IF(AND(MID(input!$A907,SEARCH($E$1,input!$A907)+4,1)="#",
VLOOKUP(MID(input!$A907,SEARCH($E$1,input!$A907)+5,1),'TRUE LIST'!$C$2:$D$17,2,0),
VLOOKUP(MID(input!$A907,SEARCH($E$1,input!$A907)+6,1),'TRUE LIST'!$C$2:$D$17,2,0),
VLOOKUP(MID(input!$A907,SEARCH($E$1,input!$A907)+7,1),'TRUE LIST'!$C$2:$D$17,2,0),
VLOOKUP(MID(input!$A907,SEARCH($E$1,input!$A907)+8,1),'TRUE LIST'!$C$2:$D$17,2,0),
VLOOKUP(MID(input!$A907,SEARCH($E$1,input!$A907)+9,1),'TRUE LIST'!$C$2:$D$17,2,0),
VLOOKUP(MID(input!$A907,SEARCH($E$1,input!$A907)+10,1),'TRUE LIST'!$C$2:$D$17,2,0),
TRIM(MID(input!$A907,SEARCH($E$1,input!$A907)+11,1))=""),TRUE,""),"X"),"")</f>
        <v>X</v>
      </c>
      <c r="F907" s="14" t="str">
        <f>IFERROR(IF(ISNUMBER(SEARCH($F$1,input!$A907)),VLOOKUP(TRIM(MID(input!$A907,SEARCH($F$1,input!$A907)+4,4)),'TRUE LIST'!$A$2:$B$8,2,0),"X"),"")</f>
        <v>X</v>
      </c>
      <c r="G907" s="14" t="str">
        <f>IFERROR(IF(ISNUMBER(SEARCH($G$1,input!$A907)),IF(LEN(TRIM(MID(input!$A907,SEARCH($G$1,input!$A907)+4,10)))=9,TRUE,""),"X"),"")</f>
        <v>X</v>
      </c>
      <c r="H907" s="14" t="str">
        <f t="shared" ca="1" si="28"/>
        <v/>
      </c>
      <c r="I907" s="13" t="str">
        <f>IF(ISBLANK(input!A907),"x","")</f>
        <v>x</v>
      </c>
      <c r="J907" s="13">
        <f>IFERROR(IF(I907="x",MATCH("x",I908:I959,0),N/A),"")</f>
        <v>5</v>
      </c>
      <c r="K907" s="14" t="str">
        <f t="shared" ca="1" si="29"/>
        <v/>
      </c>
    </row>
    <row r="908" spans="1:11" s="1" customFormat="1" x14ac:dyDescent="0.35">
      <c r="A908" s="14" t="b">
        <f>IFERROR(IF(ISNUMBER(SEARCH($A$1,input!$A908)),AND(1920&lt;=VALUE(TRIM(MID(input!$A908,SEARCH($A$1,input!$A908)+4,5))),VALUE(TRIM(MID(input!$A908,SEARCH($A$1,input!$A908)+4,5)))&lt;=2002),"X"),"")</f>
        <v>1</v>
      </c>
      <c r="B908" s="14" t="b">
        <f>IFERROR(IF(ISNUMBER(SEARCH($B$1,input!$A908)),AND(2010&lt;=VALUE(TRIM(MID(input!$A908,SEARCH($B$1,input!$A908)+4,5))),VALUE(TRIM(MID(input!$A908,SEARCH($B$1,input!$A908)+4,5)))&lt;=2020),"X"),"")</f>
        <v>1</v>
      </c>
      <c r="C908" s="14" t="str">
        <f>IFERROR(IF(ISNUMBER(SEARCH($C$1,input!$A908)),AND(2020&lt;=VALUE(TRIM(MID(input!$A908,SEARCH($C$1,input!$A908)+4,5))),VALUE(TRIM(MID(input!$A908,SEARCH($C$1,input!$A908)+4,5)))&lt;=2030),"X"),"")</f>
        <v>X</v>
      </c>
      <c r="D908" s="14" t="str">
        <f>IFERROR(IF(ISNUMBER(SEARCH($D$1,input!$A908)),IF(MID(input!$A908,SEARCH($D$1,input!$A908)+7,2)="cm",AND(150&lt;=VALUE(MID(input!$A908,SEARCH($D$1,input!$A908)+4,3)),VALUE(MID(input!$A908,SEARCH($D$1,input!$A908)+4,3))&lt;=193),IF(MID(input!$A908,SEARCH($D$1,input!$A908)+6,2)="in",AND(59&lt;=VALUE(MID(input!$A908,SEARCH($D$1,input!$A908)+4,2)),VALUE(MID(input!$A908,SEARCH($D$1,input!$A908)+4,2))&lt;=76),"")),"X"),"")</f>
        <v>X</v>
      </c>
      <c r="E908" s="14" t="str">
        <f>IFERROR(IF(ISNUMBER(SEARCH($E$1,input!$A908)),IF(AND(MID(input!$A908,SEARCH($E$1,input!$A908)+4,1)="#",
VLOOKUP(MID(input!$A908,SEARCH($E$1,input!$A908)+5,1),'TRUE LIST'!$C$2:$D$17,2,0),
VLOOKUP(MID(input!$A908,SEARCH($E$1,input!$A908)+6,1),'TRUE LIST'!$C$2:$D$17,2,0),
VLOOKUP(MID(input!$A908,SEARCH($E$1,input!$A908)+7,1),'TRUE LIST'!$C$2:$D$17,2,0),
VLOOKUP(MID(input!$A908,SEARCH($E$1,input!$A908)+8,1),'TRUE LIST'!$C$2:$D$17,2,0),
VLOOKUP(MID(input!$A908,SEARCH($E$1,input!$A908)+9,1),'TRUE LIST'!$C$2:$D$17,2,0),
VLOOKUP(MID(input!$A908,SEARCH($E$1,input!$A908)+10,1),'TRUE LIST'!$C$2:$D$17,2,0),
TRIM(MID(input!$A908,SEARCH($E$1,input!$A908)+11,1))=""),TRUE,""),"X"),"")</f>
        <v>X</v>
      </c>
      <c r="F908" s="14" t="str">
        <f>IFERROR(IF(ISNUMBER(SEARCH($F$1,input!$A908)),VLOOKUP(TRIM(MID(input!$A908,SEARCH($F$1,input!$A908)+4,4)),'TRUE LIST'!$A$2:$B$8,2,0),"X"),"")</f>
        <v>X</v>
      </c>
      <c r="G908" s="14" t="str">
        <f>IFERROR(IF(ISNUMBER(SEARCH($G$1,input!$A908)),IF(LEN(TRIM(MID(input!$A908,SEARCH($G$1,input!$A908)+4,10)))=9,TRUE,""),"X"),"")</f>
        <v>X</v>
      </c>
      <c r="H908" s="14">
        <f t="shared" ca="1" si="28"/>
        <v>6</v>
      </c>
      <c r="I908" s="13" t="str">
        <f>IF(ISBLANK(input!A908),"x","")</f>
        <v/>
      </c>
      <c r="J908" s="13" t="str">
        <f>IFERROR(IF(I908="x",MATCH("x",I909:I959,0),N/A),"")</f>
        <v/>
      </c>
      <c r="K908" s="14">
        <f t="shared" ca="1" si="29"/>
        <v>6</v>
      </c>
    </row>
    <row r="909" spans="1:11" s="1" customFormat="1" x14ac:dyDescent="0.35">
      <c r="A909" s="14" t="str">
        <f>IFERROR(IF(ISNUMBER(SEARCH($A$1,input!$A909)),AND(1920&lt;=VALUE(TRIM(MID(input!$A909,SEARCH($A$1,input!$A909)+4,5))),VALUE(TRIM(MID(input!$A909,SEARCH($A$1,input!$A909)+4,5)))&lt;=2002),"X"),"")</f>
        <v>X</v>
      </c>
      <c r="B909" s="14" t="str">
        <f>IFERROR(IF(ISNUMBER(SEARCH($B$1,input!$A909)),AND(2010&lt;=VALUE(TRIM(MID(input!$A909,SEARCH($B$1,input!$A909)+4,5))),VALUE(TRIM(MID(input!$A909,SEARCH($B$1,input!$A909)+4,5)))&lt;=2020),"X"),"")</f>
        <v>X</v>
      </c>
      <c r="C909" s="14" t="str">
        <f>IFERROR(IF(ISNUMBER(SEARCH($C$1,input!$A909)),AND(2020&lt;=VALUE(TRIM(MID(input!$A909,SEARCH($C$1,input!$A909)+4,5))),VALUE(TRIM(MID(input!$A909,SEARCH($C$1,input!$A909)+4,5)))&lt;=2030),"X"),"")</f>
        <v>X</v>
      </c>
      <c r="D909" s="14" t="str">
        <f>IFERROR(IF(ISNUMBER(SEARCH($D$1,input!$A909)),IF(MID(input!$A909,SEARCH($D$1,input!$A909)+7,2)="cm",AND(150&lt;=VALUE(MID(input!$A909,SEARCH($D$1,input!$A909)+4,3)),VALUE(MID(input!$A909,SEARCH($D$1,input!$A909)+4,3))&lt;=193),IF(MID(input!$A909,SEARCH($D$1,input!$A909)+6,2)="in",AND(59&lt;=VALUE(MID(input!$A909,SEARCH($D$1,input!$A909)+4,2)),VALUE(MID(input!$A909,SEARCH($D$1,input!$A909)+4,2))&lt;=76),"")),"X"),"")</f>
        <v/>
      </c>
      <c r="E909" s="14" t="str">
        <f>IFERROR(IF(ISNUMBER(SEARCH($E$1,input!$A909)),IF(AND(MID(input!$A909,SEARCH($E$1,input!$A909)+4,1)="#",
VLOOKUP(MID(input!$A909,SEARCH($E$1,input!$A909)+5,1),'TRUE LIST'!$C$2:$D$17,2,0),
VLOOKUP(MID(input!$A909,SEARCH($E$1,input!$A909)+6,1),'TRUE LIST'!$C$2:$D$17,2,0),
VLOOKUP(MID(input!$A909,SEARCH($E$1,input!$A909)+7,1),'TRUE LIST'!$C$2:$D$17,2,0),
VLOOKUP(MID(input!$A909,SEARCH($E$1,input!$A909)+8,1),'TRUE LIST'!$C$2:$D$17,2,0),
VLOOKUP(MID(input!$A909,SEARCH($E$1,input!$A909)+9,1),'TRUE LIST'!$C$2:$D$17,2,0),
VLOOKUP(MID(input!$A909,SEARCH($E$1,input!$A909)+10,1),'TRUE LIST'!$C$2:$D$17,2,0),
TRIM(MID(input!$A909,SEARCH($E$1,input!$A909)+11,1))=""),TRUE,""),"X"),"")</f>
        <v>X</v>
      </c>
      <c r="F909" s="14" t="str">
        <f>IFERROR(IF(ISNUMBER(SEARCH($F$1,input!$A909)),VLOOKUP(TRIM(MID(input!$A909,SEARCH($F$1,input!$A909)+4,4)),'TRUE LIST'!$A$2:$B$8,2,0),"X"),"")</f>
        <v>X</v>
      </c>
      <c r="G909" s="14" t="b">
        <f>IFERROR(IF(ISNUMBER(SEARCH($G$1,input!$A909)),IF(LEN(TRIM(MID(input!$A909,SEARCH($G$1,input!$A909)+4,10)))=9,TRUE,""),"X"),"")</f>
        <v>1</v>
      </c>
      <c r="H909" s="14" t="str">
        <f t="shared" ca="1" si="28"/>
        <v/>
      </c>
      <c r="I909" s="13" t="str">
        <f>IF(ISBLANK(input!A909),"x","")</f>
        <v/>
      </c>
      <c r="J909" s="13" t="str">
        <f>IFERROR(IF(I909="x",MATCH("x",I910:I959,0),N/A),"")</f>
        <v/>
      </c>
      <c r="K909" s="14" t="str">
        <f t="shared" ca="1" si="29"/>
        <v/>
      </c>
    </row>
    <row r="910" spans="1:11" s="1" customFormat="1" x14ac:dyDescent="0.35">
      <c r="A910" s="14" t="str">
        <f>IFERROR(IF(ISNUMBER(SEARCH($A$1,input!$A910)),AND(1920&lt;=VALUE(TRIM(MID(input!$A910,SEARCH($A$1,input!$A910)+4,5))),VALUE(TRIM(MID(input!$A910,SEARCH($A$1,input!$A910)+4,5)))&lt;=2002),"X"),"")</f>
        <v>X</v>
      </c>
      <c r="B910" s="14" t="str">
        <f>IFERROR(IF(ISNUMBER(SEARCH($B$1,input!$A910)),AND(2010&lt;=VALUE(TRIM(MID(input!$A910,SEARCH($B$1,input!$A910)+4,5))),VALUE(TRIM(MID(input!$A910,SEARCH($B$1,input!$A910)+4,5)))&lt;=2020),"X"),"")</f>
        <v>X</v>
      </c>
      <c r="C910" s="14" t="str">
        <f>IFERROR(IF(ISNUMBER(SEARCH($C$1,input!$A910)),AND(2020&lt;=VALUE(TRIM(MID(input!$A910,SEARCH($C$1,input!$A910)+4,5))),VALUE(TRIM(MID(input!$A910,SEARCH($C$1,input!$A910)+4,5)))&lt;=2030),"X"),"")</f>
        <v>X</v>
      </c>
      <c r="D910" s="14" t="str">
        <f>IFERROR(IF(ISNUMBER(SEARCH($D$1,input!$A910)),IF(MID(input!$A910,SEARCH($D$1,input!$A910)+7,2)="cm",AND(150&lt;=VALUE(MID(input!$A910,SEARCH($D$1,input!$A910)+4,3)),VALUE(MID(input!$A910,SEARCH($D$1,input!$A910)+4,3))&lt;=193),IF(MID(input!$A910,SEARCH($D$1,input!$A910)+6,2)="in",AND(59&lt;=VALUE(MID(input!$A910,SEARCH($D$1,input!$A910)+4,2)),VALUE(MID(input!$A910,SEARCH($D$1,input!$A910)+4,2))&lt;=76),"")),"X"),"")</f>
        <v>X</v>
      </c>
      <c r="E910" s="14" t="b">
        <f>IFERROR(IF(ISNUMBER(SEARCH($E$1,input!$A910)),IF(AND(MID(input!$A910,SEARCH($E$1,input!$A910)+4,1)="#",
VLOOKUP(MID(input!$A910,SEARCH($E$1,input!$A910)+5,1),'TRUE LIST'!$C$2:$D$17,2,0),
VLOOKUP(MID(input!$A910,SEARCH($E$1,input!$A910)+6,1),'TRUE LIST'!$C$2:$D$17,2,0),
VLOOKUP(MID(input!$A910,SEARCH($E$1,input!$A910)+7,1),'TRUE LIST'!$C$2:$D$17,2,0),
VLOOKUP(MID(input!$A910,SEARCH($E$1,input!$A910)+8,1),'TRUE LIST'!$C$2:$D$17,2,0),
VLOOKUP(MID(input!$A910,SEARCH($E$1,input!$A910)+9,1),'TRUE LIST'!$C$2:$D$17,2,0),
VLOOKUP(MID(input!$A910,SEARCH($E$1,input!$A910)+10,1),'TRUE LIST'!$C$2:$D$17,2,0),
TRIM(MID(input!$A910,SEARCH($E$1,input!$A910)+11,1))=""),TRUE,""),"X"),"")</f>
        <v>1</v>
      </c>
      <c r="F910" s="14" t="str">
        <f>IFERROR(IF(ISNUMBER(SEARCH($F$1,input!$A910)),VLOOKUP(TRIM(MID(input!$A910,SEARCH($F$1,input!$A910)+4,4)),'TRUE LIST'!$A$2:$B$8,2,0),"X"),"")</f>
        <v/>
      </c>
      <c r="G910" s="14" t="str">
        <f>IFERROR(IF(ISNUMBER(SEARCH($G$1,input!$A910)),IF(LEN(TRIM(MID(input!$A910,SEARCH($G$1,input!$A910)+4,10)))=9,TRUE,""),"X"),"")</f>
        <v>X</v>
      </c>
      <c r="H910" s="14" t="str">
        <f t="shared" ca="1" si="28"/>
        <v/>
      </c>
      <c r="I910" s="13" t="str">
        <f>IF(ISBLANK(input!A910),"x","")</f>
        <v/>
      </c>
      <c r="J910" s="13" t="str">
        <f>IFERROR(IF(I910="x",MATCH("x",I911:I959,0),N/A),"")</f>
        <v/>
      </c>
      <c r="K910" s="14" t="str">
        <f t="shared" ca="1" si="29"/>
        <v/>
      </c>
    </row>
    <row r="911" spans="1:11" s="1" customFormat="1" x14ac:dyDescent="0.35">
      <c r="A911" s="14" t="str">
        <f>IFERROR(IF(ISNUMBER(SEARCH($A$1,input!$A911)),AND(1920&lt;=VALUE(TRIM(MID(input!$A911,SEARCH($A$1,input!$A911)+4,5))),VALUE(TRIM(MID(input!$A911,SEARCH($A$1,input!$A911)+4,5)))&lt;=2002),"X"),"")</f>
        <v>X</v>
      </c>
      <c r="B911" s="14" t="str">
        <f>IFERROR(IF(ISNUMBER(SEARCH($B$1,input!$A911)),AND(2010&lt;=VALUE(TRIM(MID(input!$A911,SEARCH($B$1,input!$A911)+4,5))),VALUE(TRIM(MID(input!$A911,SEARCH($B$1,input!$A911)+4,5)))&lt;=2020),"X"),"")</f>
        <v>X</v>
      </c>
      <c r="C911" s="14" t="b">
        <f>IFERROR(IF(ISNUMBER(SEARCH($C$1,input!$A911)),AND(2020&lt;=VALUE(TRIM(MID(input!$A911,SEARCH($C$1,input!$A911)+4,5))),VALUE(TRIM(MID(input!$A911,SEARCH($C$1,input!$A911)+4,5)))&lt;=2030),"X"),"")</f>
        <v>0</v>
      </c>
      <c r="D911" s="14" t="str">
        <f>IFERROR(IF(ISNUMBER(SEARCH($D$1,input!$A911)),IF(MID(input!$A911,SEARCH($D$1,input!$A911)+7,2)="cm",AND(150&lt;=VALUE(MID(input!$A911,SEARCH($D$1,input!$A911)+4,3)),VALUE(MID(input!$A911,SEARCH($D$1,input!$A911)+4,3))&lt;=193),IF(MID(input!$A911,SEARCH($D$1,input!$A911)+6,2)="in",AND(59&lt;=VALUE(MID(input!$A911,SEARCH($D$1,input!$A911)+4,2)),VALUE(MID(input!$A911,SEARCH($D$1,input!$A911)+4,2))&lt;=76),"")),"X"),"")</f>
        <v>X</v>
      </c>
      <c r="E911" s="14" t="str">
        <f>IFERROR(IF(ISNUMBER(SEARCH($E$1,input!$A911)),IF(AND(MID(input!$A911,SEARCH($E$1,input!$A911)+4,1)="#",
VLOOKUP(MID(input!$A911,SEARCH($E$1,input!$A911)+5,1),'TRUE LIST'!$C$2:$D$17,2,0),
VLOOKUP(MID(input!$A911,SEARCH($E$1,input!$A911)+6,1),'TRUE LIST'!$C$2:$D$17,2,0),
VLOOKUP(MID(input!$A911,SEARCH($E$1,input!$A911)+7,1),'TRUE LIST'!$C$2:$D$17,2,0),
VLOOKUP(MID(input!$A911,SEARCH($E$1,input!$A911)+8,1),'TRUE LIST'!$C$2:$D$17,2,0),
VLOOKUP(MID(input!$A911,SEARCH($E$1,input!$A911)+9,1),'TRUE LIST'!$C$2:$D$17,2,0),
VLOOKUP(MID(input!$A911,SEARCH($E$1,input!$A911)+10,1),'TRUE LIST'!$C$2:$D$17,2,0),
TRIM(MID(input!$A911,SEARCH($E$1,input!$A911)+11,1))=""),TRUE,""),"X"),"")</f>
        <v>X</v>
      </c>
      <c r="F911" s="14" t="str">
        <f>IFERROR(IF(ISNUMBER(SEARCH($F$1,input!$A911)),VLOOKUP(TRIM(MID(input!$A911,SEARCH($F$1,input!$A911)+4,4)),'TRUE LIST'!$A$2:$B$8,2,0),"X"),"")</f>
        <v>X</v>
      </c>
      <c r="G911" s="14" t="str">
        <f>IFERROR(IF(ISNUMBER(SEARCH($G$1,input!$A911)),IF(LEN(TRIM(MID(input!$A911,SEARCH($G$1,input!$A911)+4,10)))=9,TRUE,""),"X"),"")</f>
        <v>X</v>
      </c>
      <c r="H911" s="14" t="str">
        <f t="shared" ca="1" si="28"/>
        <v/>
      </c>
      <c r="I911" s="13" t="str">
        <f>IF(ISBLANK(input!A911),"x","")</f>
        <v/>
      </c>
      <c r="J911" s="13" t="str">
        <f>IFERROR(IF(I911="x",MATCH("x",I912:I959,0),N/A),"")</f>
        <v/>
      </c>
      <c r="K911" s="14" t="str">
        <f t="shared" ca="1" si="29"/>
        <v/>
      </c>
    </row>
    <row r="912" spans="1:11" s="1" customFormat="1" x14ac:dyDescent="0.35">
      <c r="A912" s="14" t="str">
        <f>IFERROR(IF(ISNUMBER(SEARCH($A$1,input!$A912)),AND(1920&lt;=VALUE(TRIM(MID(input!$A912,SEARCH($A$1,input!$A912)+4,5))),VALUE(TRIM(MID(input!$A912,SEARCH($A$1,input!$A912)+4,5)))&lt;=2002),"X"),"")</f>
        <v>X</v>
      </c>
      <c r="B912" s="14" t="str">
        <f>IFERROR(IF(ISNUMBER(SEARCH($B$1,input!$A912)),AND(2010&lt;=VALUE(TRIM(MID(input!$A912,SEARCH($B$1,input!$A912)+4,5))),VALUE(TRIM(MID(input!$A912,SEARCH($B$1,input!$A912)+4,5)))&lt;=2020),"X"),"")</f>
        <v>X</v>
      </c>
      <c r="C912" s="14" t="str">
        <f>IFERROR(IF(ISNUMBER(SEARCH($C$1,input!$A912)),AND(2020&lt;=VALUE(TRIM(MID(input!$A912,SEARCH($C$1,input!$A912)+4,5))),VALUE(TRIM(MID(input!$A912,SEARCH($C$1,input!$A912)+4,5)))&lt;=2030),"X"),"")</f>
        <v>X</v>
      </c>
      <c r="D912" s="14" t="str">
        <f>IFERROR(IF(ISNUMBER(SEARCH($D$1,input!$A912)),IF(MID(input!$A912,SEARCH($D$1,input!$A912)+7,2)="cm",AND(150&lt;=VALUE(MID(input!$A912,SEARCH($D$1,input!$A912)+4,3)),VALUE(MID(input!$A912,SEARCH($D$1,input!$A912)+4,3))&lt;=193),IF(MID(input!$A912,SEARCH($D$1,input!$A912)+6,2)="in",AND(59&lt;=VALUE(MID(input!$A912,SEARCH($D$1,input!$A912)+4,2)),VALUE(MID(input!$A912,SEARCH($D$1,input!$A912)+4,2))&lt;=76),"")),"X"),"")</f>
        <v>X</v>
      </c>
      <c r="E912" s="14" t="str">
        <f>IFERROR(IF(ISNUMBER(SEARCH($E$1,input!$A912)),IF(AND(MID(input!$A912,SEARCH($E$1,input!$A912)+4,1)="#",
VLOOKUP(MID(input!$A912,SEARCH($E$1,input!$A912)+5,1),'TRUE LIST'!$C$2:$D$17,2,0),
VLOOKUP(MID(input!$A912,SEARCH($E$1,input!$A912)+6,1),'TRUE LIST'!$C$2:$D$17,2,0),
VLOOKUP(MID(input!$A912,SEARCH($E$1,input!$A912)+7,1),'TRUE LIST'!$C$2:$D$17,2,0),
VLOOKUP(MID(input!$A912,SEARCH($E$1,input!$A912)+8,1),'TRUE LIST'!$C$2:$D$17,2,0),
VLOOKUP(MID(input!$A912,SEARCH($E$1,input!$A912)+9,1),'TRUE LIST'!$C$2:$D$17,2,0),
VLOOKUP(MID(input!$A912,SEARCH($E$1,input!$A912)+10,1),'TRUE LIST'!$C$2:$D$17,2,0),
TRIM(MID(input!$A912,SEARCH($E$1,input!$A912)+11,1))=""),TRUE,""),"X"),"")</f>
        <v>X</v>
      </c>
      <c r="F912" s="14" t="str">
        <f>IFERROR(IF(ISNUMBER(SEARCH($F$1,input!$A912)),VLOOKUP(TRIM(MID(input!$A912,SEARCH($F$1,input!$A912)+4,4)),'TRUE LIST'!$A$2:$B$8,2,0),"X"),"")</f>
        <v>X</v>
      </c>
      <c r="G912" s="14" t="str">
        <f>IFERROR(IF(ISNUMBER(SEARCH($G$1,input!$A912)),IF(LEN(TRIM(MID(input!$A912,SEARCH($G$1,input!$A912)+4,10)))=9,TRUE,""),"X"),"")</f>
        <v>X</v>
      </c>
      <c r="H912" s="14" t="str">
        <f t="shared" ca="1" si="28"/>
        <v/>
      </c>
      <c r="I912" s="13" t="str">
        <f>IF(ISBLANK(input!A912),"x","")</f>
        <v>x</v>
      </c>
      <c r="J912" s="13">
        <f>IFERROR(IF(I912="x",MATCH("x",I913:I959,0),N/A),"")</f>
        <v>4</v>
      </c>
      <c r="K912" s="14" t="str">
        <f t="shared" ca="1" si="29"/>
        <v/>
      </c>
    </row>
    <row r="913" spans="1:11" s="1" customFormat="1" x14ac:dyDescent="0.35">
      <c r="A913" s="14" t="str">
        <f>IFERROR(IF(ISNUMBER(SEARCH($A$1,input!$A913)),AND(1920&lt;=VALUE(TRIM(MID(input!$A913,SEARCH($A$1,input!$A913)+4,5))),VALUE(TRIM(MID(input!$A913,SEARCH($A$1,input!$A913)+4,5)))&lt;=2002),"X"),"")</f>
        <v>X</v>
      </c>
      <c r="B913" s="14" t="str">
        <f>IFERROR(IF(ISNUMBER(SEARCH($B$1,input!$A913)),AND(2010&lt;=VALUE(TRIM(MID(input!$A913,SEARCH($B$1,input!$A913)+4,5))),VALUE(TRIM(MID(input!$A913,SEARCH($B$1,input!$A913)+4,5)))&lt;=2020),"X"),"")</f>
        <v>X</v>
      </c>
      <c r="C913" s="14" t="b">
        <f>IFERROR(IF(ISNUMBER(SEARCH($C$1,input!$A913)),AND(2020&lt;=VALUE(TRIM(MID(input!$A913,SEARCH($C$1,input!$A913)+4,5))),VALUE(TRIM(MID(input!$A913,SEARCH($C$1,input!$A913)+4,5)))&lt;=2030),"X"),"")</f>
        <v>1</v>
      </c>
      <c r="D913" s="14" t="str">
        <f>IFERROR(IF(ISNUMBER(SEARCH($D$1,input!$A913)),IF(MID(input!$A913,SEARCH($D$1,input!$A913)+7,2)="cm",AND(150&lt;=VALUE(MID(input!$A913,SEARCH($D$1,input!$A913)+4,3)),VALUE(MID(input!$A913,SEARCH($D$1,input!$A913)+4,3))&lt;=193),IF(MID(input!$A913,SEARCH($D$1,input!$A913)+6,2)="in",AND(59&lt;=VALUE(MID(input!$A913,SEARCH($D$1,input!$A913)+4,2)),VALUE(MID(input!$A913,SEARCH($D$1,input!$A913)+4,2))&lt;=76),"")),"X"),"")</f>
        <v>X</v>
      </c>
      <c r="E913" s="14" t="b">
        <f>IFERROR(IF(ISNUMBER(SEARCH($E$1,input!$A913)),IF(AND(MID(input!$A913,SEARCH($E$1,input!$A913)+4,1)="#",
VLOOKUP(MID(input!$A913,SEARCH($E$1,input!$A913)+5,1),'TRUE LIST'!$C$2:$D$17,2,0),
VLOOKUP(MID(input!$A913,SEARCH($E$1,input!$A913)+6,1),'TRUE LIST'!$C$2:$D$17,2,0),
VLOOKUP(MID(input!$A913,SEARCH($E$1,input!$A913)+7,1),'TRUE LIST'!$C$2:$D$17,2,0),
VLOOKUP(MID(input!$A913,SEARCH($E$1,input!$A913)+8,1),'TRUE LIST'!$C$2:$D$17,2,0),
VLOOKUP(MID(input!$A913,SEARCH($E$1,input!$A913)+9,1),'TRUE LIST'!$C$2:$D$17,2,0),
VLOOKUP(MID(input!$A913,SEARCH($E$1,input!$A913)+10,1),'TRUE LIST'!$C$2:$D$17,2,0),
TRIM(MID(input!$A913,SEARCH($E$1,input!$A913)+11,1))=""),TRUE,""),"X"),"")</f>
        <v>1</v>
      </c>
      <c r="F913" s="14" t="str">
        <f>IFERROR(IF(ISNUMBER(SEARCH($F$1,input!$A913)),VLOOKUP(TRIM(MID(input!$A913,SEARCH($F$1,input!$A913)+4,4)),'TRUE LIST'!$A$2:$B$8,2,0),"X"),"")</f>
        <v>X</v>
      </c>
      <c r="G913" s="14" t="str">
        <f>IFERROR(IF(ISNUMBER(SEARCH($G$1,input!$A913)),IF(LEN(TRIM(MID(input!$A913,SEARCH($G$1,input!$A913)+4,10)))=9,TRUE,""),"X"),"")</f>
        <v>X</v>
      </c>
      <c r="H913" s="14">
        <f t="shared" ca="1" si="28"/>
        <v>6</v>
      </c>
      <c r="I913" s="13" t="str">
        <f>IF(ISBLANK(input!A913),"x","")</f>
        <v/>
      </c>
      <c r="J913" s="13" t="str">
        <f>IFERROR(IF(I913="x",MATCH("x",I914:I959,0),N/A),"")</f>
        <v/>
      </c>
      <c r="K913" s="14">
        <f t="shared" ca="1" si="29"/>
        <v>6</v>
      </c>
    </row>
    <row r="914" spans="1:11" s="1" customFormat="1" x14ac:dyDescent="0.35">
      <c r="A914" s="14" t="b">
        <f>IFERROR(IF(ISNUMBER(SEARCH($A$1,input!$A914)),AND(1920&lt;=VALUE(TRIM(MID(input!$A914,SEARCH($A$1,input!$A914)+4,5))),VALUE(TRIM(MID(input!$A914,SEARCH($A$1,input!$A914)+4,5)))&lt;=2002),"X"),"")</f>
        <v>1</v>
      </c>
      <c r="B914" s="14" t="str">
        <f>IFERROR(IF(ISNUMBER(SEARCH($B$1,input!$A914)),AND(2010&lt;=VALUE(TRIM(MID(input!$A914,SEARCH($B$1,input!$A914)+4,5))),VALUE(TRIM(MID(input!$A914,SEARCH($B$1,input!$A914)+4,5)))&lt;=2020),"X"),"")</f>
        <v>X</v>
      </c>
      <c r="C914" s="14" t="str">
        <f>IFERROR(IF(ISNUMBER(SEARCH($C$1,input!$A914)),AND(2020&lt;=VALUE(TRIM(MID(input!$A914,SEARCH($C$1,input!$A914)+4,5))),VALUE(TRIM(MID(input!$A914,SEARCH($C$1,input!$A914)+4,5)))&lt;=2030),"X"),"")</f>
        <v>X</v>
      </c>
      <c r="D914" s="14" t="b">
        <f>IFERROR(IF(ISNUMBER(SEARCH($D$1,input!$A914)),IF(MID(input!$A914,SEARCH($D$1,input!$A914)+7,2)="cm",AND(150&lt;=VALUE(MID(input!$A914,SEARCH($D$1,input!$A914)+4,3)),VALUE(MID(input!$A914,SEARCH($D$1,input!$A914)+4,3))&lt;=193),IF(MID(input!$A914,SEARCH($D$1,input!$A914)+6,2)="in",AND(59&lt;=VALUE(MID(input!$A914,SEARCH($D$1,input!$A914)+4,2)),VALUE(MID(input!$A914,SEARCH($D$1,input!$A914)+4,2))&lt;=76),"")),"X"),"")</f>
        <v>1</v>
      </c>
      <c r="E914" s="14" t="str">
        <f>IFERROR(IF(ISNUMBER(SEARCH($E$1,input!$A914)),IF(AND(MID(input!$A914,SEARCH($E$1,input!$A914)+4,1)="#",
VLOOKUP(MID(input!$A914,SEARCH($E$1,input!$A914)+5,1),'TRUE LIST'!$C$2:$D$17,2,0),
VLOOKUP(MID(input!$A914,SEARCH($E$1,input!$A914)+6,1),'TRUE LIST'!$C$2:$D$17,2,0),
VLOOKUP(MID(input!$A914,SEARCH($E$1,input!$A914)+7,1),'TRUE LIST'!$C$2:$D$17,2,0),
VLOOKUP(MID(input!$A914,SEARCH($E$1,input!$A914)+8,1),'TRUE LIST'!$C$2:$D$17,2,0),
VLOOKUP(MID(input!$A914,SEARCH($E$1,input!$A914)+9,1),'TRUE LIST'!$C$2:$D$17,2,0),
VLOOKUP(MID(input!$A914,SEARCH($E$1,input!$A914)+10,1),'TRUE LIST'!$C$2:$D$17,2,0),
TRIM(MID(input!$A914,SEARCH($E$1,input!$A914)+11,1))=""),TRUE,""),"X"),"")</f>
        <v>X</v>
      </c>
      <c r="F914" s="14" t="b">
        <f>IFERROR(IF(ISNUMBER(SEARCH($F$1,input!$A914)),VLOOKUP(TRIM(MID(input!$A914,SEARCH($F$1,input!$A914)+4,4)),'TRUE LIST'!$A$2:$B$8,2,0),"X"),"")</f>
        <v>1</v>
      </c>
      <c r="G914" s="14" t="b">
        <f>IFERROR(IF(ISNUMBER(SEARCH($G$1,input!$A914)),IF(LEN(TRIM(MID(input!$A914,SEARCH($G$1,input!$A914)+4,10)))=9,TRUE,""),"X"),"")</f>
        <v>1</v>
      </c>
      <c r="H914" s="14" t="str">
        <f t="shared" ca="1" si="28"/>
        <v/>
      </c>
      <c r="I914" s="13" t="str">
        <f>IF(ISBLANK(input!A914),"x","")</f>
        <v/>
      </c>
      <c r="J914" s="13" t="str">
        <f>IFERROR(IF(I914="x",MATCH("x",I915:I959,0),N/A),"")</f>
        <v/>
      </c>
      <c r="K914" s="14" t="str">
        <f t="shared" ca="1" si="29"/>
        <v/>
      </c>
    </row>
    <row r="915" spans="1:11" s="1" customFormat="1" x14ac:dyDescent="0.35">
      <c r="A915" s="14" t="str">
        <f>IFERROR(IF(ISNUMBER(SEARCH($A$1,input!$A915)),AND(1920&lt;=VALUE(TRIM(MID(input!$A915,SEARCH($A$1,input!$A915)+4,5))),VALUE(TRIM(MID(input!$A915,SEARCH($A$1,input!$A915)+4,5)))&lt;=2002),"X"),"")</f>
        <v>X</v>
      </c>
      <c r="B915" s="14" t="b">
        <f>IFERROR(IF(ISNUMBER(SEARCH($B$1,input!$A915)),AND(2010&lt;=VALUE(TRIM(MID(input!$A915,SEARCH($B$1,input!$A915)+4,5))),VALUE(TRIM(MID(input!$A915,SEARCH($B$1,input!$A915)+4,5)))&lt;=2020),"X"),"")</f>
        <v>1</v>
      </c>
      <c r="C915" s="14" t="str">
        <f>IFERROR(IF(ISNUMBER(SEARCH($C$1,input!$A915)),AND(2020&lt;=VALUE(TRIM(MID(input!$A915,SEARCH($C$1,input!$A915)+4,5))),VALUE(TRIM(MID(input!$A915,SEARCH($C$1,input!$A915)+4,5)))&lt;=2030),"X"),"")</f>
        <v>X</v>
      </c>
      <c r="D915" s="14" t="str">
        <f>IFERROR(IF(ISNUMBER(SEARCH($D$1,input!$A915)),IF(MID(input!$A915,SEARCH($D$1,input!$A915)+7,2)="cm",AND(150&lt;=VALUE(MID(input!$A915,SEARCH($D$1,input!$A915)+4,3)),VALUE(MID(input!$A915,SEARCH($D$1,input!$A915)+4,3))&lt;=193),IF(MID(input!$A915,SEARCH($D$1,input!$A915)+6,2)="in",AND(59&lt;=VALUE(MID(input!$A915,SEARCH($D$1,input!$A915)+4,2)),VALUE(MID(input!$A915,SEARCH($D$1,input!$A915)+4,2))&lt;=76),"")),"X"),"")</f>
        <v>X</v>
      </c>
      <c r="E915" s="14" t="str">
        <f>IFERROR(IF(ISNUMBER(SEARCH($E$1,input!$A915)),IF(AND(MID(input!$A915,SEARCH($E$1,input!$A915)+4,1)="#",
VLOOKUP(MID(input!$A915,SEARCH($E$1,input!$A915)+5,1),'TRUE LIST'!$C$2:$D$17,2,0),
VLOOKUP(MID(input!$A915,SEARCH($E$1,input!$A915)+6,1),'TRUE LIST'!$C$2:$D$17,2,0),
VLOOKUP(MID(input!$A915,SEARCH($E$1,input!$A915)+7,1),'TRUE LIST'!$C$2:$D$17,2,0),
VLOOKUP(MID(input!$A915,SEARCH($E$1,input!$A915)+8,1),'TRUE LIST'!$C$2:$D$17,2,0),
VLOOKUP(MID(input!$A915,SEARCH($E$1,input!$A915)+9,1),'TRUE LIST'!$C$2:$D$17,2,0),
VLOOKUP(MID(input!$A915,SEARCH($E$1,input!$A915)+10,1),'TRUE LIST'!$C$2:$D$17,2,0),
TRIM(MID(input!$A915,SEARCH($E$1,input!$A915)+11,1))=""),TRUE,""),"X"),"")</f>
        <v>X</v>
      </c>
      <c r="F915" s="14" t="str">
        <f>IFERROR(IF(ISNUMBER(SEARCH($F$1,input!$A915)),VLOOKUP(TRIM(MID(input!$A915,SEARCH($F$1,input!$A915)+4,4)),'TRUE LIST'!$A$2:$B$8,2,0),"X"),"")</f>
        <v>X</v>
      </c>
      <c r="G915" s="14" t="str">
        <f>IFERROR(IF(ISNUMBER(SEARCH($G$1,input!$A915)),IF(LEN(TRIM(MID(input!$A915,SEARCH($G$1,input!$A915)+4,10)))=9,TRUE,""),"X"),"")</f>
        <v>X</v>
      </c>
      <c r="H915" s="14" t="str">
        <f t="shared" ca="1" si="28"/>
        <v/>
      </c>
      <c r="I915" s="13" t="str">
        <f>IF(ISBLANK(input!A915),"x","")</f>
        <v/>
      </c>
      <c r="J915" s="13" t="str">
        <f>IFERROR(IF(I915="x",MATCH("x",I916:I959,0),N/A),"")</f>
        <v/>
      </c>
      <c r="K915" s="14" t="str">
        <f t="shared" ca="1" si="29"/>
        <v/>
      </c>
    </row>
    <row r="916" spans="1:11" s="1" customFormat="1" x14ac:dyDescent="0.35">
      <c r="A916" s="14" t="str">
        <f>IFERROR(IF(ISNUMBER(SEARCH($A$1,input!$A916)),AND(1920&lt;=VALUE(TRIM(MID(input!$A916,SEARCH($A$1,input!$A916)+4,5))),VALUE(TRIM(MID(input!$A916,SEARCH($A$1,input!$A916)+4,5)))&lt;=2002),"X"),"")</f>
        <v>X</v>
      </c>
      <c r="B916" s="14" t="str">
        <f>IFERROR(IF(ISNUMBER(SEARCH($B$1,input!$A916)),AND(2010&lt;=VALUE(TRIM(MID(input!$A916,SEARCH($B$1,input!$A916)+4,5))),VALUE(TRIM(MID(input!$A916,SEARCH($B$1,input!$A916)+4,5)))&lt;=2020),"X"),"")</f>
        <v>X</v>
      </c>
      <c r="C916" s="14" t="str">
        <f>IFERROR(IF(ISNUMBER(SEARCH($C$1,input!$A916)),AND(2020&lt;=VALUE(TRIM(MID(input!$A916,SEARCH($C$1,input!$A916)+4,5))),VALUE(TRIM(MID(input!$A916,SEARCH($C$1,input!$A916)+4,5)))&lt;=2030),"X"),"")</f>
        <v>X</v>
      </c>
      <c r="D916" s="14" t="str">
        <f>IFERROR(IF(ISNUMBER(SEARCH($D$1,input!$A916)),IF(MID(input!$A916,SEARCH($D$1,input!$A916)+7,2)="cm",AND(150&lt;=VALUE(MID(input!$A916,SEARCH($D$1,input!$A916)+4,3)),VALUE(MID(input!$A916,SEARCH($D$1,input!$A916)+4,3))&lt;=193),IF(MID(input!$A916,SEARCH($D$1,input!$A916)+6,2)="in",AND(59&lt;=VALUE(MID(input!$A916,SEARCH($D$1,input!$A916)+4,2)),VALUE(MID(input!$A916,SEARCH($D$1,input!$A916)+4,2))&lt;=76),"")),"X"),"")</f>
        <v>X</v>
      </c>
      <c r="E916" s="14" t="str">
        <f>IFERROR(IF(ISNUMBER(SEARCH($E$1,input!$A916)),IF(AND(MID(input!$A916,SEARCH($E$1,input!$A916)+4,1)="#",
VLOOKUP(MID(input!$A916,SEARCH($E$1,input!$A916)+5,1),'TRUE LIST'!$C$2:$D$17,2,0),
VLOOKUP(MID(input!$A916,SEARCH($E$1,input!$A916)+6,1),'TRUE LIST'!$C$2:$D$17,2,0),
VLOOKUP(MID(input!$A916,SEARCH($E$1,input!$A916)+7,1),'TRUE LIST'!$C$2:$D$17,2,0),
VLOOKUP(MID(input!$A916,SEARCH($E$1,input!$A916)+8,1),'TRUE LIST'!$C$2:$D$17,2,0),
VLOOKUP(MID(input!$A916,SEARCH($E$1,input!$A916)+9,1),'TRUE LIST'!$C$2:$D$17,2,0),
VLOOKUP(MID(input!$A916,SEARCH($E$1,input!$A916)+10,1),'TRUE LIST'!$C$2:$D$17,2,0),
TRIM(MID(input!$A916,SEARCH($E$1,input!$A916)+11,1))=""),TRUE,""),"X"),"")</f>
        <v>X</v>
      </c>
      <c r="F916" s="14" t="str">
        <f>IFERROR(IF(ISNUMBER(SEARCH($F$1,input!$A916)),VLOOKUP(TRIM(MID(input!$A916,SEARCH($F$1,input!$A916)+4,4)),'TRUE LIST'!$A$2:$B$8,2,0),"X"),"")</f>
        <v>X</v>
      </c>
      <c r="G916" s="14" t="str">
        <f>IFERROR(IF(ISNUMBER(SEARCH($G$1,input!$A916)),IF(LEN(TRIM(MID(input!$A916,SEARCH($G$1,input!$A916)+4,10)))=9,TRUE,""),"X"),"")</f>
        <v>X</v>
      </c>
      <c r="H916" s="14" t="str">
        <f t="shared" ca="1" si="28"/>
        <v/>
      </c>
      <c r="I916" s="13" t="str">
        <f>IF(ISBLANK(input!A916),"x","")</f>
        <v>x</v>
      </c>
      <c r="J916" s="13">
        <f>IFERROR(IF(I916="x",MATCH("x",I917:I959,0),N/A),"")</f>
        <v>2</v>
      </c>
      <c r="K916" s="14" t="str">
        <f t="shared" ca="1" si="29"/>
        <v/>
      </c>
    </row>
    <row r="917" spans="1:11" s="1" customFormat="1" x14ac:dyDescent="0.35">
      <c r="A917" s="14" t="b">
        <f>IFERROR(IF(ISNUMBER(SEARCH($A$1,input!$A917)),AND(1920&lt;=VALUE(TRIM(MID(input!$A917,SEARCH($A$1,input!$A917)+4,5))),VALUE(TRIM(MID(input!$A917,SEARCH($A$1,input!$A917)+4,5)))&lt;=2002),"X"),"")</f>
        <v>0</v>
      </c>
      <c r="B917" s="14" t="b">
        <f>IFERROR(IF(ISNUMBER(SEARCH($B$1,input!$A917)),AND(2010&lt;=VALUE(TRIM(MID(input!$A917,SEARCH($B$1,input!$A917)+4,5))),VALUE(TRIM(MID(input!$A917,SEARCH($B$1,input!$A917)+4,5)))&lt;=2020),"X"),"")</f>
        <v>0</v>
      </c>
      <c r="C917" s="14" t="b">
        <f>IFERROR(IF(ISNUMBER(SEARCH($C$1,input!$A917)),AND(2020&lt;=VALUE(TRIM(MID(input!$A917,SEARCH($C$1,input!$A917)+4,5))),VALUE(TRIM(MID(input!$A917,SEARCH($C$1,input!$A917)+4,5)))&lt;=2030),"X"),"")</f>
        <v>0</v>
      </c>
      <c r="D917" s="14" t="str">
        <f>IFERROR(IF(ISNUMBER(SEARCH($D$1,input!$A917)),IF(MID(input!$A917,SEARCH($D$1,input!$A917)+7,2)="cm",AND(150&lt;=VALUE(MID(input!$A917,SEARCH($D$1,input!$A917)+4,3)),VALUE(MID(input!$A917,SEARCH($D$1,input!$A917)+4,3))&lt;=193),IF(MID(input!$A917,SEARCH($D$1,input!$A917)+6,2)="in",AND(59&lt;=VALUE(MID(input!$A917,SEARCH($D$1,input!$A917)+4,2)),VALUE(MID(input!$A917,SEARCH($D$1,input!$A917)+4,2))&lt;=76),"")),"X"),"")</f>
        <v/>
      </c>
      <c r="E917" s="14" t="str">
        <f>IFERROR(IF(ISNUMBER(SEARCH($E$1,input!$A917)),IF(AND(MID(input!$A917,SEARCH($E$1,input!$A917)+4,1)="#",
VLOOKUP(MID(input!$A917,SEARCH($E$1,input!$A917)+5,1),'TRUE LIST'!$C$2:$D$17,2,0),
VLOOKUP(MID(input!$A917,SEARCH($E$1,input!$A917)+6,1),'TRUE LIST'!$C$2:$D$17,2,0),
VLOOKUP(MID(input!$A917,SEARCH($E$1,input!$A917)+7,1),'TRUE LIST'!$C$2:$D$17,2,0),
VLOOKUP(MID(input!$A917,SEARCH($E$1,input!$A917)+8,1),'TRUE LIST'!$C$2:$D$17,2,0),
VLOOKUP(MID(input!$A917,SEARCH($E$1,input!$A917)+9,1),'TRUE LIST'!$C$2:$D$17,2,0),
VLOOKUP(MID(input!$A917,SEARCH($E$1,input!$A917)+10,1),'TRUE LIST'!$C$2:$D$17,2,0),
TRIM(MID(input!$A917,SEARCH($E$1,input!$A917)+11,1))=""),TRUE,""),"X"),"")</f>
        <v/>
      </c>
      <c r="F917" s="14" t="str">
        <f>IFERROR(IF(ISNUMBER(SEARCH($F$1,input!$A917)),VLOOKUP(TRIM(MID(input!$A917,SEARCH($F$1,input!$A917)+4,4)),'TRUE LIST'!$A$2:$B$8,2,0),"X"),"")</f>
        <v/>
      </c>
      <c r="G917" s="14" t="str">
        <f>IFERROR(IF(ISNUMBER(SEARCH($G$1,input!$A917)),IF(LEN(TRIM(MID(input!$A917,SEARCH($G$1,input!$A917)+4,10)))=9,TRUE,""),"X"),"")</f>
        <v/>
      </c>
      <c r="H917" s="14">
        <f t="shared" ca="1" si="28"/>
        <v>6</v>
      </c>
      <c r="I917" s="13" t="str">
        <f>IF(ISBLANK(input!A917),"x","")</f>
        <v/>
      </c>
      <c r="J917" s="13" t="str">
        <f>IFERROR(IF(I917="x",MATCH("x",I918:I959,0),N/A),"")</f>
        <v/>
      </c>
      <c r="K917" s="14">
        <f t="shared" ca="1" si="29"/>
        <v>6</v>
      </c>
    </row>
    <row r="918" spans="1:11" s="1" customFormat="1" x14ac:dyDescent="0.35">
      <c r="A918" s="14" t="str">
        <f>IFERROR(IF(ISNUMBER(SEARCH($A$1,input!$A918)),AND(1920&lt;=VALUE(TRIM(MID(input!$A918,SEARCH($A$1,input!$A918)+4,5))),VALUE(TRIM(MID(input!$A918,SEARCH($A$1,input!$A918)+4,5)))&lt;=2002),"X"),"")</f>
        <v>X</v>
      </c>
      <c r="B918" s="14" t="str">
        <f>IFERROR(IF(ISNUMBER(SEARCH($B$1,input!$A918)),AND(2010&lt;=VALUE(TRIM(MID(input!$A918,SEARCH($B$1,input!$A918)+4,5))),VALUE(TRIM(MID(input!$A918,SEARCH($B$1,input!$A918)+4,5)))&lt;=2020),"X"),"")</f>
        <v>X</v>
      </c>
      <c r="C918" s="14" t="str">
        <f>IFERROR(IF(ISNUMBER(SEARCH($C$1,input!$A918)),AND(2020&lt;=VALUE(TRIM(MID(input!$A918,SEARCH($C$1,input!$A918)+4,5))),VALUE(TRIM(MID(input!$A918,SEARCH($C$1,input!$A918)+4,5)))&lt;=2030),"X"),"")</f>
        <v>X</v>
      </c>
      <c r="D918" s="14" t="str">
        <f>IFERROR(IF(ISNUMBER(SEARCH($D$1,input!$A918)),IF(MID(input!$A918,SEARCH($D$1,input!$A918)+7,2)="cm",AND(150&lt;=VALUE(MID(input!$A918,SEARCH($D$1,input!$A918)+4,3)),VALUE(MID(input!$A918,SEARCH($D$1,input!$A918)+4,3))&lt;=193),IF(MID(input!$A918,SEARCH($D$1,input!$A918)+6,2)="in",AND(59&lt;=VALUE(MID(input!$A918,SEARCH($D$1,input!$A918)+4,2)),VALUE(MID(input!$A918,SEARCH($D$1,input!$A918)+4,2))&lt;=76),"")),"X"),"")</f>
        <v>X</v>
      </c>
      <c r="E918" s="14" t="str">
        <f>IFERROR(IF(ISNUMBER(SEARCH($E$1,input!$A918)),IF(AND(MID(input!$A918,SEARCH($E$1,input!$A918)+4,1)="#",
VLOOKUP(MID(input!$A918,SEARCH($E$1,input!$A918)+5,1),'TRUE LIST'!$C$2:$D$17,2,0),
VLOOKUP(MID(input!$A918,SEARCH($E$1,input!$A918)+6,1),'TRUE LIST'!$C$2:$D$17,2,0),
VLOOKUP(MID(input!$A918,SEARCH($E$1,input!$A918)+7,1),'TRUE LIST'!$C$2:$D$17,2,0),
VLOOKUP(MID(input!$A918,SEARCH($E$1,input!$A918)+8,1),'TRUE LIST'!$C$2:$D$17,2,0),
VLOOKUP(MID(input!$A918,SEARCH($E$1,input!$A918)+9,1),'TRUE LIST'!$C$2:$D$17,2,0),
VLOOKUP(MID(input!$A918,SEARCH($E$1,input!$A918)+10,1),'TRUE LIST'!$C$2:$D$17,2,0),
TRIM(MID(input!$A918,SEARCH($E$1,input!$A918)+11,1))=""),TRUE,""),"X"),"")</f>
        <v>X</v>
      </c>
      <c r="F918" s="14" t="str">
        <f>IFERROR(IF(ISNUMBER(SEARCH($F$1,input!$A918)),VLOOKUP(TRIM(MID(input!$A918,SEARCH($F$1,input!$A918)+4,4)),'TRUE LIST'!$A$2:$B$8,2,0),"X"),"")</f>
        <v>X</v>
      </c>
      <c r="G918" s="14" t="str">
        <f>IFERROR(IF(ISNUMBER(SEARCH($G$1,input!$A918)),IF(LEN(TRIM(MID(input!$A918,SEARCH($G$1,input!$A918)+4,10)))=9,TRUE,""),"X"),"")</f>
        <v>X</v>
      </c>
      <c r="H918" s="14" t="str">
        <f t="shared" ca="1" si="28"/>
        <v/>
      </c>
      <c r="I918" s="13" t="str">
        <f>IF(ISBLANK(input!A918),"x","")</f>
        <v>x</v>
      </c>
      <c r="J918" s="13">
        <f>IFERROR(IF(I918="x",MATCH("x",I919:I959,0),N/A),"")</f>
        <v>2</v>
      </c>
      <c r="K918" s="14" t="str">
        <f t="shared" ca="1" si="29"/>
        <v/>
      </c>
    </row>
    <row r="919" spans="1:11" s="1" customFormat="1" x14ac:dyDescent="0.35">
      <c r="A919" s="14" t="b">
        <f>IFERROR(IF(ISNUMBER(SEARCH($A$1,input!$A919)),AND(1920&lt;=VALUE(TRIM(MID(input!$A919,SEARCH($A$1,input!$A919)+4,5))),VALUE(TRIM(MID(input!$A919,SEARCH($A$1,input!$A919)+4,5)))&lt;=2002),"X"),"")</f>
        <v>1</v>
      </c>
      <c r="B919" s="14" t="b">
        <f>IFERROR(IF(ISNUMBER(SEARCH($B$1,input!$A919)),AND(2010&lt;=VALUE(TRIM(MID(input!$A919,SEARCH($B$1,input!$A919)+4,5))),VALUE(TRIM(MID(input!$A919,SEARCH($B$1,input!$A919)+4,5)))&lt;=2020),"X"),"")</f>
        <v>1</v>
      </c>
      <c r="C919" s="14" t="str">
        <f>IFERROR(IF(ISNUMBER(SEARCH($C$1,input!$A919)),AND(2020&lt;=VALUE(TRIM(MID(input!$A919,SEARCH($C$1,input!$A919)+4,5))),VALUE(TRIM(MID(input!$A919,SEARCH($C$1,input!$A919)+4,5)))&lt;=2030),"X"),"")</f>
        <v>X</v>
      </c>
      <c r="D919" s="14" t="str">
        <f>IFERROR(IF(ISNUMBER(SEARCH($D$1,input!$A919)),IF(MID(input!$A919,SEARCH($D$1,input!$A919)+7,2)="cm",AND(150&lt;=VALUE(MID(input!$A919,SEARCH($D$1,input!$A919)+4,3)),VALUE(MID(input!$A919,SEARCH($D$1,input!$A919)+4,3))&lt;=193),IF(MID(input!$A919,SEARCH($D$1,input!$A919)+6,2)="in",AND(59&lt;=VALUE(MID(input!$A919,SEARCH($D$1,input!$A919)+4,2)),VALUE(MID(input!$A919,SEARCH($D$1,input!$A919)+4,2))&lt;=76),"")),"X"),"")</f>
        <v/>
      </c>
      <c r="E919" s="14" t="b">
        <f>IFERROR(IF(ISNUMBER(SEARCH($E$1,input!$A919)),IF(AND(MID(input!$A919,SEARCH($E$1,input!$A919)+4,1)="#",
VLOOKUP(MID(input!$A919,SEARCH($E$1,input!$A919)+5,1),'TRUE LIST'!$C$2:$D$17,2,0),
VLOOKUP(MID(input!$A919,SEARCH($E$1,input!$A919)+6,1),'TRUE LIST'!$C$2:$D$17,2,0),
VLOOKUP(MID(input!$A919,SEARCH($E$1,input!$A919)+7,1),'TRUE LIST'!$C$2:$D$17,2,0),
VLOOKUP(MID(input!$A919,SEARCH($E$1,input!$A919)+8,1),'TRUE LIST'!$C$2:$D$17,2,0),
VLOOKUP(MID(input!$A919,SEARCH($E$1,input!$A919)+9,1),'TRUE LIST'!$C$2:$D$17,2,0),
VLOOKUP(MID(input!$A919,SEARCH($E$1,input!$A919)+10,1),'TRUE LIST'!$C$2:$D$17,2,0),
TRIM(MID(input!$A919,SEARCH($E$1,input!$A919)+11,1))=""),TRUE,""),"X"),"")</f>
        <v>1</v>
      </c>
      <c r="F919" s="14" t="str">
        <f>IFERROR(IF(ISNUMBER(SEARCH($F$1,input!$A919)),VLOOKUP(TRIM(MID(input!$A919,SEARCH($F$1,input!$A919)+4,4)),'TRUE LIST'!$A$2:$B$8,2,0),"X"),"")</f>
        <v/>
      </c>
      <c r="G919" s="14" t="str">
        <f>IFERROR(IF(ISNUMBER(SEARCH($G$1,input!$A919)),IF(LEN(TRIM(MID(input!$A919,SEARCH($G$1,input!$A919)+4,10)))=9,TRUE,""),"X"),"")</f>
        <v/>
      </c>
      <c r="H919" s="14">
        <f t="shared" ca="1" si="28"/>
        <v>6</v>
      </c>
      <c r="I919" s="13" t="str">
        <f>IF(ISBLANK(input!A919),"x","")</f>
        <v/>
      </c>
      <c r="J919" s="13" t="str">
        <f>IFERROR(IF(I919="x",MATCH("x",I920:I959,0),N/A),"")</f>
        <v/>
      </c>
      <c r="K919" s="14">
        <f t="shared" ca="1" si="29"/>
        <v>6</v>
      </c>
    </row>
    <row r="920" spans="1:11" s="1" customFormat="1" x14ac:dyDescent="0.35">
      <c r="A920" s="14" t="str">
        <f>IFERROR(IF(ISNUMBER(SEARCH($A$1,input!$A920)),AND(1920&lt;=VALUE(TRIM(MID(input!$A920,SEARCH($A$1,input!$A920)+4,5))),VALUE(TRIM(MID(input!$A920,SEARCH($A$1,input!$A920)+4,5)))&lt;=2002),"X"),"")</f>
        <v>X</v>
      </c>
      <c r="B920" s="14" t="str">
        <f>IFERROR(IF(ISNUMBER(SEARCH($B$1,input!$A920)),AND(2010&lt;=VALUE(TRIM(MID(input!$A920,SEARCH($B$1,input!$A920)+4,5))),VALUE(TRIM(MID(input!$A920,SEARCH($B$1,input!$A920)+4,5)))&lt;=2020),"X"),"")</f>
        <v>X</v>
      </c>
      <c r="C920" s="14" t="str">
        <f>IFERROR(IF(ISNUMBER(SEARCH($C$1,input!$A920)),AND(2020&lt;=VALUE(TRIM(MID(input!$A920,SEARCH($C$1,input!$A920)+4,5))),VALUE(TRIM(MID(input!$A920,SEARCH($C$1,input!$A920)+4,5)))&lt;=2030),"X"),"")</f>
        <v>X</v>
      </c>
      <c r="D920" s="14" t="str">
        <f>IFERROR(IF(ISNUMBER(SEARCH($D$1,input!$A920)),IF(MID(input!$A920,SEARCH($D$1,input!$A920)+7,2)="cm",AND(150&lt;=VALUE(MID(input!$A920,SEARCH($D$1,input!$A920)+4,3)),VALUE(MID(input!$A920,SEARCH($D$1,input!$A920)+4,3))&lt;=193),IF(MID(input!$A920,SEARCH($D$1,input!$A920)+6,2)="in",AND(59&lt;=VALUE(MID(input!$A920,SEARCH($D$1,input!$A920)+4,2)),VALUE(MID(input!$A920,SEARCH($D$1,input!$A920)+4,2))&lt;=76),"")),"X"),"")</f>
        <v>X</v>
      </c>
      <c r="E920" s="14" t="str">
        <f>IFERROR(IF(ISNUMBER(SEARCH($E$1,input!$A920)),IF(AND(MID(input!$A920,SEARCH($E$1,input!$A920)+4,1)="#",
VLOOKUP(MID(input!$A920,SEARCH($E$1,input!$A920)+5,1),'TRUE LIST'!$C$2:$D$17,2,0),
VLOOKUP(MID(input!$A920,SEARCH($E$1,input!$A920)+6,1),'TRUE LIST'!$C$2:$D$17,2,0),
VLOOKUP(MID(input!$A920,SEARCH($E$1,input!$A920)+7,1),'TRUE LIST'!$C$2:$D$17,2,0),
VLOOKUP(MID(input!$A920,SEARCH($E$1,input!$A920)+8,1),'TRUE LIST'!$C$2:$D$17,2,0),
VLOOKUP(MID(input!$A920,SEARCH($E$1,input!$A920)+9,1),'TRUE LIST'!$C$2:$D$17,2,0),
VLOOKUP(MID(input!$A920,SEARCH($E$1,input!$A920)+10,1),'TRUE LIST'!$C$2:$D$17,2,0),
TRIM(MID(input!$A920,SEARCH($E$1,input!$A920)+11,1))=""),TRUE,""),"X"),"")</f>
        <v>X</v>
      </c>
      <c r="F920" s="14" t="str">
        <f>IFERROR(IF(ISNUMBER(SEARCH($F$1,input!$A920)),VLOOKUP(TRIM(MID(input!$A920,SEARCH($F$1,input!$A920)+4,4)),'TRUE LIST'!$A$2:$B$8,2,0),"X"),"")</f>
        <v>X</v>
      </c>
      <c r="G920" s="14" t="str">
        <f>IFERROR(IF(ISNUMBER(SEARCH($G$1,input!$A920)),IF(LEN(TRIM(MID(input!$A920,SEARCH($G$1,input!$A920)+4,10)))=9,TRUE,""),"X"),"")</f>
        <v>X</v>
      </c>
      <c r="H920" s="14" t="str">
        <f t="shared" ca="1" si="28"/>
        <v/>
      </c>
      <c r="I920" s="13" t="str">
        <f>IF(ISBLANK(input!A920),"x","")</f>
        <v>x</v>
      </c>
      <c r="J920" s="13">
        <f>IFERROR(IF(I920="x",MATCH("x",I921:I959,0),N/A),"")</f>
        <v>5</v>
      </c>
      <c r="K920" s="14" t="str">
        <f t="shared" ca="1" si="29"/>
        <v/>
      </c>
    </row>
    <row r="921" spans="1:11" s="1" customFormat="1" x14ac:dyDescent="0.35">
      <c r="A921" s="14" t="str">
        <f>IFERROR(IF(ISNUMBER(SEARCH($A$1,input!$A921)),AND(1920&lt;=VALUE(TRIM(MID(input!$A921,SEARCH($A$1,input!$A921)+4,5))),VALUE(TRIM(MID(input!$A921,SEARCH($A$1,input!$A921)+4,5)))&lt;=2002),"X"),"")</f>
        <v>X</v>
      </c>
      <c r="B921" s="14" t="str">
        <f>IFERROR(IF(ISNUMBER(SEARCH($B$1,input!$A921)),AND(2010&lt;=VALUE(TRIM(MID(input!$A921,SEARCH($B$1,input!$A921)+4,5))),VALUE(TRIM(MID(input!$A921,SEARCH($B$1,input!$A921)+4,5)))&lt;=2020),"X"),"")</f>
        <v>X</v>
      </c>
      <c r="C921" s="14" t="str">
        <f>IFERROR(IF(ISNUMBER(SEARCH($C$1,input!$A921)),AND(2020&lt;=VALUE(TRIM(MID(input!$A921,SEARCH($C$1,input!$A921)+4,5))),VALUE(TRIM(MID(input!$A921,SEARCH($C$1,input!$A921)+4,5)))&lt;=2030),"X"),"")</f>
        <v>X</v>
      </c>
      <c r="D921" s="14" t="str">
        <f>IFERROR(IF(ISNUMBER(SEARCH($D$1,input!$A921)),IF(MID(input!$A921,SEARCH($D$1,input!$A921)+7,2)="cm",AND(150&lt;=VALUE(MID(input!$A921,SEARCH($D$1,input!$A921)+4,3)),VALUE(MID(input!$A921,SEARCH($D$1,input!$A921)+4,3))&lt;=193),IF(MID(input!$A921,SEARCH($D$1,input!$A921)+6,2)="in",AND(59&lt;=VALUE(MID(input!$A921,SEARCH($D$1,input!$A921)+4,2)),VALUE(MID(input!$A921,SEARCH($D$1,input!$A921)+4,2))&lt;=76),"")),"X"),"")</f>
        <v>X</v>
      </c>
      <c r="E921" s="14" t="str">
        <f>IFERROR(IF(ISNUMBER(SEARCH($E$1,input!$A921)),IF(AND(MID(input!$A921,SEARCH($E$1,input!$A921)+4,1)="#",
VLOOKUP(MID(input!$A921,SEARCH($E$1,input!$A921)+5,1),'TRUE LIST'!$C$2:$D$17,2,0),
VLOOKUP(MID(input!$A921,SEARCH($E$1,input!$A921)+6,1),'TRUE LIST'!$C$2:$D$17,2,0),
VLOOKUP(MID(input!$A921,SEARCH($E$1,input!$A921)+7,1),'TRUE LIST'!$C$2:$D$17,2,0),
VLOOKUP(MID(input!$A921,SEARCH($E$1,input!$A921)+8,1),'TRUE LIST'!$C$2:$D$17,2,0),
VLOOKUP(MID(input!$A921,SEARCH($E$1,input!$A921)+9,1),'TRUE LIST'!$C$2:$D$17,2,0),
VLOOKUP(MID(input!$A921,SEARCH($E$1,input!$A921)+10,1),'TRUE LIST'!$C$2:$D$17,2,0),
TRIM(MID(input!$A921,SEARCH($E$1,input!$A921)+11,1))=""),TRUE,""),"X"),"")</f>
        <v>X</v>
      </c>
      <c r="F921" s="14" t="str">
        <f>IFERROR(IF(ISNUMBER(SEARCH($F$1,input!$A921)),VLOOKUP(TRIM(MID(input!$A921,SEARCH($F$1,input!$A921)+4,4)),'TRUE LIST'!$A$2:$B$8,2,0),"X"),"")</f>
        <v/>
      </c>
      <c r="G921" s="14" t="str">
        <f>IFERROR(IF(ISNUMBER(SEARCH($G$1,input!$A921)),IF(LEN(TRIM(MID(input!$A921,SEARCH($G$1,input!$A921)+4,10)))=9,TRUE,""),"X"),"")</f>
        <v>X</v>
      </c>
      <c r="H921" s="14">
        <f t="shared" ca="1" si="28"/>
        <v>6</v>
      </c>
      <c r="I921" s="13" t="str">
        <f>IF(ISBLANK(input!A921),"x","")</f>
        <v/>
      </c>
      <c r="J921" s="13" t="str">
        <f>IFERROR(IF(I921="x",MATCH("x",I922:I959,0),N/A),"")</f>
        <v/>
      </c>
      <c r="K921" s="14">
        <f t="shared" ca="1" si="29"/>
        <v>6</v>
      </c>
    </row>
    <row r="922" spans="1:11" s="1" customFormat="1" x14ac:dyDescent="0.35">
      <c r="A922" s="14" t="b">
        <f>IFERROR(IF(ISNUMBER(SEARCH($A$1,input!$A922)),AND(1920&lt;=VALUE(TRIM(MID(input!$A922,SEARCH($A$1,input!$A922)+4,5))),VALUE(TRIM(MID(input!$A922,SEARCH($A$1,input!$A922)+4,5)))&lt;=2002),"X"),"")</f>
        <v>0</v>
      </c>
      <c r="B922" s="14" t="str">
        <f>IFERROR(IF(ISNUMBER(SEARCH($B$1,input!$A922)),AND(2010&lt;=VALUE(TRIM(MID(input!$A922,SEARCH($B$1,input!$A922)+4,5))),VALUE(TRIM(MID(input!$A922,SEARCH($B$1,input!$A922)+4,5)))&lt;=2020),"X"),"")</f>
        <v>X</v>
      </c>
      <c r="C922" s="14" t="str">
        <f>IFERROR(IF(ISNUMBER(SEARCH($C$1,input!$A922)),AND(2020&lt;=VALUE(TRIM(MID(input!$A922,SEARCH($C$1,input!$A922)+4,5))),VALUE(TRIM(MID(input!$A922,SEARCH($C$1,input!$A922)+4,5)))&lt;=2030),"X"),"")</f>
        <v>X</v>
      </c>
      <c r="D922" s="14" t="str">
        <f>IFERROR(IF(ISNUMBER(SEARCH($D$1,input!$A922)),IF(MID(input!$A922,SEARCH($D$1,input!$A922)+7,2)="cm",AND(150&lt;=VALUE(MID(input!$A922,SEARCH($D$1,input!$A922)+4,3)),VALUE(MID(input!$A922,SEARCH($D$1,input!$A922)+4,3))&lt;=193),IF(MID(input!$A922,SEARCH($D$1,input!$A922)+6,2)="in",AND(59&lt;=VALUE(MID(input!$A922,SEARCH($D$1,input!$A922)+4,2)),VALUE(MID(input!$A922,SEARCH($D$1,input!$A922)+4,2))&lt;=76),"")),"X"),"")</f>
        <v>X</v>
      </c>
      <c r="E922" s="14" t="str">
        <f>IFERROR(IF(ISNUMBER(SEARCH($E$1,input!$A922)),IF(AND(MID(input!$A922,SEARCH($E$1,input!$A922)+4,1)="#",
VLOOKUP(MID(input!$A922,SEARCH($E$1,input!$A922)+5,1),'TRUE LIST'!$C$2:$D$17,2,0),
VLOOKUP(MID(input!$A922,SEARCH($E$1,input!$A922)+6,1),'TRUE LIST'!$C$2:$D$17,2,0),
VLOOKUP(MID(input!$A922,SEARCH($E$1,input!$A922)+7,1),'TRUE LIST'!$C$2:$D$17,2,0),
VLOOKUP(MID(input!$A922,SEARCH($E$1,input!$A922)+8,1),'TRUE LIST'!$C$2:$D$17,2,0),
VLOOKUP(MID(input!$A922,SEARCH($E$1,input!$A922)+9,1),'TRUE LIST'!$C$2:$D$17,2,0),
VLOOKUP(MID(input!$A922,SEARCH($E$1,input!$A922)+10,1),'TRUE LIST'!$C$2:$D$17,2,0),
TRIM(MID(input!$A922,SEARCH($E$1,input!$A922)+11,1))=""),TRUE,""),"X"),"")</f>
        <v>X</v>
      </c>
      <c r="F922" s="14" t="str">
        <f>IFERROR(IF(ISNUMBER(SEARCH($F$1,input!$A922)),VLOOKUP(TRIM(MID(input!$A922,SEARCH($F$1,input!$A922)+4,4)),'TRUE LIST'!$A$2:$B$8,2,0),"X"),"")</f>
        <v>X</v>
      </c>
      <c r="G922" s="14" t="b">
        <f>IFERROR(IF(ISNUMBER(SEARCH($G$1,input!$A922)),IF(LEN(TRIM(MID(input!$A922,SEARCH($G$1,input!$A922)+4,10)))=9,TRUE,""),"X"),"")</f>
        <v>1</v>
      </c>
      <c r="H922" s="14" t="str">
        <f t="shared" ca="1" si="28"/>
        <v/>
      </c>
      <c r="I922" s="13" t="str">
        <f>IF(ISBLANK(input!A922),"x","")</f>
        <v/>
      </c>
      <c r="J922" s="13" t="str">
        <f>IFERROR(IF(I922="x",MATCH("x",I923:I959,0),N/A),"")</f>
        <v/>
      </c>
      <c r="K922" s="14" t="str">
        <f t="shared" ca="1" si="29"/>
        <v/>
      </c>
    </row>
    <row r="923" spans="1:11" s="1" customFormat="1" x14ac:dyDescent="0.35">
      <c r="A923" s="14" t="str">
        <f>IFERROR(IF(ISNUMBER(SEARCH($A$1,input!$A923)),AND(1920&lt;=VALUE(TRIM(MID(input!$A923,SEARCH($A$1,input!$A923)+4,5))),VALUE(TRIM(MID(input!$A923,SEARCH($A$1,input!$A923)+4,5)))&lt;=2002),"X"),"")</f>
        <v>X</v>
      </c>
      <c r="B923" s="14" t="str">
        <f>IFERROR(IF(ISNUMBER(SEARCH($B$1,input!$A923)),AND(2010&lt;=VALUE(TRIM(MID(input!$A923,SEARCH($B$1,input!$A923)+4,5))),VALUE(TRIM(MID(input!$A923,SEARCH($B$1,input!$A923)+4,5)))&lt;=2020),"X"),"")</f>
        <v>X</v>
      </c>
      <c r="C923" s="14" t="b">
        <f>IFERROR(IF(ISNUMBER(SEARCH($C$1,input!$A923)),AND(2020&lt;=VALUE(TRIM(MID(input!$A923,SEARCH($C$1,input!$A923)+4,5))),VALUE(TRIM(MID(input!$A923,SEARCH($C$1,input!$A923)+4,5)))&lt;=2030),"X"),"")</f>
        <v>1</v>
      </c>
      <c r="D923" s="14" t="str">
        <f>IFERROR(IF(ISNUMBER(SEARCH($D$1,input!$A923)),IF(MID(input!$A923,SEARCH($D$1,input!$A923)+7,2)="cm",AND(150&lt;=VALUE(MID(input!$A923,SEARCH($D$1,input!$A923)+4,3)),VALUE(MID(input!$A923,SEARCH($D$1,input!$A923)+4,3))&lt;=193),IF(MID(input!$A923,SEARCH($D$1,input!$A923)+6,2)="in",AND(59&lt;=VALUE(MID(input!$A923,SEARCH($D$1,input!$A923)+4,2)),VALUE(MID(input!$A923,SEARCH($D$1,input!$A923)+4,2))&lt;=76),"")),"X"),"")</f>
        <v>X</v>
      </c>
      <c r="E923" s="14" t="b">
        <f>IFERROR(IF(ISNUMBER(SEARCH($E$1,input!$A923)),IF(AND(MID(input!$A923,SEARCH($E$1,input!$A923)+4,1)="#",
VLOOKUP(MID(input!$A923,SEARCH($E$1,input!$A923)+5,1),'TRUE LIST'!$C$2:$D$17,2,0),
VLOOKUP(MID(input!$A923,SEARCH($E$1,input!$A923)+6,1),'TRUE LIST'!$C$2:$D$17,2,0),
VLOOKUP(MID(input!$A923,SEARCH($E$1,input!$A923)+7,1),'TRUE LIST'!$C$2:$D$17,2,0),
VLOOKUP(MID(input!$A923,SEARCH($E$1,input!$A923)+8,1),'TRUE LIST'!$C$2:$D$17,2,0),
VLOOKUP(MID(input!$A923,SEARCH($E$1,input!$A923)+9,1),'TRUE LIST'!$C$2:$D$17,2,0),
VLOOKUP(MID(input!$A923,SEARCH($E$1,input!$A923)+10,1),'TRUE LIST'!$C$2:$D$17,2,0),
TRIM(MID(input!$A923,SEARCH($E$1,input!$A923)+11,1))=""),TRUE,""),"X"),"")</f>
        <v>1</v>
      </c>
      <c r="F923" s="14" t="str">
        <f>IFERROR(IF(ISNUMBER(SEARCH($F$1,input!$A923)),VLOOKUP(TRIM(MID(input!$A923,SEARCH($F$1,input!$A923)+4,4)),'TRUE LIST'!$A$2:$B$8,2,0),"X"),"")</f>
        <v>X</v>
      </c>
      <c r="G923" s="14" t="str">
        <f>IFERROR(IF(ISNUMBER(SEARCH($G$1,input!$A923)),IF(LEN(TRIM(MID(input!$A923,SEARCH($G$1,input!$A923)+4,10)))=9,TRUE,""),"X"),"")</f>
        <v>X</v>
      </c>
      <c r="H923" s="14" t="str">
        <f t="shared" ca="1" si="28"/>
        <v/>
      </c>
      <c r="I923" s="13" t="str">
        <f>IF(ISBLANK(input!A923),"x","")</f>
        <v/>
      </c>
      <c r="J923" s="13" t="str">
        <f>IFERROR(IF(I923="x",MATCH("x",I924:I959,0),N/A),"")</f>
        <v/>
      </c>
      <c r="K923" s="14" t="str">
        <f t="shared" ca="1" si="29"/>
        <v/>
      </c>
    </row>
    <row r="924" spans="1:11" s="1" customFormat="1" x14ac:dyDescent="0.35">
      <c r="A924" s="14" t="str">
        <f>IFERROR(IF(ISNUMBER(SEARCH($A$1,input!$A924)),AND(1920&lt;=VALUE(TRIM(MID(input!$A924,SEARCH($A$1,input!$A924)+4,5))),VALUE(TRIM(MID(input!$A924,SEARCH($A$1,input!$A924)+4,5)))&lt;=2002),"X"),"")</f>
        <v>X</v>
      </c>
      <c r="B924" s="14" t="b">
        <f>IFERROR(IF(ISNUMBER(SEARCH($B$1,input!$A924)),AND(2010&lt;=VALUE(TRIM(MID(input!$A924,SEARCH($B$1,input!$A924)+4,5))),VALUE(TRIM(MID(input!$A924,SEARCH($B$1,input!$A924)+4,5)))&lt;=2020),"X"),"")</f>
        <v>0</v>
      </c>
      <c r="C924" s="14" t="str">
        <f>IFERROR(IF(ISNUMBER(SEARCH($C$1,input!$A924)),AND(2020&lt;=VALUE(TRIM(MID(input!$A924,SEARCH($C$1,input!$A924)+4,5))),VALUE(TRIM(MID(input!$A924,SEARCH($C$1,input!$A924)+4,5)))&lt;=2030),"X"),"")</f>
        <v>X</v>
      </c>
      <c r="D924" s="14" t="str">
        <f>IFERROR(IF(ISNUMBER(SEARCH($D$1,input!$A924)),IF(MID(input!$A924,SEARCH($D$1,input!$A924)+7,2)="cm",AND(150&lt;=VALUE(MID(input!$A924,SEARCH($D$1,input!$A924)+4,3)),VALUE(MID(input!$A924,SEARCH($D$1,input!$A924)+4,3))&lt;=193),IF(MID(input!$A924,SEARCH($D$1,input!$A924)+6,2)="in",AND(59&lt;=VALUE(MID(input!$A924,SEARCH($D$1,input!$A924)+4,2)),VALUE(MID(input!$A924,SEARCH($D$1,input!$A924)+4,2))&lt;=76),"")),"X"),"")</f>
        <v>X</v>
      </c>
      <c r="E924" s="14" t="str">
        <f>IFERROR(IF(ISNUMBER(SEARCH($E$1,input!$A924)),IF(AND(MID(input!$A924,SEARCH($E$1,input!$A924)+4,1)="#",
VLOOKUP(MID(input!$A924,SEARCH($E$1,input!$A924)+5,1),'TRUE LIST'!$C$2:$D$17,2,0),
VLOOKUP(MID(input!$A924,SEARCH($E$1,input!$A924)+6,1),'TRUE LIST'!$C$2:$D$17,2,0),
VLOOKUP(MID(input!$A924,SEARCH($E$1,input!$A924)+7,1),'TRUE LIST'!$C$2:$D$17,2,0),
VLOOKUP(MID(input!$A924,SEARCH($E$1,input!$A924)+8,1),'TRUE LIST'!$C$2:$D$17,2,0),
VLOOKUP(MID(input!$A924,SEARCH($E$1,input!$A924)+9,1),'TRUE LIST'!$C$2:$D$17,2,0),
VLOOKUP(MID(input!$A924,SEARCH($E$1,input!$A924)+10,1),'TRUE LIST'!$C$2:$D$17,2,0),
TRIM(MID(input!$A924,SEARCH($E$1,input!$A924)+11,1))=""),TRUE,""),"X"),"")</f>
        <v>X</v>
      </c>
      <c r="F924" s="14" t="str">
        <f>IFERROR(IF(ISNUMBER(SEARCH($F$1,input!$A924)),VLOOKUP(TRIM(MID(input!$A924,SEARCH($F$1,input!$A924)+4,4)),'TRUE LIST'!$A$2:$B$8,2,0),"X"),"")</f>
        <v>X</v>
      </c>
      <c r="G924" s="14" t="str">
        <f>IFERROR(IF(ISNUMBER(SEARCH($G$1,input!$A924)),IF(LEN(TRIM(MID(input!$A924,SEARCH($G$1,input!$A924)+4,10)))=9,TRUE,""),"X"),"")</f>
        <v>X</v>
      </c>
      <c r="H924" s="14" t="str">
        <f t="shared" ca="1" si="28"/>
        <v/>
      </c>
      <c r="I924" s="13" t="str">
        <f>IF(ISBLANK(input!A924),"x","")</f>
        <v/>
      </c>
      <c r="J924" s="13" t="str">
        <f>IFERROR(IF(I924="x",MATCH("x",I925:I959,0),N/A),"")</f>
        <v/>
      </c>
      <c r="K924" s="14" t="str">
        <f t="shared" ca="1" si="29"/>
        <v/>
      </c>
    </row>
    <row r="925" spans="1:11" s="1" customFormat="1" x14ac:dyDescent="0.35">
      <c r="A925" s="14" t="str">
        <f>IFERROR(IF(ISNUMBER(SEARCH($A$1,input!$A925)),AND(1920&lt;=VALUE(TRIM(MID(input!$A925,SEARCH($A$1,input!$A925)+4,5))),VALUE(TRIM(MID(input!$A925,SEARCH($A$1,input!$A925)+4,5)))&lt;=2002),"X"),"")</f>
        <v>X</v>
      </c>
      <c r="B925" s="14" t="str">
        <f>IFERROR(IF(ISNUMBER(SEARCH($B$1,input!$A925)),AND(2010&lt;=VALUE(TRIM(MID(input!$A925,SEARCH($B$1,input!$A925)+4,5))),VALUE(TRIM(MID(input!$A925,SEARCH($B$1,input!$A925)+4,5)))&lt;=2020),"X"),"")</f>
        <v>X</v>
      </c>
      <c r="C925" s="14" t="str">
        <f>IFERROR(IF(ISNUMBER(SEARCH($C$1,input!$A925)),AND(2020&lt;=VALUE(TRIM(MID(input!$A925,SEARCH($C$1,input!$A925)+4,5))),VALUE(TRIM(MID(input!$A925,SEARCH($C$1,input!$A925)+4,5)))&lt;=2030),"X"),"")</f>
        <v>X</v>
      </c>
      <c r="D925" s="14" t="str">
        <f>IFERROR(IF(ISNUMBER(SEARCH($D$1,input!$A925)),IF(MID(input!$A925,SEARCH($D$1,input!$A925)+7,2)="cm",AND(150&lt;=VALUE(MID(input!$A925,SEARCH($D$1,input!$A925)+4,3)),VALUE(MID(input!$A925,SEARCH($D$1,input!$A925)+4,3))&lt;=193),IF(MID(input!$A925,SEARCH($D$1,input!$A925)+6,2)="in",AND(59&lt;=VALUE(MID(input!$A925,SEARCH($D$1,input!$A925)+4,2)),VALUE(MID(input!$A925,SEARCH($D$1,input!$A925)+4,2))&lt;=76),"")),"X"),"")</f>
        <v>X</v>
      </c>
      <c r="E925" s="14" t="str">
        <f>IFERROR(IF(ISNUMBER(SEARCH($E$1,input!$A925)),IF(AND(MID(input!$A925,SEARCH($E$1,input!$A925)+4,1)="#",
VLOOKUP(MID(input!$A925,SEARCH($E$1,input!$A925)+5,1),'TRUE LIST'!$C$2:$D$17,2,0),
VLOOKUP(MID(input!$A925,SEARCH($E$1,input!$A925)+6,1),'TRUE LIST'!$C$2:$D$17,2,0),
VLOOKUP(MID(input!$A925,SEARCH($E$1,input!$A925)+7,1),'TRUE LIST'!$C$2:$D$17,2,0),
VLOOKUP(MID(input!$A925,SEARCH($E$1,input!$A925)+8,1),'TRUE LIST'!$C$2:$D$17,2,0),
VLOOKUP(MID(input!$A925,SEARCH($E$1,input!$A925)+9,1),'TRUE LIST'!$C$2:$D$17,2,0),
VLOOKUP(MID(input!$A925,SEARCH($E$1,input!$A925)+10,1),'TRUE LIST'!$C$2:$D$17,2,0),
TRIM(MID(input!$A925,SEARCH($E$1,input!$A925)+11,1))=""),TRUE,""),"X"),"")</f>
        <v>X</v>
      </c>
      <c r="F925" s="14" t="str">
        <f>IFERROR(IF(ISNUMBER(SEARCH($F$1,input!$A925)),VLOOKUP(TRIM(MID(input!$A925,SEARCH($F$1,input!$A925)+4,4)),'TRUE LIST'!$A$2:$B$8,2,0),"X"),"")</f>
        <v>X</v>
      </c>
      <c r="G925" s="14" t="str">
        <f>IFERROR(IF(ISNUMBER(SEARCH($G$1,input!$A925)),IF(LEN(TRIM(MID(input!$A925,SEARCH($G$1,input!$A925)+4,10)))=9,TRUE,""),"X"),"")</f>
        <v>X</v>
      </c>
      <c r="H925" s="14" t="str">
        <f t="shared" ca="1" si="28"/>
        <v/>
      </c>
      <c r="I925" s="13" t="str">
        <f>IF(ISBLANK(input!A925),"x","")</f>
        <v>x</v>
      </c>
      <c r="J925" s="13">
        <f>IFERROR(IF(I925="x",MATCH("x",I926:I959,0),N/A),"")</f>
        <v>4</v>
      </c>
      <c r="K925" s="14" t="str">
        <f t="shared" ca="1" si="29"/>
        <v/>
      </c>
    </row>
    <row r="926" spans="1:11" s="1" customFormat="1" x14ac:dyDescent="0.35">
      <c r="A926" s="14" t="b">
        <f>IFERROR(IF(ISNUMBER(SEARCH($A$1,input!$A926)),AND(1920&lt;=VALUE(TRIM(MID(input!$A926,SEARCH($A$1,input!$A926)+4,5))),VALUE(TRIM(MID(input!$A926,SEARCH($A$1,input!$A926)+4,5)))&lt;=2002),"X"),"")</f>
        <v>1</v>
      </c>
      <c r="B926" s="14" t="str">
        <f>IFERROR(IF(ISNUMBER(SEARCH($B$1,input!$A926)),AND(2010&lt;=VALUE(TRIM(MID(input!$A926,SEARCH($B$1,input!$A926)+4,5))),VALUE(TRIM(MID(input!$A926,SEARCH($B$1,input!$A926)+4,5)))&lt;=2020),"X"),"")</f>
        <v>X</v>
      </c>
      <c r="C926" s="14" t="b">
        <f>IFERROR(IF(ISNUMBER(SEARCH($C$1,input!$A926)),AND(2020&lt;=VALUE(TRIM(MID(input!$A926,SEARCH($C$1,input!$A926)+4,5))),VALUE(TRIM(MID(input!$A926,SEARCH($C$1,input!$A926)+4,5)))&lt;=2030),"X"),"")</f>
        <v>1</v>
      </c>
      <c r="D926" s="14" t="str">
        <f>IFERROR(IF(ISNUMBER(SEARCH($D$1,input!$A926)),IF(MID(input!$A926,SEARCH($D$1,input!$A926)+7,2)="cm",AND(150&lt;=VALUE(MID(input!$A926,SEARCH($D$1,input!$A926)+4,3)),VALUE(MID(input!$A926,SEARCH($D$1,input!$A926)+4,3))&lt;=193),IF(MID(input!$A926,SEARCH($D$1,input!$A926)+6,2)="in",AND(59&lt;=VALUE(MID(input!$A926,SEARCH($D$1,input!$A926)+4,2)),VALUE(MID(input!$A926,SEARCH($D$1,input!$A926)+4,2))&lt;=76),"")),"X"),"")</f>
        <v>X</v>
      </c>
      <c r="E926" s="14" t="str">
        <f>IFERROR(IF(ISNUMBER(SEARCH($E$1,input!$A926)),IF(AND(MID(input!$A926,SEARCH($E$1,input!$A926)+4,1)="#",
VLOOKUP(MID(input!$A926,SEARCH($E$1,input!$A926)+5,1),'TRUE LIST'!$C$2:$D$17,2,0),
VLOOKUP(MID(input!$A926,SEARCH($E$1,input!$A926)+6,1),'TRUE LIST'!$C$2:$D$17,2,0),
VLOOKUP(MID(input!$A926,SEARCH($E$1,input!$A926)+7,1),'TRUE LIST'!$C$2:$D$17,2,0),
VLOOKUP(MID(input!$A926,SEARCH($E$1,input!$A926)+8,1),'TRUE LIST'!$C$2:$D$17,2,0),
VLOOKUP(MID(input!$A926,SEARCH($E$1,input!$A926)+9,1),'TRUE LIST'!$C$2:$D$17,2,0),
VLOOKUP(MID(input!$A926,SEARCH($E$1,input!$A926)+10,1),'TRUE LIST'!$C$2:$D$17,2,0),
TRIM(MID(input!$A926,SEARCH($E$1,input!$A926)+11,1))=""),TRUE,""),"X"),"")</f>
        <v>X</v>
      </c>
      <c r="F926" s="14" t="b">
        <f>IFERROR(IF(ISNUMBER(SEARCH($F$1,input!$A926)),VLOOKUP(TRIM(MID(input!$A926,SEARCH($F$1,input!$A926)+4,4)),'TRUE LIST'!$A$2:$B$8,2,0),"X"),"")</f>
        <v>1</v>
      </c>
      <c r="G926" s="14" t="b">
        <f>IFERROR(IF(ISNUMBER(SEARCH($G$1,input!$A926)),IF(LEN(TRIM(MID(input!$A926,SEARCH($G$1,input!$A926)+4,10)))=9,TRUE,""),"X"),"")</f>
        <v>1</v>
      </c>
      <c r="H926" s="14">
        <f t="shared" ca="1" si="28"/>
        <v>6</v>
      </c>
      <c r="I926" s="13" t="str">
        <f>IF(ISBLANK(input!A926),"x","")</f>
        <v/>
      </c>
      <c r="J926" s="13" t="str">
        <f>IFERROR(IF(I926="x",MATCH("x",I927:I959,0),N/A),"")</f>
        <v/>
      </c>
      <c r="K926" s="14">
        <f t="shared" ca="1" si="29"/>
        <v>6</v>
      </c>
    </row>
    <row r="927" spans="1:11" s="1" customFormat="1" x14ac:dyDescent="0.35">
      <c r="A927" s="14" t="str">
        <f>IFERROR(IF(ISNUMBER(SEARCH($A$1,input!$A927)),AND(1920&lt;=VALUE(TRIM(MID(input!$A927,SEARCH($A$1,input!$A927)+4,5))),VALUE(TRIM(MID(input!$A927,SEARCH($A$1,input!$A927)+4,5)))&lt;=2002),"X"),"")</f>
        <v>X</v>
      </c>
      <c r="B927" s="14" t="str">
        <f>IFERROR(IF(ISNUMBER(SEARCH($B$1,input!$A927)),AND(2010&lt;=VALUE(TRIM(MID(input!$A927,SEARCH($B$1,input!$A927)+4,5))),VALUE(TRIM(MID(input!$A927,SEARCH($B$1,input!$A927)+4,5)))&lt;=2020),"X"),"")</f>
        <v>X</v>
      </c>
      <c r="C927" s="14" t="str">
        <f>IFERROR(IF(ISNUMBER(SEARCH($C$1,input!$A927)),AND(2020&lt;=VALUE(TRIM(MID(input!$A927,SEARCH($C$1,input!$A927)+4,5))),VALUE(TRIM(MID(input!$A927,SEARCH($C$1,input!$A927)+4,5)))&lt;=2030),"X"),"")</f>
        <v>X</v>
      </c>
      <c r="D927" s="14" t="b">
        <f>IFERROR(IF(ISNUMBER(SEARCH($D$1,input!$A927)),IF(MID(input!$A927,SEARCH($D$1,input!$A927)+7,2)="cm",AND(150&lt;=VALUE(MID(input!$A927,SEARCH($D$1,input!$A927)+4,3)),VALUE(MID(input!$A927,SEARCH($D$1,input!$A927)+4,3))&lt;=193),IF(MID(input!$A927,SEARCH($D$1,input!$A927)+6,2)="in",AND(59&lt;=VALUE(MID(input!$A927,SEARCH($D$1,input!$A927)+4,2)),VALUE(MID(input!$A927,SEARCH($D$1,input!$A927)+4,2))&lt;=76),"")),"X"),"")</f>
        <v>1</v>
      </c>
      <c r="E927" s="14" t="str">
        <f>IFERROR(IF(ISNUMBER(SEARCH($E$1,input!$A927)),IF(AND(MID(input!$A927,SEARCH($E$1,input!$A927)+4,1)="#",
VLOOKUP(MID(input!$A927,SEARCH($E$1,input!$A927)+5,1),'TRUE LIST'!$C$2:$D$17,2,0),
VLOOKUP(MID(input!$A927,SEARCH($E$1,input!$A927)+6,1),'TRUE LIST'!$C$2:$D$17,2,0),
VLOOKUP(MID(input!$A927,SEARCH($E$1,input!$A927)+7,1),'TRUE LIST'!$C$2:$D$17,2,0),
VLOOKUP(MID(input!$A927,SEARCH($E$1,input!$A927)+8,1),'TRUE LIST'!$C$2:$D$17,2,0),
VLOOKUP(MID(input!$A927,SEARCH($E$1,input!$A927)+9,1),'TRUE LIST'!$C$2:$D$17,2,0),
VLOOKUP(MID(input!$A927,SEARCH($E$1,input!$A927)+10,1),'TRUE LIST'!$C$2:$D$17,2,0),
TRIM(MID(input!$A927,SEARCH($E$1,input!$A927)+11,1))=""),TRUE,""),"X"),"")</f>
        <v>X</v>
      </c>
      <c r="F927" s="14" t="str">
        <f>IFERROR(IF(ISNUMBER(SEARCH($F$1,input!$A927)),VLOOKUP(TRIM(MID(input!$A927,SEARCH($F$1,input!$A927)+4,4)),'TRUE LIST'!$A$2:$B$8,2,0),"X"),"")</f>
        <v>X</v>
      </c>
      <c r="G927" s="14" t="str">
        <f>IFERROR(IF(ISNUMBER(SEARCH($G$1,input!$A927)),IF(LEN(TRIM(MID(input!$A927,SEARCH($G$1,input!$A927)+4,10)))=9,TRUE,""),"X"),"")</f>
        <v>X</v>
      </c>
      <c r="H927" s="14" t="str">
        <f t="shared" ca="1" si="28"/>
        <v/>
      </c>
      <c r="I927" s="13" t="str">
        <f>IF(ISBLANK(input!A927),"x","")</f>
        <v/>
      </c>
      <c r="J927" s="13" t="str">
        <f>IFERROR(IF(I927="x",MATCH("x",I928:I959,0),N/A),"")</f>
        <v/>
      </c>
      <c r="K927" s="14" t="str">
        <f t="shared" ca="1" si="29"/>
        <v/>
      </c>
    </row>
    <row r="928" spans="1:11" s="1" customFormat="1" x14ac:dyDescent="0.35">
      <c r="A928" s="14" t="str">
        <f>IFERROR(IF(ISNUMBER(SEARCH($A$1,input!$A928)),AND(1920&lt;=VALUE(TRIM(MID(input!$A928,SEARCH($A$1,input!$A928)+4,5))),VALUE(TRIM(MID(input!$A928,SEARCH($A$1,input!$A928)+4,5)))&lt;=2002),"X"),"")</f>
        <v>X</v>
      </c>
      <c r="B928" s="14" t="b">
        <f>IFERROR(IF(ISNUMBER(SEARCH($B$1,input!$A928)),AND(2010&lt;=VALUE(TRIM(MID(input!$A928,SEARCH($B$1,input!$A928)+4,5))),VALUE(TRIM(MID(input!$A928,SEARCH($B$1,input!$A928)+4,5)))&lt;=2020),"X"),"")</f>
        <v>1</v>
      </c>
      <c r="C928" s="14" t="str">
        <f>IFERROR(IF(ISNUMBER(SEARCH($C$1,input!$A928)),AND(2020&lt;=VALUE(TRIM(MID(input!$A928,SEARCH($C$1,input!$A928)+4,5))),VALUE(TRIM(MID(input!$A928,SEARCH($C$1,input!$A928)+4,5)))&lt;=2030),"X"),"")</f>
        <v>X</v>
      </c>
      <c r="D928" s="14" t="str">
        <f>IFERROR(IF(ISNUMBER(SEARCH($D$1,input!$A928)),IF(MID(input!$A928,SEARCH($D$1,input!$A928)+7,2)="cm",AND(150&lt;=VALUE(MID(input!$A928,SEARCH($D$1,input!$A928)+4,3)),VALUE(MID(input!$A928,SEARCH($D$1,input!$A928)+4,3))&lt;=193),IF(MID(input!$A928,SEARCH($D$1,input!$A928)+6,2)="in",AND(59&lt;=VALUE(MID(input!$A928,SEARCH($D$1,input!$A928)+4,2)),VALUE(MID(input!$A928,SEARCH($D$1,input!$A928)+4,2))&lt;=76),"")),"X"),"")</f>
        <v>X</v>
      </c>
      <c r="E928" s="14" t="b">
        <f>IFERROR(IF(ISNUMBER(SEARCH($E$1,input!$A928)),IF(AND(MID(input!$A928,SEARCH($E$1,input!$A928)+4,1)="#",
VLOOKUP(MID(input!$A928,SEARCH($E$1,input!$A928)+5,1),'TRUE LIST'!$C$2:$D$17,2,0),
VLOOKUP(MID(input!$A928,SEARCH($E$1,input!$A928)+6,1),'TRUE LIST'!$C$2:$D$17,2,0),
VLOOKUP(MID(input!$A928,SEARCH($E$1,input!$A928)+7,1),'TRUE LIST'!$C$2:$D$17,2,0),
VLOOKUP(MID(input!$A928,SEARCH($E$1,input!$A928)+8,1),'TRUE LIST'!$C$2:$D$17,2,0),
VLOOKUP(MID(input!$A928,SEARCH($E$1,input!$A928)+9,1),'TRUE LIST'!$C$2:$D$17,2,0),
VLOOKUP(MID(input!$A928,SEARCH($E$1,input!$A928)+10,1),'TRUE LIST'!$C$2:$D$17,2,0),
TRIM(MID(input!$A928,SEARCH($E$1,input!$A928)+11,1))=""),TRUE,""),"X"),"")</f>
        <v>1</v>
      </c>
      <c r="F928" s="14" t="str">
        <f>IFERROR(IF(ISNUMBER(SEARCH($F$1,input!$A928)),VLOOKUP(TRIM(MID(input!$A928,SEARCH($F$1,input!$A928)+4,4)),'TRUE LIST'!$A$2:$B$8,2,0),"X"),"")</f>
        <v>X</v>
      </c>
      <c r="G928" s="14" t="str">
        <f>IFERROR(IF(ISNUMBER(SEARCH($G$1,input!$A928)),IF(LEN(TRIM(MID(input!$A928,SEARCH($G$1,input!$A928)+4,10)))=9,TRUE,""),"X"),"")</f>
        <v>X</v>
      </c>
      <c r="H928" s="14" t="str">
        <f t="shared" ca="1" si="28"/>
        <v/>
      </c>
      <c r="I928" s="13" t="str">
        <f>IF(ISBLANK(input!A928),"x","")</f>
        <v/>
      </c>
      <c r="J928" s="13" t="str">
        <f>IFERROR(IF(I928="x",MATCH("x",I929:I959,0),N/A),"")</f>
        <v/>
      </c>
      <c r="K928" s="14" t="str">
        <f t="shared" ca="1" si="29"/>
        <v/>
      </c>
    </row>
    <row r="929" spans="1:11" s="1" customFormat="1" x14ac:dyDescent="0.35">
      <c r="A929" s="14" t="str">
        <f>IFERROR(IF(ISNUMBER(SEARCH($A$1,input!$A929)),AND(1920&lt;=VALUE(TRIM(MID(input!$A929,SEARCH($A$1,input!$A929)+4,5))),VALUE(TRIM(MID(input!$A929,SEARCH($A$1,input!$A929)+4,5)))&lt;=2002),"X"),"")</f>
        <v>X</v>
      </c>
      <c r="B929" s="14" t="str">
        <f>IFERROR(IF(ISNUMBER(SEARCH($B$1,input!$A929)),AND(2010&lt;=VALUE(TRIM(MID(input!$A929,SEARCH($B$1,input!$A929)+4,5))),VALUE(TRIM(MID(input!$A929,SEARCH($B$1,input!$A929)+4,5)))&lt;=2020),"X"),"")</f>
        <v>X</v>
      </c>
      <c r="C929" s="14" t="str">
        <f>IFERROR(IF(ISNUMBER(SEARCH($C$1,input!$A929)),AND(2020&lt;=VALUE(TRIM(MID(input!$A929,SEARCH($C$1,input!$A929)+4,5))),VALUE(TRIM(MID(input!$A929,SEARCH($C$1,input!$A929)+4,5)))&lt;=2030),"X"),"")</f>
        <v>X</v>
      </c>
      <c r="D929" s="14" t="str">
        <f>IFERROR(IF(ISNUMBER(SEARCH($D$1,input!$A929)),IF(MID(input!$A929,SEARCH($D$1,input!$A929)+7,2)="cm",AND(150&lt;=VALUE(MID(input!$A929,SEARCH($D$1,input!$A929)+4,3)),VALUE(MID(input!$A929,SEARCH($D$1,input!$A929)+4,3))&lt;=193),IF(MID(input!$A929,SEARCH($D$1,input!$A929)+6,2)="in",AND(59&lt;=VALUE(MID(input!$A929,SEARCH($D$1,input!$A929)+4,2)),VALUE(MID(input!$A929,SEARCH($D$1,input!$A929)+4,2))&lt;=76),"")),"X"),"")</f>
        <v>X</v>
      </c>
      <c r="E929" s="14" t="str">
        <f>IFERROR(IF(ISNUMBER(SEARCH($E$1,input!$A929)),IF(AND(MID(input!$A929,SEARCH($E$1,input!$A929)+4,1)="#",
VLOOKUP(MID(input!$A929,SEARCH($E$1,input!$A929)+5,1),'TRUE LIST'!$C$2:$D$17,2,0),
VLOOKUP(MID(input!$A929,SEARCH($E$1,input!$A929)+6,1),'TRUE LIST'!$C$2:$D$17,2,0),
VLOOKUP(MID(input!$A929,SEARCH($E$1,input!$A929)+7,1),'TRUE LIST'!$C$2:$D$17,2,0),
VLOOKUP(MID(input!$A929,SEARCH($E$1,input!$A929)+8,1),'TRUE LIST'!$C$2:$D$17,2,0),
VLOOKUP(MID(input!$A929,SEARCH($E$1,input!$A929)+9,1),'TRUE LIST'!$C$2:$D$17,2,0),
VLOOKUP(MID(input!$A929,SEARCH($E$1,input!$A929)+10,1),'TRUE LIST'!$C$2:$D$17,2,0),
TRIM(MID(input!$A929,SEARCH($E$1,input!$A929)+11,1))=""),TRUE,""),"X"),"")</f>
        <v>X</v>
      </c>
      <c r="F929" s="14" t="str">
        <f>IFERROR(IF(ISNUMBER(SEARCH($F$1,input!$A929)),VLOOKUP(TRIM(MID(input!$A929,SEARCH($F$1,input!$A929)+4,4)),'TRUE LIST'!$A$2:$B$8,2,0),"X"),"")</f>
        <v>X</v>
      </c>
      <c r="G929" s="14" t="str">
        <f>IFERROR(IF(ISNUMBER(SEARCH($G$1,input!$A929)),IF(LEN(TRIM(MID(input!$A929,SEARCH($G$1,input!$A929)+4,10)))=9,TRUE,""),"X"),"")</f>
        <v>X</v>
      </c>
      <c r="H929" s="14" t="str">
        <f t="shared" ca="1" si="28"/>
        <v/>
      </c>
      <c r="I929" s="13" t="str">
        <f>IF(ISBLANK(input!A929),"x","")</f>
        <v>x</v>
      </c>
      <c r="J929" s="13">
        <f>IFERROR(IF(I929="x",MATCH("x",I930:I959,0),N/A),"")</f>
        <v>4</v>
      </c>
      <c r="K929" s="14" t="str">
        <f t="shared" ca="1" si="29"/>
        <v/>
      </c>
    </row>
    <row r="930" spans="1:11" s="1" customFormat="1" x14ac:dyDescent="0.35">
      <c r="A930" s="14" t="str">
        <f>IFERROR(IF(ISNUMBER(SEARCH($A$1,input!$A930)),AND(1920&lt;=VALUE(TRIM(MID(input!$A930,SEARCH($A$1,input!$A930)+4,5))),VALUE(TRIM(MID(input!$A930,SEARCH($A$1,input!$A930)+4,5)))&lt;=2002),"X"),"")</f>
        <v>X</v>
      </c>
      <c r="B930" s="14" t="b">
        <f>IFERROR(IF(ISNUMBER(SEARCH($B$1,input!$A930)),AND(2010&lt;=VALUE(TRIM(MID(input!$A930,SEARCH($B$1,input!$A930)+4,5))),VALUE(TRIM(MID(input!$A930,SEARCH($B$1,input!$A930)+4,5)))&lt;=2020),"X"),"")</f>
        <v>1</v>
      </c>
      <c r="C930" s="14" t="str">
        <f>IFERROR(IF(ISNUMBER(SEARCH($C$1,input!$A930)),AND(2020&lt;=VALUE(TRIM(MID(input!$A930,SEARCH($C$1,input!$A930)+4,5))),VALUE(TRIM(MID(input!$A930,SEARCH($C$1,input!$A930)+4,5)))&lt;=2030),"X"),"")</f>
        <v>X</v>
      </c>
      <c r="D930" s="14" t="str">
        <f>IFERROR(IF(ISNUMBER(SEARCH($D$1,input!$A930)),IF(MID(input!$A930,SEARCH($D$1,input!$A930)+7,2)="cm",AND(150&lt;=VALUE(MID(input!$A930,SEARCH($D$1,input!$A930)+4,3)),VALUE(MID(input!$A930,SEARCH($D$1,input!$A930)+4,3))&lt;=193),IF(MID(input!$A930,SEARCH($D$1,input!$A930)+6,2)="in",AND(59&lt;=VALUE(MID(input!$A930,SEARCH($D$1,input!$A930)+4,2)),VALUE(MID(input!$A930,SEARCH($D$1,input!$A930)+4,2))&lt;=76),"")),"X"),"")</f>
        <v>X</v>
      </c>
      <c r="E930" s="14" t="str">
        <f>IFERROR(IF(ISNUMBER(SEARCH($E$1,input!$A930)),IF(AND(MID(input!$A930,SEARCH($E$1,input!$A930)+4,1)="#",
VLOOKUP(MID(input!$A930,SEARCH($E$1,input!$A930)+5,1),'TRUE LIST'!$C$2:$D$17,2,0),
VLOOKUP(MID(input!$A930,SEARCH($E$1,input!$A930)+6,1),'TRUE LIST'!$C$2:$D$17,2,0),
VLOOKUP(MID(input!$A930,SEARCH($E$1,input!$A930)+7,1),'TRUE LIST'!$C$2:$D$17,2,0),
VLOOKUP(MID(input!$A930,SEARCH($E$1,input!$A930)+8,1),'TRUE LIST'!$C$2:$D$17,2,0),
VLOOKUP(MID(input!$A930,SEARCH($E$1,input!$A930)+9,1),'TRUE LIST'!$C$2:$D$17,2,0),
VLOOKUP(MID(input!$A930,SEARCH($E$1,input!$A930)+10,1),'TRUE LIST'!$C$2:$D$17,2,0),
TRIM(MID(input!$A930,SEARCH($E$1,input!$A930)+11,1))=""),TRUE,""),"X"),"")</f>
        <v>X</v>
      </c>
      <c r="F930" s="14" t="str">
        <f>IFERROR(IF(ISNUMBER(SEARCH($F$1,input!$A930)),VLOOKUP(TRIM(MID(input!$A930,SEARCH($F$1,input!$A930)+4,4)),'TRUE LIST'!$A$2:$B$8,2,0),"X"),"")</f>
        <v>X</v>
      </c>
      <c r="G930" s="14" t="str">
        <f>IFERROR(IF(ISNUMBER(SEARCH($G$1,input!$A930)),IF(LEN(TRIM(MID(input!$A930,SEARCH($G$1,input!$A930)+4,10)))=9,TRUE,""),"X"),"")</f>
        <v>X</v>
      </c>
      <c r="H930" s="14">
        <f t="shared" ca="1" si="28"/>
        <v>6</v>
      </c>
      <c r="I930" s="13" t="str">
        <f>IF(ISBLANK(input!A930),"x","")</f>
        <v/>
      </c>
      <c r="J930" s="13" t="str">
        <f>IFERROR(IF(I930="x",MATCH("x",I931:I959,0),N/A),"")</f>
        <v/>
      </c>
      <c r="K930" s="14">
        <f t="shared" ca="1" si="29"/>
        <v>6</v>
      </c>
    </row>
    <row r="931" spans="1:11" s="1" customFormat="1" x14ac:dyDescent="0.35">
      <c r="A931" s="14" t="str">
        <f>IFERROR(IF(ISNUMBER(SEARCH($A$1,input!$A931)),AND(1920&lt;=VALUE(TRIM(MID(input!$A931,SEARCH($A$1,input!$A931)+4,5))),VALUE(TRIM(MID(input!$A931,SEARCH($A$1,input!$A931)+4,5)))&lt;=2002),"X"),"")</f>
        <v>X</v>
      </c>
      <c r="B931" s="14" t="str">
        <f>IFERROR(IF(ISNUMBER(SEARCH($B$1,input!$A931)),AND(2010&lt;=VALUE(TRIM(MID(input!$A931,SEARCH($B$1,input!$A931)+4,5))),VALUE(TRIM(MID(input!$A931,SEARCH($B$1,input!$A931)+4,5)))&lt;=2020),"X"),"")</f>
        <v>X</v>
      </c>
      <c r="C931" s="14" t="str">
        <f>IFERROR(IF(ISNUMBER(SEARCH($C$1,input!$A931)),AND(2020&lt;=VALUE(TRIM(MID(input!$A931,SEARCH($C$1,input!$A931)+4,5))),VALUE(TRIM(MID(input!$A931,SEARCH($C$1,input!$A931)+4,5)))&lt;=2030),"X"),"")</f>
        <v>X</v>
      </c>
      <c r="D931" s="14" t="str">
        <f>IFERROR(IF(ISNUMBER(SEARCH($D$1,input!$A931)),IF(MID(input!$A931,SEARCH($D$1,input!$A931)+7,2)="cm",AND(150&lt;=VALUE(MID(input!$A931,SEARCH($D$1,input!$A931)+4,3)),VALUE(MID(input!$A931,SEARCH($D$1,input!$A931)+4,3))&lt;=193),IF(MID(input!$A931,SEARCH($D$1,input!$A931)+6,2)="in",AND(59&lt;=VALUE(MID(input!$A931,SEARCH($D$1,input!$A931)+4,2)),VALUE(MID(input!$A931,SEARCH($D$1,input!$A931)+4,2))&lt;=76),"")),"X"),"")</f>
        <v>X</v>
      </c>
      <c r="E931" s="14" t="b">
        <f>IFERROR(IF(ISNUMBER(SEARCH($E$1,input!$A931)),IF(AND(MID(input!$A931,SEARCH($E$1,input!$A931)+4,1)="#",
VLOOKUP(MID(input!$A931,SEARCH($E$1,input!$A931)+5,1),'TRUE LIST'!$C$2:$D$17,2,0),
VLOOKUP(MID(input!$A931,SEARCH($E$1,input!$A931)+6,1),'TRUE LIST'!$C$2:$D$17,2,0),
VLOOKUP(MID(input!$A931,SEARCH($E$1,input!$A931)+7,1),'TRUE LIST'!$C$2:$D$17,2,0),
VLOOKUP(MID(input!$A931,SEARCH($E$1,input!$A931)+8,1),'TRUE LIST'!$C$2:$D$17,2,0),
VLOOKUP(MID(input!$A931,SEARCH($E$1,input!$A931)+9,1),'TRUE LIST'!$C$2:$D$17,2,0),
VLOOKUP(MID(input!$A931,SEARCH($E$1,input!$A931)+10,1),'TRUE LIST'!$C$2:$D$17,2,0),
TRIM(MID(input!$A931,SEARCH($E$1,input!$A931)+11,1))=""),TRUE,""),"X"),"")</f>
        <v>1</v>
      </c>
      <c r="F931" s="14" t="b">
        <f>IFERROR(IF(ISNUMBER(SEARCH($F$1,input!$A931)),VLOOKUP(TRIM(MID(input!$A931,SEARCH($F$1,input!$A931)+4,4)),'TRUE LIST'!$A$2:$B$8,2,0),"X"),"")</f>
        <v>1</v>
      </c>
      <c r="G931" s="14" t="b">
        <f>IFERROR(IF(ISNUMBER(SEARCH($G$1,input!$A931)),IF(LEN(TRIM(MID(input!$A931,SEARCH($G$1,input!$A931)+4,10)))=9,TRUE,""),"X"),"")</f>
        <v>1</v>
      </c>
      <c r="H931" s="14" t="str">
        <f t="shared" ca="1" si="28"/>
        <v/>
      </c>
      <c r="I931" s="13" t="str">
        <f>IF(ISBLANK(input!A931),"x","")</f>
        <v/>
      </c>
      <c r="J931" s="13" t="str">
        <f>IFERROR(IF(I931="x",MATCH("x",I932:I959,0),N/A),"")</f>
        <v/>
      </c>
      <c r="K931" s="14" t="str">
        <f t="shared" ca="1" si="29"/>
        <v/>
      </c>
    </row>
    <row r="932" spans="1:11" s="1" customFormat="1" x14ac:dyDescent="0.35">
      <c r="A932" s="14" t="str">
        <f>IFERROR(IF(ISNUMBER(SEARCH($A$1,input!$A932)),AND(1920&lt;=VALUE(TRIM(MID(input!$A932,SEARCH($A$1,input!$A932)+4,5))),VALUE(TRIM(MID(input!$A932,SEARCH($A$1,input!$A932)+4,5)))&lt;=2002),"X"),"")</f>
        <v>X</v>
      </c>
      <c r="B932" s="14" t="str">
        <f>IFERROR(IF(ISNUMBER(SEARCH($B$1,input!$A932)),AND(2010&lt;=VALUE(TRIM(MID(input!$A932,SEARCH($B$1,input!$A932)+4,5))),VALUE(TRIM(MID(input!$A932,SEARCH($B$1,input!$A932)+4,5)))&lt;=2020),"X"),"")</f>
        <v>X</v>
      </c>
      <c r="C932" s="14" t="b">
        <f>IFERROR(IF(ISNUMBER(SEARCH($C$1,input!$A932)),AND(2020&lt;=VALUE(TRIM(MID(input!$A932,SEARCH($C$1,input!$A932)+4,5))),VALUE(TRIM(MID(input!$A932,SEARCH($C$1,input!$A932)+4,5)))&lt;=2030),"X"),"")</f>
        <v>1</v>
      </c>
      <c r="D932" s="14" t="b">
        <f>IFERROR(IF(ISNUMBER(SEARCH($D$1,input!$A932)),IF(MID(input!$A932,SEARCH($D$1,input!$A932)+7,2)="cm",AND(150&lt;=VALUE(MID(input!$A932,SEARCH($D$1,input!$A932)+4,3)),VALUE(MID(input!$A932,SEARCH($D$1,input!$A932)+4,3))&lt;=193),IF(MID(input!$A932,SEARCH($D$1,input!$A932)+6,2)="in",AND(59&lt;=VALUE(MID(input!$A932,SEARCH($D$1,input!$A932)+4,2)),VALUE(MID(input!$A932,SEARCH($D$1,input!$A932)+4,2))&lt;=76),"")),"X"),"")</f>
        <v>1</v>
      </c>
      <c r="E932" s="14" t="str">
        <f>IFERROR(IF(ISNUMBER(SEARCH($E$1,input!$A932)),IF(AND(MID(input!$A932,SEARCH($E$1,input!$A932)+4,1)="#",
VLOOKUP(MID(input!$A932,SEARCH($E$1,input!$A932)+5,1),'TRUE LIST'!$C$2:$D$17,2,0),
VLOOKUP(MID(input!$A932,SEARCH($E$1,input!$A932)+6,1),'TRUE LIST'!$C$2:$D$17,2,0),
VLOOKUP(MID(input!$A932,SEARCH($E$1,input!$A932)+7,1),'TRUE LIST'!$C$2:$D$17,2,0),
VLOOKUP(MID(input!$A932,SEARCH($E$1,input!$A932)+8,1),'TRUE LIST'!$C$2:$D$17,2,0),
VLOOKUP(MID(input!$A932,SEARCH($E$1,input!$A932)+9,1),'TRUE LIST'!$C$2:$D$17,2,0),
VLOOKUP(MID(input!$A932,SEARCH($E$1,input!$A932)+10,1),'TRUE LIST'!$C$2:$D$17,2,0),
TRIM(MID(input!$A932,SEARCH($E$1,input!$A932)+11,1))=""),TRUE,""),"X"),"")</f>
        <v>X</v>
      </c>
      <c r="F932" s="14" t="str">
        <f>IFERROR(IF(ISNUMBER(SEARCH($F$1,input!$A932)),VLOOKUP(TRIM(MID(input!$A932,SEARCH($F$1,input!$A932)+4,4)),'TRUE LIST'!$A$2:$B$8,2,0),"X"),"")</f>
        <v>X</v>
      </c>
      <c r="G932" s="14" t="str">
        <f>IFERROR(IF(ISNUMBER(SEARCH($G$1,input!$A932)),IF(LEN(TRIM(MID(input!$A932,SEARCH($G$1,input!$A932)+4,10)))=9,TRUE,""),"X"),"")</f>
        <v>X</v>
      </c>
      <c r="H932" s="14" t="str">
        <f t="shared" ca="1" si="28"/>
        <v/>
      </c>
      <c r="I932" s="13" t="str">
        <f>IF(ISBLANK(input!A932),"x","")</f>
        <v/>
      </c>
      <c r="J932" s="13" t="str">
        <f>IFERROR(IF(I932="x",MATCH("x",I933:I959,0),N/A),"")</f>
        <v/>
      </c>
      <c r="K932" s="14" t="str">
        <f t="shared" ca="1" si="29"/>
        <v/>
      </c>
    </row>
    <row r="933" spans="1:11" s="1" customFormat="1" x14ac:dyDescent="0.35">
      <c r="A933" s="14" t="str">
        <f>IFERROR(IF(ISNUMBER(SEARCH($A$1,input!$A933)),AND(1920&lt;=VALUE(TRIM(MID(input!$A933,SEARCH($A$1,input!$A933)+4,5))),VALUE(TRIM(MID(input!$A933,SEARCH($A$1,input!$A933)+4,5)))&lt;=2002),"X"),"")</f>
        <v>X</v>
      </c>
      <c r="B933" s="14" t="str">
        <f>IFERROR(IF(ISNUMBER(SEARCH($B$1,input!$A933)),AND(2010&lt;=VALUE(TRIM(MID(input!$A933,SEARCH($B$1,input!$A933)+4,5))),VALUE(TRIM(MID(input!$A933,SEARCH($B$1,input!$A933)+4,5)))&lt;=2020),"X"),"")</f>
        <v>X</v>
      </c>
      <c r="C933" s="14" t="str">
        <f>IFERROR(IF(ISNUMBER(SEARCH($C$1,input!$A933)),AND(2020&lt;=VALUE(TRIM(MID(input!$A933,SEARCH($C$1,input!$A933)+4,5))),VALUE(TRIM(MID(input!$A933,SEARCH($C$1,input!$A933)+4,5)))&lt;=2030),"X"),"")</f>
        <v>X</v>
      </c>
      <c r="D933" s="14" t="str">
        <f>IFERROR(IF(ISNUMBER(SEARCH($D$1,input!$A933)),IF(MID(input!$A933,SEARCH($D$1,input!$A933)+7,2)="cm",AND(150&lt;=VALUE(MID(input!$A933,SEARCH($D$1,input!$A933)+4,3)),VALUE(MID(input!$A933,SEARCH($D$1,input!$A933)+4,3))&lt;=193),IF(MID(input!$A933,SEARCH($D$1,input!$A933)+6,2)="in",AND(59&lt;=VALUE(MID(input!$A933,SEARCH($D$1,input!$A933)+4,2)),VALUE(MID(input!$A933,SEARCH($D$1,input!$A933)+4,2))&lt;=76),"")),"X"),"")</f>
        <v>X</v>
      </c>
      <c r="E933" s="14" t="str">
        <f>IFERROR(IF(ISNUMBER(SEARCH($E$1,input!$A933)),IF(AND(MID(input!$A933,SEARCH($E$1,input!$A933)+4,1)="#",
VLOOKUP(MID(input!$A933,SEARCH($E$1,input!$A933)+5,1),'TRUE LIST'!$C$2:$D$17,2,0),
VLOOKUP(MID(input!$A933,SEARCH($E$1,input!$A933)+6,1),'TRUE LIST'!$C$2:$D$17,2,0),
VLOOKUP(MID(input!$A933,SEARCH($E$1,input!$A933)+7,1),'TRUE LIST'!$C$2:$D$17,2,0),
VLOOKUP(MID(input!$A933,SEARCH($E$1,input!$A933)+8,1),'TRUE LIST'!$C$2:$D$17,2,0),
VLOOKUP(MID(input!$A933,SEARCH($E$1,input!$A933)+9,1),'TRUE LIST'!$C$2:$D$17,2,0),
VLOOKUP(MID(input!$A933,SEARCH($E$1,input!$A933)+10,1),'TRUE LIST'!$C$2:$D$17,2,0),
TRIM(MID(input!$A933,SEARCH($E$1,input!$A933)+11,1))=""),TRUE,""),"X"),"")</f>
        <v>X</v>
      </c>
      <c r="F933" s="14" t="str">
        <f>IFERROR(IF(ISNUMBER(SEARCH($F$1,input!$A933)),VLOOKUP(TRIM(MID(input!$A933,SEARCH($F$1,input!$A933)+4,4)),'TRUE LIST'!$A$2:$B$8,2,0),"X"),"")</f>
        <v>X</v>
      </c>
      <c r="G933" s="14" t="str">
        <f>IFERROR(IF(ISNUMBER(SEARCH($G$1,input!$A933)),IF(LEN(TRIM(MID(input!$A933,SEARCH($G$1,input!$A933)+4,10)))=9,TRUE,""),"X"),"")</f>
        <v>X</v>
      </c>
      <c r="H933" s="14" t="str">
        <f t="shared" ca="1" si="28"/>
        <v/>
      </c>
      <c r="I933" s="13" t="str">
        <f>IF(ISBLANK(input!A933),"x","")</f>
        <v>x</v>
      </c>
      <c r="J933" s="13">
        <f>IFERROR(IF(I933="x",MATCH("x",I934:I959,0),N/A),"")</f>
        <v>4</v>
      </c>
      <c r="K933" s="14" t="str">
        <f t="shared" ca="1" si="29"/>
        <v/>
      </c>
    </row>
    <row r="934" spans="1:11" s="1" customFormat="1" x14ac:dyDescent="0.35">
      <c r="A934" s="14" t="b">
        <f>IFERROR(IF(ISNUMBER(SEARCH($A$1,input!$A934)),AND(1920&lt;=VALUE(TRIM(MID(input!$A934,SEARCH($A$1,input!$A934)+4,5))),VALUE(TRIM(MID(input!$A934,SEARCH($A$1,input!$A934)+4,5)))&lt;=2002),"X"),"")</f>
        <v>1</v>
      </c>
      <c r="B934" s="14" t="str">
        <f>IFERROR(IF(ISNUMBER(SEARCH($B$1,input!$A934)),AND(2010&lt;=VALUE(TRIM(MID(input!$A934,SEARCH($B$1,input!$A934)+4,5))),VALUE(TRIM(MID(input!$A934,SEARCH($B$1,input!$A934)+4,5)))&lt;=2020),"X"),"")</f>
        <v>X</v>
      </c>
      <c r="C934" s="14" t="str">
        <f>IFERROR(IF(ISNUMBER(SEARCH($C$1,input!$A934)),AND(2020&lt;=VALUE(TRIM(MID(input!$A934,SEARCH($C$1,input!$A934)+4,5))),VALUE(TRIM(MID(input!$A934,SEARCH($C$1,input!$A934)+4,5)))&lt;=2030),"X"),"")</f>
        <v>X</v>
      </c>
      <c r="D934" s="14" t="str">
        <f>IFERROR(IF(ISNUMBER(SEARCH($D$1,input!$A934)),IF(MID(input!$A934,SEARCH($D$1,input!$A934)+7,2)="cm",AND(150&lt;=VALUE(MID(input!$A934,SEARCH($D$1,input!$A934)+4,3)),VALUE(MID(input!$A934,SEARCH($D$1,input!$A934)+4,3))&lt;=193),IF(MID(input!$A934,SEARCH($D$1,input!$A934)+6,2)="in",AND(59&lt;=VALUE(MID(input!$A934,SEARCH($D$1,input!$A934)+4,2)),VALUE(MID(input!$A934,SEARCH($D$1,input!$A934)+4,2))&lt;=76),"")),"X"),"")</f>
        <v>X</v>
      </c>
      <c r="E934" s="14" t="str">
        <f>IFERROR(IF(ISNUMBER(SEARCH($E$1,input!$A934)),IF(AND(MID(input!$A934,SEARCH($E$1,input!$A934)+4,1)="#",
VLOOKUP(MID(input!$A934,SEARCH($E$1,input!$A934)+5,1),'TRUE LIST'!$C$2:$D$17,2,0),
VLOOKUP(MID(input!$A934,SEARCH($E$1,input!$A934)+6,1),'TRUE LIST'!$C$2:$D$17,2,0),
VLOOKUP(MID(input!$A934,SEARCH($E$1,input!$A934)+7,1),'TRUE LIST'!$C$2:$D$17,2,0),
VLOOKUP(MID(input!$A934,SEARCH($E$1,input!$A934)+8,1),'TRUE LIST'!$C$2:$D$17,2,0),
VLOOKUP(MID(input!$A934,SEARCH($E$1,input!$A934)+9,1),'TRUE LIST'!$C$2:$D$17,2,0),
VLOOKUP(MID(input!$A934,SEARCH($E$1,input!$A934)+10,1),'TRUE LIST'!$C$2:$D$17,2,0),
TRIM(MID(input!$A934,SEARCH($E$1,input!$A934)+11,1))=""),TRUE,""),"X"),"")</f>
        <v>X</v>
      </c>
      <c r="F934" s="14" t="str">
        <f>IFERROR(IF(ISNUMBER(SEARCH($F$1,input!$A934)),VLOOKUP(TRIM(MID(input!$A934,SEARCH($F$1,input!$A934)+4,4)),'TRUE LIST'!$A$2:$B$8,2,0),"X"),"")</f>
        <v>X</v>
      </c>
      <c r="G934" s="14" t="b">
        <f>IFERROR(IF(ISNUMBER(SEARCH($G$1,input!$A934)),IF(LEN(TRIM(MID(input!$A934,SEARCH($G$1,input!$A934)+4,10)))=9,TRUE,""),"X"),"")</f>
        <v>1</v>
      </c>
      <c r="H934" s="14">
        <f t="shared" ca="1" si="28"/>
        <v>6</v>
      </c>
      <c r="I934" s="13" t="str">
        <f>IF(ISBLANK(input!A934),"x","")</f>
        <v/>
      </c>
      <c r="J934" s="13" t="str">
        <f>IFERROR(IF(I934="x",MATCH("x",I935:I959,0),N/A),"")</f>
        <v/>
      </c>
      <c r="K934" s="14">
        <f t="shared" ca="1" si="29"/>
        <v>6</v>
      </c>
    </row>
    <row r="935" spans="1:11" s="1" customFormat="1" x14ac:dyDescent="0.35">
      <c r="A935" s="14" t="str">
        <f>IFERROR(IF(ISNUMBER(SEARCH($A$1,input!$A935)),AND(1920&lt;=VALUE(TRIM(MID(input!$A935,SEARCH($A$1,input!$A935)+4,5))),VALUE(TRIM(MID(input!$A935,SEARCH($A$1,input!$A935)+4,5)))&lt;=2002),"X"),"")</f>
        <v>X</v>
      </c>
      <c r="B935" s="14" t="b">
        <f>IFERROR(IF(ISNUMBER(SEARCH($B$1,input!$A935)),AND(2010&lt;=VALUE(TRIM(MID(input!$A935,SEARCH($B$1,input!$A935)+4,5))),VALUE(TRIM(MID(input!$A935,SEARCH($B$1,input!$A935)+4,5)))&lt;=2020),"X"),"")</f>
        <v>1</v>
      </c>
      <c r="C935" s="14" t="str">
        <f>IFERROR(IF(ISNUMBER(SEARCH($C$1,input!$A935)),AND(2020&lt;=VALUE(TRIM(MID(input!$A935,SEARCH($C$1,input!$A935)+4,5))),VALUE(TRIM(MID(input!$A935,SEARCH($C$1,input!$A935)+4,5)))&lt;=2030),"X"),"")</f>
        <v>X</v>
      </c>
      <c r="D935" s="14" t="str">
        <f>IFERROR(IF(ISNUMBER(SEARCH($D$1,input!$A935)),IF(MID(input!$A935,SEARCH($D$1,input!$A935)+7,2)="cm",AND(150&lt;=VALUE(MID(input!$A935,SEARCH($D$1,input!$A935)+4,3)),VALUE(MID(input!$A935,SEARCH($D$1,input!$A935)+4,3))&lt;=193),IF(MID(input!$A935,SEARCH($D$1,input!$A935)+6,2)="in",AND(59&lt;=VALUE(MID(input!$A935,SEARCH($D$1,input!$A935)+4,2)),VALUE(MID(input!$A935,SEARCH($D$1,input!$A935)+4,2))&lt;=76),"")),"X"),"")</f>
        <v>X</v>
      </c>
      <c r="E935" s="14" t="str">
        <f>IFERROR(IF(ISNUMBER(SEARCH($E$1,input!$A935)),IF(AND(MID(input!$A935,SEARCH($E$1,input!$A935)+4,1)="#",
VLOOKUP(MID(input!$A935,SEARCH($E$1,input!$A935)+5,1),'TRUE LIST'!$C$2:$D$17,2,0),
VLOOKUP(MID(input!$A935,SEARCH($E$1,input!$A935)+6,1),'TRUE LIST'!$C$2:$D$17,2,0),
VLOOKUP(MID(input!$A935,SEARCH($E$1,input!$A935)+7,1),'TRUE LIST'!$C$2:$D$17,2,0),
VLOOKUP(MID(input!$A935,SEARCH($E$1,input!$A935)+8,1),'TRUE LIST'!$C$2:$D$17,2,0),
VLOOKUP(MID(input!$A935,SEARCH($E$1,input!$A935)+9,1),'TRUE LIST'!$C$2:$D$17,2,0),
VLOOKUP(MID(input!$A935,SEARCH($E$1,input!$A935)+10,1),'TRUE LIST'!$C$2:$D$17,2,0),
TRIM(MID(input!$A935,SEARCH($E$1,input!$A935)+11,1))=""),TRUE,""),"X"),"")</f>
        <v>X</v>
      </c>
      <c r="F935" s="14" t="str">
        <f>IFERROR(IF(ISNUMBER(SEARCH($F$1,input!$A935)),VLOOKUP(TRIM(MID(input!$A935,SEARCH($F$1,input!$A935)+4,4)),'TRUE LIST'!$A$2:$B$8,2,0),"X"),"")</f>
        <v>X</v>
      </c>
      <c r="G935" s="14" t="str">
        <f>IFERROR(IF(ISNUMBER(SEARCH($G$1,input!$A935)),IF(LEN(TRIM(MID(input!$A935,SEARCH($G$1,input!$A935)+4,10)))=9,TRUE,""),"X"),"")</f>
        <v>X</v>
      </c>
      <c r="H935" s="14" t="str">
        <f t="shared" ca="1" si="28"/>
        <v/>
      </c>
      <c r="I935" s="13" t="str">
        <f>IF(ISBLANK(input!A935),"x","")</f>
        <v/>
      </c>
      <c r="J935" s="13" t="str">
        <f>IFERROR(IF(I935="x",MATCH("x",I936:I959,0),N/A),"")</f>
        <v/>
      </c>
      <c r="K935" s="14" t="str">
        <f t="shared" ca="1" si="29"/>
        <v/>
      </c>
    </row>
    <row r="936" spans="1:11" s="1" customFormat="1" x14ac:dyDescent="0.35">
      <c r="A936" s="14" t="str">
        <f>IFERROR(IF(ISNUMBER(SEARCH($A$1,input!$A936)),AND(1920&lt;=VALUE(TRIM(MID(input!$A936,SEARCH($A$1,input!$A936)+4,5))),VALUE(TRIM(MID(input!$A936,SEARCH($A$1,input!$A936)+4,5)))&lt;=2002),"X"),"")</f>
        <v>X</v>
      </c>
      <c r="B936" s="14" t="str">
        <f>IFERROR(IF(ISNUMBER(SEARCH($B$1,input!$A936)),AND(2010&lt;=VALUE(TRIM(MID(input!$A936,SEARCH($B$1,input!$A936)+4,5))),VALUE(TRIM(MID(input!$A936,SEARCH($B$1,input!$A936)+4,5)))&lt;=2020),"X"),"")</f>
        <v>X</v>
      </c>
      <c r="C936" s="14" t="b">
        <f>IFERROR(IF(ISNUMBER(SEARCH($C$1,input!$A936)),AND(2020&lt;=VALUE(TRIM(MID(input!$A936,SEARCH($C$1,input!$A936)+4,5))),VALUE(TRIM(MID(input!$A936,SEARCH($C$1,input!$A936)+4,5)))&lt;=2030),"X"),"")</f>
        <v>1</v>
      </c>
      <c r="D936" s="14" t="b">
        <f>IFERROR(IF(ISNUMBER(SEARCH($D$1,input!$A936)),IF(MID(input!$A936,SEARCH($D$1,input!$A936)+7,2)="cm",AND(150&lt;=VALUE(MID(input!$A936,SEARCH($D$1,input!$A936)+4,3)),VALUE(MID(input!$A936,SEARCH($D$1,input!$A936)+4,3))&lt;=193),IF(MID(input!$A936,SEARCH($D$1,input!$A936)+6,2)="in",AND(59&lt;=VALUE(MID(input!$A936,SEARCH($D$1,input!$A936)+4,2)),VALUE(MID(input!$A936,SEARCH($D$1,input!$A936)+4,2))&lt;=76),"")),"X"),"")</f>
        <v>1</v>
      </c>
      <c r="E936" s="14" t="b">
        <f>IFERROR(IF(ISNUMBER(SEARCH($E$1,input!$A936)),IF(AND(MID(input!$A936,SEARCH($E$1,input!$A936)+4,1)="#",
VLOOKUP(MID(input!$A936,SEARCH($E$1,input!$A936)+5,1),'TRUE LIST'!$C$2:$D$17,2,0),
VLOOKUP(MID(input!$A936,SEARCH($E$1,input!$A936)+6,1),'TRUE LIST'!$C$2:$D$17,2,0),
VLOOKUP(MID(input!$A936,SEARCH($E$1,input!$A936)+7,1),'TRUE LIST'!$C$2:$D$17,2,0),
VLOOKUP(MID(input!$A936,SEARCH($E$1,input!$A936)+8,1),'TRUE LIST'!$C$2:$D$17,2,0),
VLOOKUP(MID(input!$A936,SEARCH($E$1,input!$A936)+9,1),'TRUE LIST'!$C$2:$D$17,2,0),
VLOOKUP(MID(input!$A936,SEARCH($E$1,input!$A936)+10,1),'TRUE LIST'!$C$2:$D$17,2,0),
TRIM(MID(input!$A936,SEARCH($E$1,input!$A936)+11,1))=""),TRUE,""),"X"),"")</f>
        <v>1</v>
      </c>
      <c r="F936" s="14" t="b">
        <f>IFERROR(IF(ISNUMBER(SEARCH($F$1,input!$A936)),VLOOKUP(TRIM(MID(input!$A936,SEARCH($F$1,input!$A936)+4,4)),'TRUE LIST'!$A$2:$B$8,2,0),"X"),"")</f>
        <v>1</v>
      </c>
      <c r="G936" s="14" t="str">
        <f>IFERROR(IF(ISNUMBER(SEARCH($G$1,input!$A936)),IF(LEN(TRIM(MID(input!$A936,SEARCH($G$1,input!$A936)+4,10)))=9,TRUE,""),"X"),"")</f>
        <v>X</v>
      </c>
      <c r="H936" s="14" t="str">
        <f t="shared" ca="1" si="28"/>
        <v/>
      </c>
      <c r="I936" s="13" t="str">
        <f>IF(ISBLANK(input!A936),"x","")</f>
        <v/>
      </c>
      <c r="J936" s="13" t="str">
        <f>IFERROR(IF(I936="x",MATCH("x",I937:I959,0),N/A),"")</f>
        <v/>
      </c>
      <c r="K936" s="14" t="str">
        <f t="shared" ca="1" si="29"/>
        <v/>
      </c>
    </row>
    <row r="937" spans="1:11" s="1" customFormat="1" x14ac:dyDescent="0.35">
      <c r="A937" s="14" t="str">
        <f>IFERROR(IF(ISNUMBER(SEARCH($A$1,input!$A937)),AND(1920&lt;=VALUE(TRIM(MID(input!$A937,SEARCH($A$1,input!$A937)+4,5))),VALUE(TRIM(MID(input!$A937,SEARCH($A$1,input!$A937)+4,5)))&lt;=2002),"X"),"")</f>
        <v>X</v>
      </c>
      <c r="B937" s="14" t="str">
        <f>IFERROR(IF(ISNUMBER(SEARCH($B$1,input!$A937)),AND(2010&lt;=VALUE(TRIM(MID(input!$A937,SEARCH($B$1,input!$A937)+4,5))),VALUE(TRIM(MID(input!$A937,SEARCH($B$1,input!$A937)+4,5)))&lt;=2020),"X"),"")</f>
        <v>X</v>
      </c>
      <c r="C937" s="14" t="str">
        <f>IFERROR(IF(ISNUMBER(SEARCH($C$1,input!$A937)),AND(2020&lt;=VALUE(TRIM(MID(input!$A937,SEARCH($C$1,input!$A937)+4,5))),VALUE(TRIM(MID(input!$A937,SEARCH($C$1,input!$A937)+4,5)))&lt;=2030),"X"),"")</f>
        <v>X</v>
      </c>
      <c r="D937" s="14" t="str">
        <f>IFERROR(IF(ISNUMBER(SEARCH($D$1,input!$A937)),IF(MID(input!$A937,SEARCH($D$1,input!$A937)+7,2)="cm",AND(150&lt;=VALUE(MID(input!$A937,SEARCH($D$1,input!$A937)+4,3)),VALUE(MID(input!$A937,SEARCH($D$1,input!$A937)+4,3))&lt;=193),IF(MID(input!$A937,SEARCH($D$1,input!$A937)+6,2)="in",AND(59&lt;=VALUE(MID(input!$A937,SEARCH($D$1,input!$A937)+4,2)),VALUE(MID(input!$A937,SEARCH($D$1,input!$A937)+4,2))&lt;=76),"")),"X"),"")</f>
        <v>X</v>
      </c>
      <c r="E937" s="14" t="str">
        <f>IFERROR(IF(ISNUMBER(SEARCH($E$1,input!$A937)),IF(AND(MID(input!$A937,SEARCH($E$1,input!$A937)+4,1)="#",
VLOOKUP(MID(input!$A937,SEARCH($E$1,input!$A937)+5,1),'TRUE LIST'!$C$2:$D$17,2,0),
VLOOKUP(MID(input!$A937,SEARCH($E$1,input!$A937)+6,1),'TRUE LIST'!$C$2:$D$17,2,0),
VLOOKUP(MID(input!$A937,SEARCH($E$1,input!$A937)+7,1),'TRUE LIST'!$C$2:$D$17,2,0),
VLOOKUP(MID(input!$A937,SEARCH($E$1,input!$A937)+8,1),'TRUE LIST'!$C$2:$D$17,2,0),
VLOOKUP(MID(input!$A937,SEARCH($E$1,input!$A937)+9,1),'TRUE LIST'!$C$2:$D$17,2,0),
VLOOKUP(MID(input!$A937,SEARCH($E$1,input!$A937)+10,1),'TRUE LIST'!$C$2:$D$17,2,0),
TRIM(MID(input!$A937,SEARCH($E$1,input!$A937)+11,1))=""),TRUE,""),"X"),"")</f>
        <v>X</v>
      </c>
      <c r="F937" s="14" t="str">
        <f>IFERROR(IF(ISNUMBER(SEARCH($F$1,input!$A937)),VLOOKUP(TRIM(MID(input!$A937,SEARCH($F$1,input!$A937)+4,4)),'TRUE LIST'!$A$2:$B$8,2,0),"X"),"")</f>
        <v>X</v>
      </c>
      <c r="G937" s="14" t="str">
        <f>IFERROR(IF(ISNUMBER(SEARCH($G$1,input!$A937)),IF(LEN(TRIM(MID(input!$A937,SEARCH($G$1,input!$A937)+4,10)))=9,TRUE,""),"X"),"")</f>
        <v>X</v>
      </c>
      <c r="H937" s="14" t="str">
        <f t="shared" ca="1" si="28"/>
        <v/>
      </c>
      <c r="I937" s="13" t="str">
        <f>IF(ISBLANK(input!A937),"x","")</f>
        <v>x</v>
      </c>
      <c r="J937" s="13">
        <f>IFERROR(IF(I937="x",MATCH("x",I938:I959,0),N/A),"")</f>
        <v>2</v>
      </c>
      <c r="K937" s="14" t="str">
        <f t="shared" ca="1" si="29"/>
        <v/>
      </c>
    </row>
    <row r="938" spans="1:11" s="1" customFormat="1" x14ac:dyDescent="0.35">
      <c r="A938" s="14" t="b">
        <f>IFERROR(IF(ISNUMBER(SEARCH($A$1,input!$A938)),AND(1920&lt;=VALUE(TRIM(MID(input!$A938,SEARCH($A$1,input!$A938)+4,5))),VALUE(TRIM(MID(input!$A938,SEARCH($A$1,input!$A938)+4,5)))&lt;=2002),"X"),"")</f>
        <v>0</v>
      </c>
      <c r="B938" s="14" t="b">
        <f>IFERROR(IF(ISNUMBER(SEARCH($B$1,input!$A938)),AND(2010&lt;=VALUE(TRIM(MID(input!$A938,SEARCH($B$1,input!$A938)+4,5))),VALUE(TRIM(MID(input!$A938,SEARCH($B$1,input!$A938)+4,5)))&lt;=2020),"X"),"")</f>
        <v>1</v>
      </c>
      <c r="C938" s="14" t="str">
        <f>IFERROR(IF(ISNUMBER(SEARCH($C$1,input!$A938)),AND(2020&lt;=VALUE(TRIM(MID(input!$A938,SEARCH($C$1,input!$A938)+4,5))),VALUE(TRIM(MID(input!$A938,SEARCH($C$1,input!$A938)+4,5)))&lt;=2030),"X"),"")</f>
        <v>X</v>
      </c>
      <c r="D938" s="14" t="b">
        <f>IFERROR(IF(ISNUMBER(SEARCH($D$1,input!$A938)),IF(MID(input!$A938,SEARCH($D$1,input!$A938)+7,2)="cm",AND(150&lt;=VALUE(MID(input!$A938,SEARCH($D$1,input!$A938)+4,3)),VALUE(MID(input!$A938,SEARCH($D$1,input!$A938)+4,3))&lt;=193),IF(MID(input!$A938,SEARCH($D$1,input!$A938)+6,2)="in",AND(59&lt;=VALUE(MID(input!$A938,SEARCH($D$1,input!$A938)+4,2)),VALUE(MID(input!$A938,SEARCH($D$1,input!$A938)+4,2))&lt;=76),"")),"X"),"")</f>
        <v>1</v>
      </c>
      <c r="E938" s="14" t="b">
        <f>IFERROR(IF(ISNUMBER(SEARCH($E$1,input!$A938)),IF(AND(MID(input!$A938,SEARCH($E$1,input!$A938)+4,1)="#",
VLOOKUP(MID(input!$A938,SEARCH($E$1,input!$A938)+5,1),'TRUE LIST'!$C$2:$D$17,2,0),
VLOOKUP(MID(input!$A938,SEARCH($E$1,input!$A938)+6,1),'TRUE LIST'!$C$2:$D$17,2,0),
VLOOKUP(MID(input!$A938,SEARCH($E$1,input!$A938)+7,1),'TRUE LIST'!$C$2:$D$17,2,0),
VLOOKUP(MID(input!$A938,SEARCH($E$1,input!$A938)+8,1),'TRUE LIST'!$C$2:$D$17,2,0),
VLOOKUP(MID(input!$A938,SEARCH($E$1,input!$A938)+9,1),'TRUE LIST'!$C$2:$D$17,2,0),
VLOOKUP(MID(input!$A938,SEARCH($E$1,input!$A938)+10,1),'TRUE LIST'!$C$2:$D$17,2,0),
TRIM(MID(input!$A938,SEARCH($E$1,input!$A938)+11,1))=""),TRUE,""),"X"),"")</f>
        <v>1</v>
      </c>
      <c r="F938" s="14" t="str">
        <f>IFERROR(IF(ISNUMBER(SEARCH($F$1,input!$A938)),VLOOKUP(TRIM(MID(input!$A938,SEARCH($F$1,input!$A938)+4,4)),'TRUE LIST'!$A$2:$B$8,2,0),"X"),"")</f>
        <v/>
      </c>
      <c r="G938" s="14" t="b">
        <f>IFERROR(IF(ISNUMBER(SEARCH($G$1,input!$A938)),IF(LEN(TRIM(MID(input!$A938,SEARCH($G$1,input!$A938)+4,10)))=9,TRUE,""),"X"),"")</f>
        <v>1</v>
      </c>
      <c r="H938" s="14">
        <f t="shared" ca="1" si="28"/>
        <v>6</v>
      </c>
      <c r="I938" s="13" t="str">
        <f>IF(ISBLANK(input!A938),"x","")</f>
        <v/>
      </c>
      <c r="J938" s="13" t="str">
        <f>IFERROR(IF(I938="x",MATCH("x",I939:I959,0),N/A),"")</f>
        <v/>
      </c>
      <c r="K938" s="14">
        <f t="shared" ca="1" si="29"/>
        <v>6</v>
      </c>
    </row>
    <row r="939" spans="1:11" s="1" customFormat="1" x14ac:dyDescent="0.35">
      <c r="A939" s="14" t="str">
        <f>IFERROR(IF(ISNUMBER(SEARCH($A$1,input!$A939)),AND(1920&lt;=VALUE(TRIM(MID(input!$A939,SEARCH($A$1,input!$A939)+4,5))),VALUE(TRIM(MID(input!$A939,SEARCH($A$1,input!$A939)+4,5)))&lt;=2002),"X"),"")</f>
        <v>X</v>
      </c>
      <c r="B939" s="14" t="str">
        <f>IFERROR(IF(ISNUMBER(SEARCH($B$1,input!$A939)),AND(2010&lt;=VALUE(TRIM(MID(input!$A939,SEARCH($B$1,input!$A939)+4,5))),VALUE(TRIM(MID(input!$A939,SEARCH($B$1,input!$A939)+4,5)))&lt;=2020),"X"),"")</f>
        <v>X</v>
      </c>
      <c r="C939" s="14" t="str">
        <f>IFERROR(IF(ISNUMBER(SEARCH($C$1,input!$A939)),AND(2020&lt;=VALUE(TRIM(MID(input!$A939,SEARCH($C$1,input!$A939)+4,5))),VALUE(TRIM(MID(input!$A939,SEARCH($C$1,input!$A939)+4,5)))&lt;=2030),"X"),"")</f>
        <v>X</v>
      </c>
      <c r="D939" s="14" t="str">
        <f>IFERROR(IF(ISNUMBER(SEARCH($D$1,input!$A939)),IF(MID(input!$A939,SEARCH($D$1,input!$A939)+7,2)="cm",AND(150&lt;=VALUE(MID(input!$A939,SEARCH($D$1,input!$A939)+4,3)),VALUE(MID(input!$A939,SEARCH($D$1,input!$A939)+4,3))&lt;=193),IF(MID(input!$A939,SEARCH($D$1,input!$A939)+6,2)="in",AND(59&lt;=VALUE(MID(input!$A939,SEARCH($D$1,input!$A939)+4,2)),VALUE(MID(input!$A939,SEARCH($D$1,input!$A939)+4,2))&lt;=76),"")),"X"),"")</f>
        <v>X</v>
      </c>
      <c r="E939" s="14" t="str">
        <f>IFERROR(IF(ISNUMBER(SEARCH($E$1,input!$A939)),IF(AND(MID(input!$A939,SEARCH($E$1,input!$A939)+4,1)="#",
VLOOKUP(MID(input!$A939,SEARCH($E$1,input!$A939)+5,1),'TRUE LIST'!$C$2:$D$17,2,0),
VLOOKUP(MID(input!$A939,SEARCH($E$1,input!$A939)+6,1),'TRUE LIST'!$C$2:$D$17,2,0),
VLOOKUP(MID(input!$A939,SEARCH($E$1,input!$A939)+7,1),'TRUE LIST'!$C$2:$D$17,2,0),
VLOOKUP(MID(input!$A939,SEARCH($E$1,input!$A939)+8,1),'TRUE LIST'!$C$2:$D$17,2,0),
VLOOKUP(MID(input!$A939,SEARCH($E$1,input!$A939)+9,1),'TRUE LIST'!$C$2:$D$17,2,0),
VLOOKUP(MID(input!$A939,SEARCH($E$1,input!$A939)+10,1),'TRUE LIST'!$C$2:$D$17,2,0),
TRIM(MID(input!$A939,SEARCH($E$1,input!$A939)+11,1))=""),TRUE,""),"X"),"")</f>
        <v>X</v>
      </c>
      <c r="F939" s="14" t="str">
        <f>IFERROR(IF(ISNUMBER(SEARCH($F$1,input!$A939)),VLOOKUP(TRIM(MID(input!$A939,SEARCH($F$1,input!$A939)+4,4)),'TRUE LIST'!$A$2:$B$8,2,0),"X"),"")</f>
        <v>X</v>
      </c>
      <c r="G939" s="14" t="str">
        <f>IFERROR(IF(ISNUMBER(SEARCH($G$1,input!$A939)),IF(LEN(TRIM(MID(input!$A939,SEARCH($G$1,input!$A939)+4,10)))=9,TRUE,""),"X"),"")</f>
        <v>X</v>
      </c>
      <c r="H939" s="14" t="str">
        <f t="shared" ca="1" si="28"/>
        <v/>
      </c>
      <c r="I939" s="13" t="str">
        <f>IF(ISBLANK(input!A939),"x","")</f>
        <v>x</v>
      </c>
      <c r="J939" s="13">
        <f>IFERROR(IF(I939="x",MATCH("x",I940:I959,0),N/A),"")</f>
        <v>3</v>
      </c>
      <c r="K939" s="14" t="str">
        <f t="shared" ca="1" si="29"/>
        <v/>
      </c>
    </row>
    <row r="940" spans="1:11" s="1" customFormat="1" x14ac:dyDescent="0.35">
      <c r="A940" s="14" t="b">
        <f>IFERROR(IF(ISNUMBER(SEARCH($A$1,input!$A940)),AND(1920&lt;=VALUE(TRIM(MID(input!$A940,SEARCH($A$1,input!$A940)+4,5))),VALUE(TRIM(MID(input!$A940,SEARCH($A$1,input!$A940)+4,5)))&lt;=2002),"X"),"")</f>
        <v>1</v>
      </c>
      <c r="B940" s="14" t="str">
        <f>IFERROR(IF(ISNUMBER(SEARCH($B$1,input!$A940)),AND(2010&lt;=VALUE(TRIM(MID(input!$A940,SEARCH($B$1,input!$A940)+4,5))),VALUE(TRIM(MID(input!$A940,SEARCH($B$1,input!$A940)+4,5)))&lt;=2020),"X"),"")</f>
        <v>X</v>
      </c>
      <c r="C940" s="14" t="str">
        <f>IFERROR(IF(ISNUMBER(SEARCH($C$1,input!$A940)),AND(2020&lt;=VALUE(TRIM(MID(input!$A940,SEARCH($C$1,input!$A940)+4,5))),VALUE(TRIM(MID(input!$A940,SEARCH($C$1,input!$A940)+4,5)))&lt;=2030),"X"),"")</f>
        <v>X</v>
      </c>
      <c r="D940" s="14" t="b">
        <f>IFERROR(IF(ISNUMBER(SEARCH($D$1,input!$A940)),IF(MID(input!$A940,SEARCH($D$1,input!$A940)+7,2)="cm",AND(150&lt;=VALUE(MID(input!$A940,SEARCH($D$1,input!$A940)+4,3)),VALUE(MID(input!$A940,SEARCH($D$1,input!$A940)+4,3))&lt;=193),IF(MID(input!$A940,SEARCH($D$1,input!$A940)+6,2)="in",AND(59&lt;=VALUE(MID(input!$A940,SEARCH($D$1,input!$A940)+4,2)),VALUE(MID(input!$A940,SEARCH($D$1,input!$A940)+4,2))&lt;=76),"")),"X"),"")</f>
        <v>1</v>
      </c>
      <c r="E940" s="14" t="b">
        <f>IFERROR(IF(ISNUMBER(SEARCH($E$1,input!$A940)),IF(AND(MID(input!$A940,SEARCH($E$1,input!$A940)+4,1)="#",
VLOOKUP(MID(input!$A940,SEARCH($E$1,input!$A940)+5,1),'TRUE LIST'!$C$2:$D$17,2,0),
VLOOKUP(MID(input!$A940,SEARCH($E$1,input!$A940)+6,1),'TRUE LIST'!$C$2:$D$17,2,0),
VLOOKUP(MID(input!$A940,SEARCH($E$1,input!$A940)+7,1),'TRUE LIST'!$C$2:$D$17,2,0),
VLOOKUP(MID(input!$A940,SEARCH($E$1,input!$A940)+8,1),'TRUE LIST'!$C$2:$D$17,2,0),
VLOOKUP(MID(input!$A940,SEARCH($E$1,input!$A940)+9,1),'TRUE LIST'!$C$2:$D$17,2,0),
VLOOKUP(MID(input!$A940,SEARCH($E$1,input!$A940)+10,1),'TRUE LIST'!$C$2:$D$17,2,0),
TRIM(MID(input!$A940,SEARCH($E$1,input!$A940)+11,1))=""),TRUE,""),"X"),"")</f>
        <v>1</v>
      </c>
      <c r="F940" s="14" t="b">
        <f>IFERROR(IF(ISNUMBER(SEARCH($F$1,input!$A940)),VLOOKUP(TRIM(MID(input!$A940,SEARCH($F$1,input!$A940)+4,4)),'TRUE LIST'!$A$2:$B$8,2,0),"X"),"")</f>
        <v>1</v>
      </c>
      <c r="G940" s="14" t="str">
        <f>IFERROR(IF(ISNUMBER(SEARCH($G$1,input!$A940)),IF(LEN(TRIM(MID(input!$A940,SEARCH($G$1,input!$A940)+4,10)))=9,TRUE,""),"X"),"")</f>
        <v>X</v>
      </c>
      <c r="H940" s="14">
        <f t="shared" ca="1" si="28"/>
        <v>6</v>
      </c>
      <c r="I940" s="13" t="str">
        <f>IF(ISBLANK(input!A940),"x","")</f>
        <v/>
      </c>
      <c r="J940" s="13" t="str">
        <f>IFERROR(IF(I940="x",MATCH("x",I941:I959,0),N/A),"")</f>
        <v/>
      </c>
      <c r="K940" s="14">
        <f t="shared" ca="1" si="29"/>
        <v>6</v>
      </c>
    </row>
    <row r="941" spans="1:11" s="1" customFormat="1" x14ac:dyDescent="0.35">
      <c r="A941" s="14" t="str">
        <f>IFERROR(IF(ISNUMBER(SEARCH($A$1,input!$A941)),AND(1920&lt;=VALUE(TRIM(MID(input!$A941,SEARCH($A$1,input!$A941)+4,5))),VALUE(TRIM(MID(input!$A941,SEARCH($A$1,input!$A941)+4,5)))&lt;=2002),"X"),"")</f>
        <v>X</v>
      </c>
      <c r="B941" s="14" t="b">
        <f>IFERROR(IF(ISNUMBER(SEARCH($B$1,input!$A941)),AND(2010&lt;=VALUE(TRIM(MID(input!$A941,SEARCH($B$1,input!$A941)+4,5))),VALUE(TRIM(MID(input!$A941,SEARCH($B$1,input!$A941)+4,5)))&lt;=2020),"X"),"")</f>
        <v>1</v>
      </c>
      <c r="C941" s="14" t="b">
        <f>IFERROR(IF(ISNUMBER(SEARCH($C$1,input!$A941)),AND(2020&lt;=VALUE(TRIM(MID(input!$A941,SEARCH($C$1,input!$A941)+4,5))),VALUE(TRIM(MID(input!$A941,SEARCH($C$1,input!$A941)+4,5)))&lt;=2030),"X"),"")</f>
        <v>1</v>
      </c>
      <c r="D941" s="14" t="str">
        <f>IFERROR(IF(ISNUMBER(SEARCH($D$1,input!$A941)),IF(MID(input!$A941,SEARCH($D$1,input!$A941)+7,2)="cm",AND(150&lt;=VALUE(MID(input!$A941,SEARCH($D$1,input!$A941)+4,3)),VALUE(MID(input!$A941,SEARCH($D$1,input!$A941)+4,3))&lt;=193),IF(MID(input!$A941,SEARCH($D$1,input!$A941)+6,2)="in",AND(59&lt;=VALUE(MID(input!$A941,SEARCH($D$1,input!$A941)+4,2)),VALUE(MID(input!$A941,SEARCH($D$1,input!$A941)+4,2))&lt;=76),"")),"X"),"")</f>
        <v>X</v>
      </c>
      <c r="E941" s="14" t="str">
        <f>IFERROR(IF(ISNUMBER(SEARCH($E$1,input!$A941)),IF(AND(MID(input!$A941,SEARCH($E$1,input!$A941)+4,1)="#",
VLOOKUP(MID(input!$A941,SEARCH($E$1,input!$A941)+5,1),'TRUE LIST'!$C$2:$D$17,2,0),
VLOOKUP(MID(input!$A941,SEARCH($E$1,input!$A941)+6,1),'TRUE LIST'!$C$2:$D$17,2,0),
VLOOKUP(MID(input!$A941,SEARCH($E$1,input!$A941)+7,1),'TRUE LIST'!$C$2:$D$17,2,0),
VLOOKUP(MID(input!$A941,SEARCH($E$1,input!$A941)+8,1),'TRUE LIST'!$C$2:$D$17,2,0),
VLOOKUP(MID(input!$A941,SEARCH($E$1,input!$A941)+9,1),'TRUE LIST'!$C$2:$D$17,2,0),
VLOOKUP(MID(input!$A941,SEARCH($E$1,input!$A941)+10,1),'TRUE LIST'!$C$2:$D$17,2,0),
TRIM(MID(input!$A941,SEARCH($E$1,input!$A941)+11,1))=""),TRUE,""),"X"),"")</f>
        <v>X</v>
      </c>
      <c r="F941" s="14" t="str">
        <f>IFERROR(IF(ISNUMBER(SEARCH($F$1,input!$A941)),VLOOKUP(TRIM(MID(input!$A941,SEARCH($F$1,input!$A941)+4,4)),'TRUE LIST'!$A$2:$B$8,2,0),"X"),"")</f>
        <v>X</v>
      </c>
      <c r="G941" s="14" t="b">
        <f>IFERROR(IF(ISNUMBER(SEARCH($G$1,input!$A941)),IF(LEN(TRIM(MID(input!$A941,SEARCH($G$1,input!$A941)+4,10)))=9,TRUE,""),"X"),"")</f>
        <v>1</v>
      </c>
      <c r="H941" s="14" t="str">
        <f t="shared" ca="1" si="28"/>
        <v/>
      </c>
      <c r="I941" s="13" t="str">
        <f>IF(ISBLANK(input!A941),"x","")</f>
        <v/>
      </c>
      <c r="J941" s="13" t="str">
        <f>IFERROR(IF(I941="x",MATCH("x",I942:I959,0),N/A),"")</f>
        <v/>
      </c>
      <c r="K941" s="14" t="str">
        <f t="shared" ca="1" si="29"/>
        <v/>
      </c>
    </row>
    <row r="942" spans="1:11" s="1" customFormat="1" x14ac:dyDescent="0.35">
      <c r="A942" s="14" t="str">
        <f>IFERROR(IF(ISNUMBER(SEARCH($A$1,input!$A942)),AND(1920&lt;=VALUE(TRIM(MID(input!$A942,SEARCH($A$1,input!$A942)+4,5))),VALUE(TRIM(MID(input!$A942,SEARCH($A$1,input!$A942)+4,5)))&lt;=2002),"X"),"")</f>
        <v>X</v>
      </c>
      <c r="B942" s="14" t="str">
        <f>IFERROR(IF(ISNUMBER(SEARCH($B$1,input!$A942)),AND(2010&lt;=VALUE(TRIM(MID(input!$A942,SEARCH($B$1,input!$A942)+4,5))),VALUE(TRIM(MID(input!$A942,SEARCH($B$1,input!$A942)+4,5)))&lt;=2020),"X"),"")</f>
        <v>X</v>
      </c>
      <c r="C942" s="14" t="str">
        <f>IFERROR(IF(ISNUMBER(SEARCH($C$1,input!$A942)),AND(2020&lt;=VALUE(TRIM(MID(input!$A942,SEARCH($C$1,input!$A942)+4,5))),VALUE(TRIM(MID(input!$A942,SEARCH($C$1,input!$A942)+4,5)))&lt;=2030),"X"),"")</f>
        <v>X</v>
      </c>
      <c r="D942" s="14" t="str">
        <f>IFERROR(IF(ISNUMBER(SEARCH($D$1,input!$A942)),IF(MID(input!$A942,SEARCH($D$1,input!$A942)+7,2)="cm",AND(150&lt;=VALUE(MID(input!$A942,SEARCH($D$1,input!$A942)+4,3)),VALUE(MID(input!$A942,SEARCH($D$1,input!$A942)+4,3))&lt;=193),IF(MID(input!$A942,SEARCH($D$1,input!$A942)+6,2)="in",AND(59&lt;=VALUE(MID(input!$A942,SEARCH($D$1,input!$A942)+4,2)),VALUE(MID(input!$A942,SEARCH($D$1,input!$A942)+4,2))&lt;=76),"")),"X"),"")</f>
        <v>X</v>
      </c>
      <c r="E942" s="14" t="str">
        <f>IFERROR(IF(ISNUMBER(SEARCH($E$1,input!$A942)),IF(AND(MID(input!$A942,SEARCH($E$1,input!$A942)+4,1)="#",
VLOOKUP(MID(input!$A942,SEARCH($E$1,input!$A942)+5,1),'TRUE LIST'!$C$2:$D$17,2,0),
VLOOKUP(MID(input!$A942,SEARCH($E$1,input!$A942)+6,1),'TRUE LIST'!$C$2:$D$17,2,0),
VLOOKUP(MID(input!$A942,SEARCH($E$1,input!$A942)+7,1),'TRUE LIST'!$C$2:$D$17,2,0),
VLOOKUP(MID(input!$A942,SEARCH($E$1,input!$A942)+8,1),'TRUE LIST'!$C$2:$D$17,2,0),
VLOOKUP(MID(input!$A942,SEARCH($E$1,input!$A942)+9,1),'TRUE LIST'!$C$2:$D$17,2,0),
VLOOKUP(MID(input!$A942,SEARCH($E$1,input!$A942)+10,1),'TRUE LIST'!$C$2:$D$17,2,0),
TRIM(MID(input!$A942,SEARCH($E$1,input!$A942)+11,1))=""),TRUE,""),"X"),"")</f>
        <v>X</v>
      </c>
      <c r="F942" s="14" t="str">
        <f>IFERROR(IF(ISNUMBER(SEARCH($F$1,input!$A942)),VLOOKUP(TRIM(MID(input!$A942,SEARCH($F$1,input!$A942)+4,4)),'TRUE LIST'!$A$2:$B$8,2,0),"X"),"")</f>
        <v>X</v>
      </c>
      <c r="G942" s="14" t="str">
        <f>IFERROR(IF(ISNUMBER(SEARCH($G$1,input!$A942)),IF(LEN(TRIM(MID(input!$A942,SEARCH($G$1,input!$A942)+4,10)))=9,TRUE,""),"X"),"")</f>
        <v>X</v>
      </c>
      <c r="H942" s="14" t="str">
        <f t="shared" ca="1" si="28"/>
        <v/>
      </c>
      <c r="I942" s="13" t="str">
        <f>IF(ISBLANK(input!A942),"x","")</f>
        <v>x</v>
      </c>
      <c r="J942" s="13">
        <f>IFERROR(IF(I942="x",MATCH("x",I943:I959,0),N/A),"")</f>
        <v>4</v>
      </c>
      <c r="K942" s="14" t="str">
        <f t="shared" ca="1" si="29"/>
        <v/>
      </c>
    </row>
    <row r="943" spans="1:11" s="1" customFormat="1" x14ac:dyDescent="0.35">
      <c r="A943" s="14" t="str">
        <f>IFERROR(IF(ISNUMBER(SEARCH($A$1,input!$A943)),AND(1920&lt;=VALUE(TRIM(MID(input!$A943,SEARCH($A$1,input!$A943)+4,5))),VALUE(TRIM(MID(input!$A943,SEARCH($A$1,input!$A943)+4,5)))&lt;=2002),"X"),"")</f>
        <v>X</v>
      </c>
      <c r="B943" s="14" t="str">
        <f>IFERROR(IF(ISNUMBER(SEARCH($B$1,input!$A943)),AND(2010&lt;=VALUE(TRIM(MID(input!$A943,SEARCH($B$1,input!$A943)+4,5))),VALUE(TRIM(MID(input!$A943,SEARCH($B$1,input!$A943)+4,5)))&lt;=2020),"X"),"")</f>
        <v>X</v>
      </c>
      <c r="C943" s="14" t="b">
        <f>IFERROR(IF(ISNUMBER(SEARCH($C$1,input!$A943)),AND(2020&lt;=VALUE(TRIM(MID(input!$A943,SEARCH($C$1,input!$A943)+4,5))),VALUE(TRIM(MID(input!$A943,SEARCH($C$1,input!$A943)+4,5)))&lt;=2030),"X"),"")</f>
        <v>0</v>
      </c>
      <c r="D943" s="14" t="str">
        <f>IFERROR(IF(ISNUMBER(SEARCH($D$1,input!$A943)),IF(MID(input!$A943,SEARCH($D$1,input!$A943)+7,2)="cm",AND(150&lt;=VALUE(MID(input!$A943,SEARCH($D$1,input!$A943)+4,3)),VALUE(MID(input!$A943,SEARCH($D$1,input!$A943)+4,3))&lt;=193),IF(MID(input!$A943,SEARCH($D$1,input!$A943)+6,2)="in",AND(59&lt;=VALUE(MID(input!$A943,SEARCH($D$1,input!$A943)+4,2)),VALUE(MID(input!$A943,SEARCH($D$1,input!$A943)+4,2))&lt;=76),"")),"X"),"")</f>
        <v/>
      </c>
      <c r="E943" s="14" t="str">
        <f>IFERROR(IF(ISNUMBER(SEARCH($E$1,input!$A943)),IF(AND(MID(input!$A943,SEARCH($E$1,input!$A943)+4,1)="#",
VLOOKUP(MID(input!$A943,SEARCH($E$1,input!$A943)+5,1),'TRUE LIST'!$C$2:$D$17,2,0),
VLOOKUP(MID(input!$A943,SEARCH($E$1,input!$A943)+6,1),'TRUE LIST'!$C$2:$D$17,2,0),
VLOOKUP(MID(input!$A943,SEARCH($E$1,input!$A943)+7,1),'TRUE LIST'!$C$2:$D$17,2,0),
VLOOKUP(MID(input!$A943,SEARCH($E$1,input!$A943)+8,1),'TRUE LIST'!$C$2:$D$17,2,0),
VLOOKUP(MID(input!$A943,SEARCH($E$1,input!$A943)+9,1),'TRUE LIST'!$C$2:$D$17,2,0),
VLOOKUP(MID(input!$A943,SEARCH($E$1,input!$A943)+10,1),'TRUE LIST'!$C$2:$D$17,2,0),
TRIM(MID(input!$A943,SEARCH($E$1,input!$A943)+11,1))=""),TRUE,""),"X"),"")</f>
        <v>X</v>
      </c>
      <c r="F943" s="14" t="str">
        <f>IFERROR(IF(ISNUMBER(SEARCH($F$1,input!$A943)),VLOOKUP(TRIM(MID(input!$A943,SEARCH($F$1,input!$A943)+4,4)),'TRUE LIST'!$A$2:$B$8,2,0),"X"),"")</f>
        <v>X</v>
      </c>
      <c r="G943" s="14" t="str">
        <f>IFERROR(IF(ISNUMBER(SEARCH($G$1,input!$A943)),IF(LEN(TRIM(MID(input!$A943,SEARCH($G$1,input!$A943)+4,10)))=9,TRUE,""),"X"),"")</f>
        <v>X</v>
      </c>
      <c r="H943" s="14">
        <f t="shared" ca="1" si="28"/>
        <v>6</v>
      </c>
      <c r="I943" s="13" t="str">
        <f>IF(ISBLANK(input!A943),"x","")</f>
        <v/>
      </c>
      <c r="J943" s="13" t="str">
        <f>IFERROR(IF(I943="x",MATCH("x",I944:I959,0),N/A),"")</f>
        <v/>
      </c>
      <c r="K943" s="14">
        <f t="shared" ca="1" si="29"/>
        <v>6</v>
      </c>
    </row>
    <row r="944" spans="1:11" s="1" customFormat="1" x14ac:dyDescent="0.35">
      <c r="A944" s="14" t="str">
        <f>IFERROR(IF(ISNUMBER(SEARCH($A$1,input!$A944)),AND(1920&lt;=VALUE(TRIM(MID(input!$A944,SEARCH($A$1,input!$A944)+4,5))),VALUE(TRIM(MID(input!$A944,SEARCH($A$1,input!$A944)+4,5)))&lt;=2002),"X"),"")</f>
        <v>X</v>
      </c>
      <c r="B944" s="14" t="str">
        <f>IFERROR(IF(ISNUMBER(SEARCH($B$1,input!$A944)),AND(2010&lt;=VALUE(TRIM(MID(input!$A944,SEARCH($B$1,input!$A944)+4,5))),VALUE(TRIM(MID(input!$A944,SEARCH($B$1,input!$A944)+4,5)))&lt;=2020),"X"),"")</f>
        <v>X</v>
      </c>
      <c r="C944" s="14" t="str">
        <f>IFERROR(IF(ISNUMBER(SEARCH($C$1,input!$A944)),AND(2020&lt;=VALUE(TRIM(MID(input!$A944,SEARCH($C$1,input!$A944)+4,5))),VALUE(TRIM(MID(input!$A944,SEARCH($C$1,input!$A944)+4,5)))&lt;=2030),"X"),"")</f>
        <v>X</v>
      </c>
      <c r="D944" s="14" t="str">
        <f>IFERROR(IF(ISNUMBER(SEARCH($D$1,input!$A944)),IF(MID(input!$A944,SEARCH($D$1,input!$A944)+7,2)="cm",AND(150&lt;=VALUE(MID(input!$A944,SEARCH($D$1,input!$A944)+4,3)),VALUE(MID(input!$A944,SEARCH($D$1,input!$A944)+4,3))&lt;=193),IF(MID(input!$A944,SEARCH($D$1,input!$A944)+6,2)="in",AND(59&lt;=VALUE(MID(input!$A944,SEARCH($D$1,input!$A944)+4,2)),VALUE(MID(input!$A944,SEARCH($D$1,input!$A944)+4,2))&lt;=76),"")),"X"),"")</f>
        <v>X</v>
      </c>
      <c r="E944" s="14" t="str">
        <f>IFERROR(IF(ISNUMBER(SEARCH($E$1,input!$A944)),IF(AND(MID(input!$A944,SEARCH($E$1,input!$A944)+4,1)="#",
VLOOKUP(MID(input!$A944,SEARCH($E$1,input!$A944)+5,1),'TRUE LIST'!$C$2:$D$17,2,0),
VLOOKUP(MID(input!$A944,SEARCH($E$1,input!$A944)+6,1),'TRUE LIST'!$C$2:$D$17,2,0),
VLOOKUP(MID(input!$A944,SEARCH($E$1,input!$A944)+7,1),'TRUE LIST'!$C$2:$D$17,2,0),
VLOOKUP(MID(input!$A944,SEARCH($E$1,input!$A944)+8,1),'TRUE LIST'!$C$2:$D$17,2,0),
VLOOKUP(MID(input!$A944,SEARCH($E$1,input!$A944)+9,1),'TRUE LIST'!$C$2:$D$17,2,0),
VLOOKUP(MID(input!$A944,SEARCH($E$1,input!$A944)+10,1),'TRUE LIST'!$C$2:$D$17,2,0),
TRIM(MID(input!$A944,SEARCH($E$1,input!$A944)+11,1))=""),TRUE,""),"X"),"")</f>
        <v>X</v>
      </c>
      <c r="F944" s="14" t="str">
        <f>IFERROR(IF(ISNUMBER(SEARCH($F$1,input!$A944)),VLOOKUP(TRIM(MID(input!$A944,SEARCH($F$1,input!$A944)+4,4)),'TRUE LIST'!$A$2:$B$8,2,0),"X"),"")</f>
        <v>X</v>
      </c>
      <c r="G944" s="14" t="str">
        <f>IFERROR(IF(ISNUMBER(SEARCH($G$1,input!$A944)),IF(LEN(TRIM(MID(input!$A944,SEARCH($G$1,input!$A944)+4,10)))=9,TRUE,""),"X"),"")</f>
        <v/>
      </c>
      <c r="H944" s="14" t="str">
        <f t="shared" ca="1" si="28"/>
        <v/>
      </c>
      <c r="I944" s="13" t="str">
        <f>IF(ISBLANK(input!A944),"x","")</f>
        <v/>
      </c>
      <c r="J944" s="13" t="str">
        <f>IFERROR(IF(I944="x",MATCH("x",I945:I959,0),N/A),"")</f>
        <v/>
      </c>
      <c r="K944" s="14" t="str">
        <f t="shared" ca="1" si="29"/>
        <v/>
      </c>
    </row>
    <row r="945" spans="1:11" s="1" customFormat="1" x14ac:dyDescent="0.35">
      <c r="A945" s="14" t="b">
        <f>IFERROR(IF(ISNUMBER(SEARCH($A$1,input!$A945)),AND(1920&lt;=VALUE(TRIM(MID(input!$A945,SEARCH($A$1,input!$A945)+4,5))),VALUE(TRIM(MID(input!$A945,SEARCH($A$1,input!$A945)+4,5)))&lt;=2002),"X"),"")</f>
        <v>1</v>
      </c>
      <c r="B945" s="14" t="b">
        <f>IFERROR(IF(ISNUMBER(SEARCH($B$1,input!$A945)),AND(2010&lt;=VALUE(TRIM(MID(input!$A945,SEARCH($B$1,input!$A945)+4,5))),VALUE(TRIM(MID(input!$A945,SEARCH($B$1,input!$A945)+4,5)))&lt;=2020),"X"),"")</f>
        <v>0</v>
      </c>
      <c r="C945" s="14" t="str">
        <f>IFERROR(IF(ISNUMBER(SEARCH($C$1,input!$A945)),AND(2020&lt;=VALUE(TRIM(MID(input!$A945,SEARCH($C$1,input!$A945)+4,5))),VALUE(TRIM(MID(input!$A945,SEARCH($C$1,input!$A945)+4,5)))&lt;=2030),"X"),"")</f>
        <v>X</v>
      </c>
      <c r="D945" s="14" t="str">
        <f>IFERROR(IF(ISNUMBER(SEARCH($D$1,input!$A945)),IF(MID(input!$A945,SEARCH($D$1,input!$A945)+7,2)="cm",AND(150&lt;=VALUE(MID(input!$A945,SEARCH($D$1,input!$A945)+4,3)),VALUE(MID(input!$A945,SEARCH($D$1,input!$A945)+4,3))&lt;=193),IF(MID(input!$A945,SEARCH($D$1,input!$A945)+6,2)="in",AND(59&lt;=VALUE(MID(input!$A945,SEARCH($D$1,input!$A945)+4,2)),VALUE(MID(input!$A945,SEARCH($D$1,input!$A945)+4,2))&lt;=76),"")),"X"),"")</f>
        <v>X</v>
      </c>
      <c r="E945" s="14" t="b">
        <f>IFERROR(IF(ISNUMBER(SEARCH($E$1,input!$A945)),IF(AND(MID(input!$A945,SEARCH($E$1,input!$A945)+4,1)="#",
VLOOKUP(MID(input!$A945,SEARCH($E$1,input!$A945)+5,1),'TRUE LIST'!$C$2:$D$17,2,0),
VLOOKUP(MID(input!$A945,SEARCH($E$1,input!$A945)+6,1),'TRUE LIST'!$C$2:$D$17,2,0),
VLOOKUP(MID(input!$A945,SEARCH($E$1,input!$A945)+7,1),'TRUE LIST'!$C$2:$D$17,2,0),
VLOOKUP(MID(input!$A945,SEARCH($E$1,input!$A945)+8,1),'TRUE LIST'!$C$2:$D$17,2,0),
VLOOKUP(MID(input!$A945,SEARCH($E$1,input!$A945)+9,1),'TRUE LIST'!$C$2:$D$17,2,0),
VLOOKUP(MID(input!$A945,SEARCH($E$1,input!$A945)+10,1),'TRUE LIST'!$C$2:$D$17,2,0),
TRIM(MID(input!$A945,SEARCH($E$1,input!$A945)+11,1))=""),TRUE,""),"X"),"")</f>
        <v>1</v>
      </c>
      <c r="F945" s="14" t="b">
        <f>IFERROR(IF(ISNUMBER(SEARCH($F$1,input!$A945)),VLOOKUP(TRIM(MID(input!$A945,SEARCH($F$1,input!$A945)+4,4)),'TRUE LIST'!$A$2:$B$8,2,0),"X"),"")</f>
        <v>1</v>
      </c>
      <c r="G945" s="14" t="str">
        <f>IFERROR(IF(ISNUMBER(SEARCH($G$1,input!$A945)),IF(LEN(TRIM(MID(input!$A945,SEARCH($G$1,input!$A945)+4,10)))=9,TRUE,""),"X"),"")</f>
        <v>X</v>
      </c>
      <c r="H945" s="14" t="str">
        <f t="shared" ca="1" si="28"/>
        <v/>
      </c>
      <c r="I945" s="13" t="str">
        <f>IF(ISBLANK(input!A945),"x","")</f>
        <v/>
      </c>
      <c r="J945" s="13" t="str">
        <f>IFERROR(IF(I945="x",MATCH("x",I946:I959,0),N/A),"")</f>
        <v/>
      </c>
      <c r="K945" s="14" t="str">
        <f t="shared" ca="1" si="29"/>
        <v/>
      </c>
    </row>
    <row r="946" spans="1:11" s="1" customFormat="1" x14ac:dyDescent="0.35">
      <c r="A946" s="14" t="str">
        <f>IFERROR(IF(ISNUMBER(SEARCH($A$1,input!$A946)),AND(1920&lt;=VALUE(TRIM(MID(input!$A946,SEARCH($A$1,input!$A946)+4,5))),VALUE(TRIM(MID(input!$A946,SEARCH($A$1,input!$A946)+4,5)))&lt;=2002),"X"),"")</f>
        <v>X</v>
      </c>
      <c r="B946" s="14" t="str">
        <f>IFERROR(IF(ISNUMBER(SEARCH($B$1,input!$A946)),AND(2010&lt;=VALUE(TRIM(MID(input!$A946,SEARCH($B$1,input!$A946)+4,5))),VALUE(TRIM(MID(input!$A946,SEARCH($B$1,input!$A946)+4,5)))&lt;=2020),"X"),"")</f>
        <v>X</v>
      </c>
      <c r="C946" s="14" t="str">
        <f>IFERROR(IF(ISNUMBER(SEARCH($C$1,input!$A946)),AND(2020&lt;=VALUE(TRIM(MID(input!$A946,SEARCH($C$1,input!$A946)+4,5))),VALUE(TRIM(MID(input!$A946,SEARCH($C$1,input!$A946)+4,5)))&lt;=2030),"X"),"")</f>
        <v>X</v>
      </c>
      <c r="D946" s="14" t="str">
        <f>IFERROR(IF(ISNUMBER(SEARCH($D$1,input!$A946)),IF(MID(input!$A946,SEARCH($D$1,input!$A946)+7,2)="cm",AND(150&lt;=VALUE(MID(input!$A946,SEARCH($D$1,input!$A946)+4,3)),VALUE(MID(input!$A946,SEARCH($D$1,input!$A946)+4,3))&lt;=193),IF(MID(input!$A946,SEARCH($D$1,input!$A946)+6,2)="in",AND(59&lt;=VALUE(MID(input!$A946,SEARCH($D$1,input!$A946)+4,2)),VALUE(MID(input!$A946,SEARCH($D$1,input!$A946)+4,2))&lt;=76),"")),"X"),"")</f>
        <v>X</v>
      </c>
      <c r="E946" s="14" t="str">
        <f>IFERROR(IF(ISNUMBER(SEARCH($E$1,input!$A946)),IF(AND(MID(input!$A946,SEARCH($E$1,input!$A946)+4,1)="#",
VLOOKUP(MID(input!$A946,SEARCH($E$1,input!$A946)+5,1),'TRUE LIST'!$C$2:$D$17,2,0),
VLOOKUP(MID(input!$A946,SEARCH($E$1,input!$A946)+6,1),'TRUE LIST'!$C$2:$D$17,2,0),
VLOOKUP(MID(input!$A946,SEARCH($E$1,input!$A946)+7,1),'TRUE LIST'!$C$2:$D$17,2,0),
VLOOKUP(MID(input!$A946,SEARCH($E$1,input!$A946)+8,1),'TRUE LIST'!$C$2:$D$17,2,0),
VLOOKUP(MID(input!$A946,SEARCH($E$1,input!$A946)+9,1),'TRUE LIST'!$C$2:$D$17,2,0),
VLOOKUP(MID(input!$A946,SEARCH($E$1,input!$A946)+10,1),'TRUE LIST'!$C$2:$D$17,2,0),
TRIM(MID(input!$A946,SEARCH($E$1,input!$A946)+11,1))=""),TRUE,""),"X"),"")</f>
        <v>X</v>
      </c>
      <c r="F946" s="14" t="str">
        <f>IFERROR(IF(ISNUMBER(SEARCH($F$1,input!$A946)),VLOOKUP(TRIM(MID(input!$A946,SEARCH($F$1,input!$A946)+4,4)),'TRUE LIST'!$A$2:$B$8,2,0),"X"),"")</f>
        <v>X</v>
      </c>
      <c r="G946" s="14" t="str">
        <f>IFERROR(IF(ISNUMBER(SEARCH($G$1,input!$A946)),IF(LEN(TRIM(MID(input!$A946,SEARCH($G$1,input!$A946)+4,10)))=9,TRUE,""),"X"),"")</f>
        <v>X</v>
      </c>
      <c r="H946" s="14" t="str">
        <f t="shared" ca="1" si="28"/>
        <v/>
      </c>
      <c r="I946" s="13" t="str">
        <f>IF(ISBLANK(input!A946),"x","")</f>
        <v>x</v>
      </c>
      <c r="J946" s="13">
        <f>IFERROR(IF(I946="x",MATCH("x",I947:I959,0),N/A),"")</f>
        <v>4</v>
      </c>
      <c r="K946" s="14" t="str">
        <f t="shared" ca="1" si="29"/>
        <v/>
      </c>
    </row>
    <row r="947" spans="1:11" s="1" customFormat="1" x14ac:dyDescent="0.35">
      <c r="A947" s="14" t="b">
        <f>IFERROR(IF(ISNUMBER(SEARCH($A$1,input!$A947)),AND(1920&lt;=VALUE(TRIM(MID(input!$A947,SEARCH($A$1,input!$A947)+4,5))),VALUE(TRIM(MID(input!$A947,SEARCH($A$1,input!$A947)+4,5)))&lt;=2002),"X"),"")</f>
        <v>1</v>
      </c>
      <c r="B947" s="14" t="str">
        <f>IFERROR(IF(ISNUMBER(SEARCH($B$1,input!$A947)),AND(2010&lt;=VALUE(TRIM(MID(input!$A947,SEARCH($B$1,input!$A947)+4,5))),VALUE(TRIM(MID(input!$A947,SEARCH($B$1,input!$A947)+4,5)))&lt;=2020),"X"),"")</f>
        <v>X</v>
      </c>
      <c r="C947" s="14" t="str">
        <f>IFERROR(IF(ISNUMBER(SEARCH($C$1,input!$A947)),AND(2020&lt;=VALUE(TRIM(MID(input!$A947,SEARCH($C$1,input!$A947)+4,5))),VALUE(TRIM(MID(input!$A947,SEARCH($C$1,input!$A947)+4,5)))&lt;=2030),"X"),"")</f>
        <v>X</v>
      </c>
      <c r="D947" s="14" t="str">
        <f>IFERROR(IF(ISNUMBER(SEARCH($D$1,input!$A947)),IF(MID(input!$A947,SEARCH($D$1,input!$A947)+7,2)="cm",AND(150&lt;=VALUE(MID(input!$A947,SEARCH($D$1,input!$A947)+4,3)),VALUE(MID(input!$A947,SEARCH($D$1,input!$A947)+4,3))&lt;=193),IF(MID(input!$A947,SEARCH($D$1,input!$A947)+6,2)="in",AND(59&lt;=VALUE(MID(input!$A947,SEARCH($D$1,input!$A947)+4,2)),VALUE(MID(input!$A947,SEARCH($D$1,input!$A947)+4,2))&lt;=76),"")),"X"),"")</f>
        <v>X</v>
      </c>
      <c r="E947" s="14" t="str">
        <f>IFERROR(IF(ISNUMBER(SEARCH($E$1,input!$A947)),IF(AND(MID(input!$A947,SEARCH($E$1,input!$A947)+4,1)="#",
VLOOKUP(MID(input!$A947,SEARCH($E$1,input!$A947)+5,1),'TRUE LIST'!$C$2:$D$17,2,0),
VLOOKUP(MID(input!$A947,SEARCH($E$1,input!$A947)+6,1),'TRUE LIST'!$C$2:$D$17,2,0),
VLOOKUP(MID(input!$A947,SEARCH($E$1,input!$A947)+7,1),'TRUE LIST'!$C$2:$D$17,2,0),
VLOOKUP(MID(input!$A947,SEARCH($E$1,input!$A947)+8,1),'TRUE LIST'!$C$2:$D$17,2,0),
VLOOKUP(MID(input!$A947,SEARCH($E$1,input!$A947)+9,1),'TRUE LIST'!$C$2:$D$17,2,0),
VLOOKUP(MID(input!$A947,SEARCH($E$1,input!$A947)+10,1),'TRUE LIST'!$C$2:$D$17,2,0),
TRIM(MID(input!$A947,SEARCH($E$1,input!$A947)+11,1))=""),TRUE,""),"X"),"")</f>
        <v>X</v>
      </c>
      <c r="F947" s="14" t="str">
        <f>IFERROR(IF(ISNUMBER(SEARCH($F$1,input!$A947)),VLOOKUP(TRIM(MID(input!$A947,SEARCH($F$1,input!$A947)+4,4)),'TRUE LIST'!$A$2:$B$8,2,0),"X"),"")</f>
        <v/>
      </c>
      <c r="G947" s="14" t="str">
        <f>IFERROR(IF(ISNUMBER(SEARCH($G$1,input!$A947)),IF(LEN(TRIM(MID(input!$A947,SEARCH($G$1,input!$A947)+4,10)))=9,TRUE,""),"X"),"")</f>
        <v/>
      </c>
      <c r="H947" s="14">
        <f t="shared" ca="1" si="28"/>
        <v>6</v>
      </c>
      <c r="I947" s="13" t="str">
        <f>IF(ISBLANK(input!A947),"x","")</f>
        <v/>
      </c>
      <c r="J947" s="13" t="str">
        <f>IFERROR(IF(I947="x",MATCH("x",I948:I959,0),N/A),"")</f>
        <v/>
      </c>
      <c r="K947" s="14">
        <f t="shared" ca="1" si="29"/>
        <v>6</v>
      </c>
    </row>
    <row r="948" spans="1:11" s="1" customFormat="1" x14ac:dyDescent="0.35">
      <c r="A948" s="14" t="str">
        <f>IFERROR(IF(ISNUMBER(SEARCH($A$1,input!$A948)),AND(1920&lt;=VALUE(TRIM(MID(input!$A948,SEARCH($A$1,input!$A948)+4,5))),VALUE(TRIM(MID(input!$A948,SEARCH($A$1,input!$A948)+4,5)))&lt;=2002),"X"),"")</f>
        <v>X</v>
      </c>
      <c r="B948" s="14" t="b">
        <f>IFERROR(IF(ISNUMBER(SEARCH($B$1,input!$A948)),AND(2010&lt;=VALUE(TRIM(MID(input!$A948,SEARCH($B$1,input!$A948)+4,5))),VALUE(TRIM(MID(input!$A948,SEARCH($B$1,input!$A948)+4,5)))&lt;=2020),"X"),"")</f>
        <v>1</v>
      </c>
      <c r="C948" s="14" t="b">
        <f>IFERROR(IF(ISNUMBER(SEARCH($C$1,input!$A948)),AND(2020&lt;=VALUE(TRIM(MID(input!$A948,SEARCH($C$1,input!$A948)+4,5))),VALUE(TRIM(MID(input!$A948,SEARCH($C$1,input!$A948)+4,5)))&lt;=2030),"X"),"")</f>
        <v>0</v>
      </c>
      <c r="D948" s="14" t="str">
        <f>IFERROR(IF(ISNUMBER(SEARCH($D$1,input!$A948)),IF(MID(input!$A948,SEARCH($D$1,input!$A948)+7,2)="cm",AND(150&lt;=VALUE(MID(input!$A948,SEARCH($D$1,input!$A948)+4,3)),VALUE(MID(input!$A948,SEARCH($D$1,input!$A948)+4,3))&lt;=193),IF(MID(input!$A948,SEARCH($D$1,input!$A948)+6,2)="in",AND(59&lt;=VALUE(MID(input!$A948,SEARCH($D$1,input!$A948)+4,2)),VALUE(MID(input!$A948,SEARCH($D$1,input!$A948)+4,2))&lt;=76),"")),"X"),"")</f>
        <v>X</v>
      </c>
      <c r="E948" s="14" t="b">
        <f>IFERROR(IF(ISNUMBER(SEARCH($E$1,input!$A948)),IF(AND(MID(input!$A948,SEARCH($E$1,input!$A948)+4,1)="#",
VLOOKUP(MID(input!$A948,SEARCH($E$1,input!$A948)+5,1),'TRUE LIST'!$C$2:$D$17,2,0),
VLOOKUP(MID(input!$A948,SEARCH($E$1,input!$A948)+6,1),'TRUE LIST'!$C$2:$D$17,2,0),
VLOOKUP(MID(input!$A948,SEARCH($E$1,input!$A948)+7,1),'TRUE LIST'!$C$2:$D$17,2,0),
VLOOKUP(MID(input!$A948,SEARCH($E$1,input!$A948)+8,1),'TRUE LIST'!$C$2:$D$17,2,0),
VLOOKUP(MID(input!$A948,SEARCH($E$1,input!$A948)+9,1),'TRUE LIST'!$C$2:$D$17,2,0),
VLOOKUP(MID(input!$A948,SEARCH($E$1,input!$A948)+10,1),'TRUE LIST'!$C$2:$D$17,2,0),
TRIM(MID(input!$A948,SEARCH($E$1,input!$A948)+11,1))=""),TRUE,""),"X"),"")</f>
        <v>1</v>
      </c>
      <c r="F948" s="14" t="str">
        <f>IFERROR(IF(ISNUMBER(SEARCH($F$1,input!$A948)),VLOOKUP(TRIM(MID(input!$A948,SEARCH($F$1,input!$A948)+4,4)),'TRUE LIST'!$A$2:$B$8,2,0),"X"),"")</f>
        <v>X</v>
      </c>
      <c r="G948" s="14" t="str">
        <f>IFERROR(IF(ISNUMBER(SEARCH($G$1,input!$A948)),IF(LEN(TRIM(MID(input!$A948,SEARCH($G$1,input!$A948)+4,10)))=9,TRUE,""),"X"),"")</f>
        <v>X</v>
      </c>
      <c r="H948" s="14" t="str">
        <f t="shared" ca="1" si="28"/>
        <v/>
      </c>
      <c r="I948" s="13" t="str">
        <f>IF(ISBLANK(input!A948),"x","")</f>
        <v/>
      </c>
      <c r="J948" s="13" t="str">
        <f>IFERROR(IF(I948="x",MATCH("x",I949:I959,0),N/A),"")</f>
        <v/>
      </c>
      <c r="K948" s="14" t="str">
        <f t="shared" ca="1" si="29"/>
        <v/>
      </c>
    </row>
    <row r="949" spans="1:11" s="1" customFormat="1" x14ac:dyDescent="0.35">
      <c r="A949" s="14" t="str">
        <f>IFERROR(IF(ISNUMBER(SEARCH($A$1,input!$A949)),AND(1920&lt;=VALUE(TRIM(MID(input!$A949,SEARCH($A$1,input!$A949)+4,5))),VALUE(TRIM(MID(input!$A949,SEARCH($A$1,input!$A949)+4,5)))&lt;=2002),"X"),"")</f>
        <v>X</v>
      </c>
      <c r="B949" s="14" t="str">
        <f>IFERROR(IF(ISNUMBER(SEARCH($B$1,input!$A949)),AND(2010&lt;=VALUE(TRIM(MID(input!$A949,SEARCH($B$1,input!$A949)+4,5))),VALUE(TRIM(MID(input!$A949,SEARCH($B$1,input!$A949)+4,5)))&lt;=2020),"X"),"")</f>
        <v>X</v>
      </c>
      <c r="C949" s="14" t="str">
        <f>IFERROR(IF(ISNUMBER(SEARCH($C$1,input!$A949)),AND(2020&lt;=VALUE(TRIM(MID(input!$A949,SEARCH($C$1,input!$A949)+4,5))),VALUE(TRIM(MID(input!$A949,SEARCH($C$1,input!$A949)+4,5)))&lt;=2030),"X"),"")</f>
        <v>X</v>
      </c>
      <c r="D949" s="14" t="b">
        <f>IFERROR(IF(ISNUMBER(SEARCH($D$1,input!$A949)),IF(MID(input!$A949,SEARCH($D$1,input!$A949)+7,2)="cm",AND(150&lt;=VALUE(MID(input!$A949,SEARCH($D$1,input!$A949)+4,3)),VALUE(MID(input!$A949,SEARCH($D$1,input!$A949)+4,3))&lt;=193),IF(MID(input!$A949,SEARCH($D$1,input!$A949)+6,2)="in",AND(59&lt;=VALUE(MID(input!$A949,SEARCH($D$1,input!$A949)+4,2)),VALUE(MID(input!$A949,SEARCH($D$1,input!$A949)+4,2))&lt;=76),"")),"X"),"")</f>
        <v>1</v>
      </c>
      <c r="E949" s="14" t="str">
        <f>IFERROR(IF(ISNUMBER(SEARCH($E$1,input!$A949)),IF(AND(MID(input!$A949,SEARCH($E$1,input!$A949)+4,1)="#",
VLOOKUP(MID(input!$A949,SEARCH($E$1,input!$A949)+5,1),'TRUE LIST'!$C$2:$D$17,2,0),
VLOOKUP(MID(input!$A949,SEARCH($E$1,input!$A949)+6,1),'TRUE LIST'!$C$2:$D$17,2,0),
VLOOKUP(MID(input!$A949,SEARCH($E$1,input!$A949)+7,1),'TRUE LIST'!$C$2:$D$17,2,0),
VLOOKUP(MID(input!$A949,SEARCH($E$1,input!$A949)+8,1),'TRUE LIST'!$C$2:$D$17,2,0),
VLOOKUP(MID(input!$A949,SEARCH($E$1,input!$A949)+9,1),'TRUE LIST'!$C$2:$D$17,2,0),
VLOOKUP(MID(input!$A949,SEARCH($E$1,input!$A949)+10,1),'TRUE LIST'!$C$2:$D$17,2,0),
TRIM(MID(input!$A949,SEARCH($E$1,input!$A949)+11,1))=""),TRUE,""),"X"),"")</f>
        <v>X</v>
      </c>
      <c r="F949" s="14" t="str">
        <f>IFERROR(IF(ISNUMBER(SEARCH($F$1,input!$A949)),VLOOKUP(TRIM(MID(input!$A949,SEARCH($F$1,input!$A949)+4,4)),'TRUE LIST'!$A$2:$B$8,2,0),"X"),"")</f>
        <v>X</v>
      </c>
      <c r="G949" s="14" t="str">
        <f>IFERROR(IF(ISNUMBER(SEARCH($G$1,input!$A949)),IF(LEN(TRIM(MID(input!$A949,SEARCH($G$1,input!$A949)+4,10)))=9,TRUE,""),"X"),"")</f>
        <v>X</v>
      </c>
      <c r="H949" s="14" t="str">
        <f t="shared" ca="1" si="28"/>
        <v/>
      </c>
      <c r="I949" s="13" t="str">
        <f>IF(ISBLANK(input!A949),"x","")</f>
        <v/>
      </c>
      <c r="J949" s="13" t="str">
        <f>IFERROR(IF(I949="x",MATCH("x",I950:I959,0),N/A),"")</f>
        <v/>
      </c>
      <c r="K949" s="14" t="str">
        <f t="shared" ca="1" si="29"/>
        <v/>
      </c>
    </row>
    <row r="950" spans="1:11" s="1" customFormat="1" x14ac:dyDescent="0.35">
      <c r="A950" s="14" t="str">
        <f>IFERROR(IF(ISNUMBER(SEARCH($A$1,input!$A950)),AND(1920&lt;=VALUE(TRIM(MID(input!$A950,SEARCH($A$1,input!$A950)+4,5))),VALUE(TRIM(MID(input!$A950,SEARCH($A$1,input!$A950)+4,5)))&lt;=2002),"X"),"")</f>
        <v>X</v>
      </c>
      <c r="B950" s="14" t="str">
        <f>IFERROR(IF(ISNUMBER(SEARCH($B$1,input!$A950)),AND(2010&lt;=VALUE(TRIM(MID(input!$A950,SEARCH($B$1,input!$A950)+4,5))),VALUE(TRIM(MID(input!$A950,SEARCH($B$1,input!$A950)+4,5)))&lt;=2020),"X"),"")</f>
        <v>X</v>
      </c>
      <c r="C950" s="14" t="str">
        <f>IFERROR(IF(ISNUMBER(SEARCH($C$1,input!$A950)),AND(2020&lt;=VALUE(TRIM(MID(input!$A950,SEARCH($C$1,input!$A950)+4,5))),VALUE(TRIM(MID(input!$A950,SEARCH($C$1,input!$A950)+4,5)))&lt;=2030),"X"),"")</f>
        <v>X</v>
      </c>
      <c r="D950" s="14" t="str">
        <f>IFERROR(IF(ISNUMBER(SEARCH($D$1,input!$A950)),IF(MID(input!$A950,SEARCH($D$1,input!$A950)+7,2)="cm",AND(150&lt;=VALUE(MID(input!$A950,SEARCH($D$1,input!$A950)+4,3)),VALUE(MID(input!$A950,SEARCH($D$1,input!$A950)+4,3))&lt;=193),IF(MID(input!$A950,SEARCH($D$1,input!$A950)+6,2)="in",AND(59&lt;=VALUE(MID(input!$A950,SEARCH($D$1,input!$A950)+4,2)),VALUE(MID(input!$A950,SEARCH($D$1,input!$A950)+4,2))&lt;=76),"")),"X"),"")</f>
        <v>X</v>
      </c>
      <c r="E950" s="14" t="str">
        <f>IFERROR(IF(ISNUMBER(SEARCH($E$1,input!$A950)),IF(AND(MID(input!$A950,SEARCH($E$1,input!$A950)+4,1)="#",
VLOOKUP(MID(input!$A950,SEARCH($E$1,input!$A950)+5,1),'TRUE LIST'!$C$2:$D$17,2,0),
VLOOKUP(MID(input!$A950,SEARCH($E$1,input!$A950)+6,1),'TRUE LIST'!$C$2:$D$17,2,0),
VLOOKUP(MID(input!$A950,SEARCH($E$1,input!$A950)+7,1),'TRUE LIST'!$C$2:$D$17,2,0),
VLOOKUP(MID(input!$A950,SEARCH($E$1,input!$A950)+8,1),'TRUE LIST'!$C$2:$D$17,2,0),
VLOOKUP(MID(input!$A950,SEARCH($E$1,input!$A950)+9,1),'TRUE LIST'!$C$2:$D$17,2,0),
VLOOKUP(MID(input!$A950,SEARCH($E$1,input!$A950)+10,1),'TRUE LIST'!$C$2:$D$17,2,0),
TRIM(MID(input!$A950,SEARCH($E$1,input!$A950)+11,1))=""),TRUE,""),"X"),"")</f>
        <v>X</v>
      </c>
      <c r="F950" s="14" t="str">
        <f>IFERROR(IF(ISNUMBER(SEARCH($F$1,input!$A950)),VLOOKUP(TRIM(MID(input!$A950,SEARCH($F$1,input!$A950)+4,4)),'TRUE LIST'!$A$2:$B$8,2,0),"X"),"")</f>
        <v>X</v>
      </c>
      <c r="G950" s="14" t="str">
        <f>IFERROR(IF(ISNUMBER(SEARCH($G$1,input!$A950)),IF(LEN(TRIM(MID(input!$A950,SEARCH($G$1,input!$A950)+4,10)))=9,TRUE,""),"X"),"")</f>
        <v>X</v>
      </c>
      <c r="H950" s="14" t="str">
        <f t="shared" ca="1" si="28"/>
        <v/>
      </c>
      <c r="I950" s="13" t="str">
        <f>IF(ISBLANK(input!A950),"x","")</f>
        <v>x</v>
      </c>
      <c r="J950" s="13">
        <f>IFERROR(IF(I950="x",MATCH("x",I951:I959,0),N/A),"")</f>
        <v>4</v>
      </c>
      <c r="K950" s="14" t="str">
        <f t="shared" ca="1" si="29"/>
        <v/>
      </c>
    </row>
    <row r="951" spans="1:11" s="1" customFormat="1" x14ac:dyDescent="0.35">
      <c r="A951" s="14" t="str">
        <f>IFERROR(IF(ISNUMBER(SEARCH($A$1,input!$A951)),AND(1920&lt;=VALUE(TRIM(MID(input!$A951,SEARCH($A$1,input!$A951)+4,5))),VALUE(TRIM(MID(input!$A951,SEARCH($A$1,input!$A951)+4,5)))&lt;=2002),"X"),"")</f>
        <v>X</v>
      </c>
      <c r="B951" s="14" t="b">
        <f>IFERROR(IF(ISNUMBER(SEARCH($B$1,input!$A951)),AND(2010&lt;=VALUE(TRIM(MID(input!$A951,SEARCH($B$1,input!$A951)+4,5))),VALUE(TRIM(MID(input!$A951,SEARCH($B$1,input!$A951)+4,5)))&lt;=2020),"X"),"")</f>
        <v>1</v>
      </c>
      <c r="C951" s="14" t="str">
        <f>IFERROR(IF(ISNUMBER(SEARCH($C$1,input!$A951)),AND(2020&lt;=VALUE(TRIM(MID(input!$A951,SEARCH($C$1,input!$A951)+4,5))),VALUE(TRIM(MID(input!$A951,SEARCH($C$1,input!$A951)+4,5)))&lt;=2030),"X"),"")</f>
        <v>X</v>
      </c>
      <c r="D951" s="14" t="str">
        <f>IFERROR(IF(ISNUMBER(SEARCH($D$1,input!$A951)),IF(MID(input!$A951,SEARCH($D$1,input!$A951)+7,2)="cm",AND(150&lt;=VALUE(MID(input!$A951,SEARCH($D$1,input!$A951)+4,3)),VALUE(MID(input!$A951,SEARCH($D$1,input!$A951)+4,3))&lt;=193),IF(MID(input!$A951,SEARCH($D$1,input!$A951)+6,2)="in",AND(59&lt;=VALUE(MID(input!$A951,SEARCH($D$1,input!$A951)+4,2)),VALUE(MID(input!$A951,SEARCH($D$1,input!$A951)+4,2))&lt;=76),"")),"X"),"")</f>
        <v/>
      </c>
      <c r="E951" s="14" t="str">
        <f>IFERROR(IF(ISNUMBER(SEARCH($E$1,input!$A951)),IF(AND(MID(input!$A951,SEARCH($E$1,input!$A951)+4,1)="#",
VLOOKUP(MID(input!$A951,SEARCH($E$1,input!$A951)+5,1),'TRUE LIST'!$C$2:$D$17,2,0),
VLOOKUP(MID(input!$A951,SEARCH($E$1,input!$A951)+6,1),'TRUE LIST'!$C$2:$D$17,2,0),
VLOOKUP(MID(input!$A951,SEARCH($E$1,input!$A951)+7,1),'TRUE LIST'!$C$2:$D$17,2,0),
VLOOKUP(MID(input!$A951,SEARCH($E$1,input!$A951)+8,1),'TRUE LIST'!$C$2:$D$17,2,0),
VLOOKUP(MID(input!$A951,SEARCH($E$1,input!$A951)+9,1),'TRUE LIST'!$C$2:$D$17,2,0),
VLOOKUP(MID(input!$A951,SEARCH($E$1,input!$A951)+10,1),'TRUE LIST'!$C$2:$D$17,2,0),
TRIM(MID(input!$A951,SEARCH($E$1,input!$A951)+11,1))=""),TRUE,""),"X"),"")</f>
        <v>X</v>
      </c>
      <c r="F951" s="14" t="b">
        <f>IFERROR(IF(ISNUMBER(SEARCH($F$1,input!$A951)),VLOOKUP(TRIM(MID(input!$A951,SEARCH($F$1,input!$A951)+4,4)),'TRUE LIST'!$A$2:$B$8,2,0),"X"),"")</f>
        <v>1</v>
      </c>
      <c r="G951" s="14" t="b">
        <f>IFERROR(IF(ISNUMBER(SEARCH($G$1,input!$A951)),IF(LEN(TRIM(MID(input!$A951,SEARCH($G$1,input!$A951)+4,10)))=9,TRUE,""),"X"),"")</f>
        <v>1</v>
      </c>
      <c r="H951" s="14">
        <f t="shared" ca="1" si="28"/>
        <v>6</v>
      </c>
      <c r="I951" s="13" t="str">
        <f>IF(ISBLANK(input!A951),"x","")</f>
        <v/>
      </c>
      <c r="J951" s="13" t="str">
        <f>IFERROR(IF(I951="x",MATCH("x",I952:I959,0),N/A),"")</f>
        <v/>
      </c>
      <c r="K951" s="14">
        <f t="shared" ca="1" si="29"/>
        <v>6</v>
      </c>
    </row>
    <row r="952" spans="1:11" s="1" customFormat="1" x14ac:dyDescent="0.35">
      <c r="A952" s="14" t="str">
        <f>IFERROR(IF(ISNUMBER(SEARCH($A$1,input!$A952)),AND(1920&lt;=VALUE(TRIM(MID(input!$A952,SEARCH($A$1,input!$A952)+4,5))),VALUE(TRIM(MID(input!$A952,SEARCH($A$1,input!$A952)+4,5)))&lt;=2002),"X"),"")</f>
        <v>X</v>
      </c>
      <c r="B952" s="14" t="str">
        <f>IFERROR(IF(ISNUMBER(SEARCH($B$1,input!$A952)),AND(2010&lt;=VALUE(TRIM(MID(input!$A952,SEARCH($B$1,input!$A952)+4,5))),VALUE(TRIM(MID(input!$A952,SEARCH($B$1,input!$A952)+4,5)))&lt;=2020),"X"),"")</f>
        <v>X</v>
      </c>
      <c r="C952" s="14" t="str">
        <f>IFERROR(IF(ISNUMBER(SEARCH($C$1,input!$A952)),AND(2020&lt;=VALUE(TRIM(MID(input!$A952,SEARCH($C$1,input!$A952)+4,5))),VALUE(TRIM(MID(input!$A952,SEARCH($C$1,input!$A952)+4,5)))&lt;=2030),"X"),"")</f>
        <v>X</v>
      </c>
      <c r="D952" s="14" t="str">
        <f>IFERROR(IF(ISNUMBER(SEARCH($D$1,input!$A952)),IF(MID(input!$A952,SEARCH($D$1,input!$A952)+7,2)="cm",AND(150&lt;=VALUE(MID(input!$A952,SEARCH($D$1,input!$A952)+4,3)),VALUE(MID(input!$A952,SEARCH($D$1,input!$A952)+4,3))&lt;=193),IF(MID(input!$A952,SEARCH($D$1,input!$A952)+6,2)="in",AND(59&lt;=VALUE(MID(input!$A952,SEARCH($D$1,input!$A952)+4,2)),VALUE(MID(input!$A952,SEARCH($D$1,input!$A952)+4,2))&lt;=76),"")),"X"),"")</f>
        <v>X</v>
      </c>
      <c r="E952" s="14" t="b">
        <f>IFERROR(IF(ISNUMBER(SEARCH($E$1,input!$A952)),IF(AND(MID(input!$A952,SEARCH($E$1,input!$A952)+4,1)="#",
VLOOKUP(MID(input!$A952,SEARCH($E$1,input!$A952)+5,1),'TRUE LIST'!$C$2:$D$17,2,0),
VLOOKUP(MID(input!$A952,SEARCH($E$1,input!$A952)+6,1),'TRUE LIST'!$C$2:$D$17,2,0),
VLOOKUP(MID(input!$A952,SEARCH($E$1,input!$A952)+7,1),'TRUE LIST'!$C$2:$D$17,2,0),
VLOOKUP(MID(input!$A952,SEARCH($E$1,input!$A952)+8,1),'TRUE LIST'!$C$2:$D$17,2,0),
VLOOKUP(MID(input!$A952,SEARCH($E$1,input!$A952)+9,1),'TRUE LIST'!$C$2:$D$17,2,0),
VLOOKUP(MID(input!$A952,SEARCH($E$1,input!$A952)+10,1),'TRUE LIST'!$C$2:$D$17,2,0),
TRIM(MID(input!$A952,SEARCH($E$1,input!$A952)+11,1))=""),TRUE,""),"X"),"")</f>
        <v>1</v>
      </c>
      <c r="F952" s="14" t="str">
        <f>IFERROR(IF(ISNUMBER(SEARCH($F$1,input!$A952)),VLOOKUP(TRIM(MID(input!$A952,SEARCH($F$1,input!$A952)+4,4)),'TRUE LIST'!$A$2:$B$8,2,0),"X"),"")</f>
        <v>X</v>
      </c>
      <c r="G952" s="14" t="str">
        <f>IFERROR(IF(ISNUMBER(SEARCH($G$1,input!$A952)),IF(LEN(TRIM(MID(input!$A952,SEARCH($G$1,input!$A952)+4,10)))=9,TRUE,""),"X"),"")</f>
        <v>X</v>
      </c>
      <c r="H952" s="14" t="str">
        <f t="shared" ca="1" si="28"/>
        <v/>
      </c>
      <c r="I952" s="13" t="str">
        <f>IF(ISBLANK(input!A952),"x","")</f>
        <v/>
      </c>
      <c r="J952" s="13" t="str">
        <f>IFERROR(IF(I952="x",MATCH("x",I953:I959,0),N/A),"")</f>
        <v/>
      </c>
      <c r="K952" s="14" t="str">
        <f t="shared" ca="1" si="29"/>
        <v/>
      </c>
    </row>
    <row r="953" spans="1:11" s="1" customFormat="1" x14ac:dyDescent="0.35">
      <c r="A953" s="14" t="b">
        <f>IFERROR(IF(ISNUMBER(SEARCH($A$1,input!$A953)),AND(1920&lt;=VALUE(TRIM(MID(input!$A953,SEARCH($A$1,input!$A953)+4,5))),VALUE(TRIM(MID(input!$A953,SEARCH($A$1,input!$A953)+4,5)))&lt;=2002),"X"),"")</f>
        <v>1</v>
      </c>
      <c r="B953" s="14" t="str">
        <f>IFERROR(IF(ISNUMBER(SEARCH($B$1,input!$A953)),AND(2010&lt;=VALUE(TRIM(MID(input!$A953,SEARCH($B$1,input!$A953)+4,5))),VALUE(TRIM(MID(input!$A953,SEARCH($B$1,input!$A953)+4,5)))&lt;=2020),"X"),"")</f>
        <v>X</v>
      </c>
      <c r="C953" s="14" t="b">
        <f>IFERROR(IF(ISNUMBER(SEARCH($C$1,input!$A953)),AND(2020&lt;=VALUE(TRIM(MID(input!$A953,SEARCH($C$1,input!$A953)+4,5))),VALUE(TRIM(MID(input!$A953,SEARCH($C$1,input!$A953)+4,5)))&lt;=2030),"X"),"")</f>
        <v>1</v>
      </c>
      <c r="D953" s="14" t="str">
        <f>IFERROR(IF(ISNUMBER(SEARCH($D$1,input!$A953)),IF(MID(input!$A953,SEARCH($D$1,input!$A953)+7,2)="cm",AND(150&lt;=VALUE(MID(input!$A953,SEARCH($D$1,input!$A953)+4,3)),VALUE(MID(input!$A953,SEARCH($D$1,input!$A953)+4,3))&lt;=193),IF(MID(input!$A953,SEARCH($D$1,input!$A953)+6,2)="in",AND(59&lt;=VALUE(MID(input!$A953,SEARCH($D$1,input!$A953)+4,2)),VALUE(MID(input!$A953,SEARCH($D$1,input!$A953)+4,2))&lt;=76),"")),"X"),"")</f>
        <v>X</v>
      </c>
      <c r="E953" s="14" t="str">
        <f>IFERROR(IF(ISNUMBER(SEARCH($E$1,input!$A953)),IF(AND(MID(input!$A953,SEARCH($E$1,input!$A953)+4,1)="#",
VLOOKUP(MID(input!$A953,SEARCH($E$1,input!$A953)+5,1),'TRUE LIST'!$C$2:$D$17,2,0),
VLOOKUP(MID(input!$A953,SEARCH($E$1,input!$A953)+6,1),'TRUE LIST'!$C$2:$D$17,2,0),
VLOOKUP(MID(input!$A953,SEARCH($E$1,input!$A953)+7,1),'TRUE LIST'!$C$2:$D$17,2,0),
VLOOKUP(MID(input!$A953,SEARCH($E$1,input!$A953)+8,1),'TRUE LIST'!$C$2:$D$17,2,0),
VLOOKUP(MID(input!$A953,SEARCH($E$1,input!$A953)+9,1),'TRUE LIST'!$C$2:$D$17,2,0),
VLOOKUP(MID(input!$A953,SEARCH($E$1,input!$A953)+10,1),'TRUE LIST'!$C$2:$D$17,2,0),
TRIM(MID(input!$A953,SEARCH($E$1,input!$A953)+11,1))=""),TRUE,""),"X"),"")</f>
        <v>X</v>
      </c>
      <c r="F953" s="14" t="str">
        <f>IFERROR(IF(ISNUMBER(SEARCH($F$1,input!$A953)),VLOOKUP(TRIM(MID(input!$A953,SEARCH($F$1,input!$A953)+4,4)),'TRUE LIST'!$A$2:$B$8,2,0),"X"),"")</f>
        <v>X</v>
      </c>
      <c r="G953" s="14" t="str">
        <f>IFERROR(IF(ISNUMBER(SEARCH($G$1,input!$A953)),IF(LEN(TRIM(MID(input!$A953,SEARCH($G$1,input!$A953)+4,10)))=9,TRUE,""),"X"),"")</f>
        <v>X</v>
      </c>
      <c r="H953" s="14" t="str">
        <f t="shared" ca="1" si="28"/>
        <v/>
      </c>
      <c r="I953" s="13" t="str">
        <f>IF(ISBLANK(input!A953),"x","")</f>
        <v/>
      </c>
      <c r="J953" s="13" t="str">
        <f>IFERROR(IF(I953="x",MATCH("x",I954:I959,0),N/A),"")</f>
        <v/>
      </c>
      <c r="K953" s="14" t="str">
        <f t="shared" ca="1" si="29"/>
        <v/>
      </c>
    </row>
    <row r="954" spans="1:11" s="1" customFormat="1" x14ac:dyDescent="0.35">
      <c r="A954" s="14" t="str">
        <f>IFERROR(IF(ISNUMBER(SEARCH($A$1,input!$A954)),AND(1920&lt;=VALUE(TRIM(MID(input!$A954,SEARCH($A$1,input!$A954)+4,5))),VALUE(TRIM(MID(input!$A954,SEARCH($A$1,input!$A954)+4,5)))&lt;=2002),"X"),"")</f>
        <v>X</v>
      </c>
      <c r="B954" s="14" t="str">
        <f>IFERROR(IF(ISNUMBER(SEARCH($B$1,input!$A954)),AND(2010&lt;=VALUE(TRIM(MID(input!$A954,SEARCH($B$1,input!$A954)+4,5))),VALUE(TRIM(MID(input!$A954,SEARCH($B$1,input!$A954)+4,5)))&lt;=2020),"X"),"")</f>
        <v>X</v>
      </c>
      <c r="C954" s="14" t="str">
        <f>IFERROR(IF(ISNUMBER(SEARCH($C$1,input!$A954)),AND(2020&lt;=VALUE(TRIM(MID(input!$A954,SEARCH($C$1,input!$A954)+4,5))),VALUE(TRIM(MID(input!$A954,SEARCH($C$1,input!$A954)+4,5)))&lt;=2030),"X"),"")</f>
        <v>X</v>
      </c>
      <c r="D954" s="14" t="str">
        <f>IFERROR(IF(ISNUMBER(SEARCH($D$1,input!$A954)),IF(MID(input!$A954,SEARCH($D$1,input!$A954)+7,2)="cm",AND(150&lt;=VALUE(MID(input!$A954,SEARCH($D$1,input!$A954)+4,3)),VALUE(MID(input!$A954,SEARCH($D$1,input!$A954)+4,3))&lt;=193),IF(MID(input!$A954,SEARCH($D$1,input!$A954)+6,2)="in",AND(59&lt;=VALUE(MID(input!$A954,SEARCH($D$1,input!$A954)+4,2)),VALUE(MID(input!$A954,SEARCH($D$1,input!$A954)+4,2))&lt;=76),"")),"X"),"")</f>
        <v>X</v>
      </c>
      <c r="E954" s="14" t="str">
        <f>IFERROR(IF(ISNUMBER(SEARCH($E$1,input!$A954)),IF(AND(MID(input!$A954,SEARCH($E$1,input!$A954)+4,1)="#",
VLOOKUP(MID(input!$A954,SEARCH($E$1,input!$A954)+5,1),'TRUE LIST'!$C$2:$D$17,2,0),
VLOOKUP(MID(input!$A954,SEARCH($E$1,input!$A954)+6,1),'TRUE LIST'!$C$2:$D$17,2,0),
VLOOKUP(MID(input!$A954,SEARCH($E$1,input!$A954)+7,1),'TRUE LIST'!$C$2:$D$17,2,0),
VLOOKUP(MID(input!$A954,SEARCH($E$1,input!$A954)+8,1),'TRUE LIST'!$C$2:$D$17,2,0),
VLOOKUP(MID(input!$A954,SEARCH($E$1,input!$A954)+9,1),'TRUE LIST'!$C$2:$D$17,2,0),
VLOOKUP(MID(input!$A954,SEARCH($E$1,input!$A954)+10,1),'TRUE LIST'!$C$2:$D$17,2,0),
TRIM(MID(input!$A954,SEARCH($E$1,input!$A954)+11,1))=""),TRUE,""),"X"),"")</f>
        <v>X</v>
      </c>
      <c r="F954" s="14" t="str">
        <f>IFERROR(IF(ISNUMBER(SEARCH($F$1,input!$A954)),VLOOKUP(TRIM(MID(input!$A954,SEARCH($F$1,input!$A954)+4,4)),'TRUE LIST'!$A$2:$B$8,2,0),"X"),"")</f>
        <v>X</v>
      </c>
      <c r="G954" s="14" t="str">
        <f>IFERROR(IF(ISNUMBER(SEARCH($G$1,input!$A954)),IF(LEN(TRIM(MID(input!$A954,SEARCH($G$1,input!$A954)+4,10)))=9,TRUE,""),"X"),"")</f>
        <v>X</v>
      </c>
      <c r="H954" s="14" t="str">
        <f t="shared" ca="1" si="28"/>
        <v/>
      </c>
      <c r="I954" s="13" t="str">
        <f>IF(ISBLANK(input!A954),"x","")</f>
        <v>x</v>
      </c>
      <c r="J954" s="13">
        <f>IFERROR(IF(I954="x",MATCH("x",I955:I959,0),N/A),"")</f>
        <v>5</v>
      </c>
      <c r="K954" s="14" t="str">
        <f t="shared" ca="1" si="29"/>
        <v/>
      </c>
    </row>
    <row r="955" spans="1:11" s="1" customFormat="1" x14ac:dyDescent="0.35">
      <c r="A955" s="14" t="str">
        <f>IFERROR(IF(ISNUMBER(SEARCH($A$1,input!$A955)),AND(1920&lt;=VALUE(TRIM(MID(input!$A955,SEARCH($A$1,input!$A955)+4,5))),VALUE(TRIM(MID(input!$A955,SEARCH($A$1,input!$A955)+4,5)))&lt;=2002),"X"),"")</f>
        <v>X</v>
      </c>
      <c r="B955" s="14" t="str">
        <f>IFERROR(IF(ISNUMBER(SEARCH($B$1,input!$A955)),AND(2010&lt;=VALUE(TRIM(MID(input!$A955,SEARCH($B$1,input!$A955)+4,5))),VALUE(TRIM(MID(input!$A955,SEARCH($B$1,input!$A955)+4,5)))&lt;=2020),"X"),"")</f>
        <v>X</v>
      </c>
      <c r="C955" s="14" t="str">
        <f>IFERROR(IF(ISNUMBER(SEARCH($C$1,input!$A955)),AND(2020&lt;=VALUE(TRIM(MID(input!$A955,SEARCH($C$1,input!$A955)+4,5))),VALUE(TRIM(MID(input!$A955,SEARCH($C$1,input!$A955)+4,5)))&lt;=2030),"X"),"")</f>
        <v>X</v>
      </c>
      <c r="D955" s="14" t="str">
        <f>IFERROR(IF(ISNUMBER(SEARCH($D$1,input!$A955)),IF(MID(input!$A955,SEARCH($D$1,input!$A955)+7,2)="cm",AND(150&lt;=VALUE(MID(input!$A955,SEARCH($D$1,input!$A955)+4,3)),VALUE(MID(input!$A955,SEARCH($D$1,input!$A955)+4,3))&lt;=193),IF(MID(input!$A955,SEARCH($D$1,input!$A955)+6,2)="in",AND(59&lt;=VALUE(MID(input!$A955,SEARCH($D$1,input!$A955)+4,2)),VALUE(MID(input!$A955,SEARCH($D$1,input!$A955)+4,2))&lt;=76),"")),"X"),"")</f>
        <v>X</v>
      </c>
      <c r="E955" s="14" t="b">
        <f>IFERROR(IF(ISNUMBER(SEARCH($E$1,input!$A955)),IF(AND(MID(input!$A955,SEARCH($E$1,input!$A955)+4,1)="#",
VLOOKUP(MID(input!$A955,SEARCH($E$1,input!$A955)+5,1),'TRUE LIST'!$C$2:$D$17,2,0),
VLOOKUP(MID(input!$A955,SEARCH($E$1,input!$A955)+6,1),'TRUE LIST'!$C$2:$D$17,2,0),
VLOOKUP(MID(input!$A955,SEARCH($E$1,input!$A955)+7,1),'TRUE LIST'!$C$2:$D$17,2,0),
VLOOKUP(MID(input!$A955,SEARCH($E$1,input!$A955)+8,1),'TRUE LIST'!$C$2:$D$17,2,0),
VLOOKUP(MID(input!$A955,SEARCH($E$1,input!$A955)+9,1),'TRUE LIST'!$C$2:$D$17,2,0),
VLOOKUP(MID(input!$A955,SEARCH($E$1,input!$A955)+10,1),'TRUE LIST'!$C$2:$D$17,2,0),
TRIM(MID(input!$A955,SEARCH($E$1,input!$A955)+11,1))=""),TRUE,""),"X"),"")</f>
        <v>1</v>
      </c>
      <c r="F955" s="14" t="str">
        <f>IFERROR(IF(ISNUMBER(SEARCH($F$1,input!$A955)),VLOOKUP(TRIM(MID(input!$A955,SEARCH($F$1,input!$A955)+4,4)),'TRUE LIST'!$A$2:$B$8,2,0),"X"),"")</f>
        <v>X</v>
      </c>
      <c r="G955" s="14" t="str">
        <f>IFERROR(IF(ISNUMBER(SEARCH($G$1,input!$A955)),IF(LEN(TRIM(MID(input!$A955,SEARCH($G$1,input!$A955)+4,10)))=9,TRUE,""),"X"),"")</f>
        <v>X</v>
      </c>
      <c r="H955" s="14">
        <f t="shared" ca="1" si="28"/>
        <v>6</v>
      </c>
      <c r="I955" s="13" t="str">
        <f>IF(ISBLANK(input!A955),"x","")</f>
        <v/>
      </c>
      <c r="J955" s="13" t="str">
        <f>IFERROR(IF(I955="x",MATCH("x",I956:I959,0),N/A),"")</f>
        <v/>
      </c>
      <c r="K955" s="14">
        <f t="shared" ca="1" si="29"/>
        <v>6</v>
      </c>
    </row>
    <row r="956" spans="1:11" s="1" customFormat="1" x14ac:dyDescent="0.35">
      <c r="A956" s="14" t="str">
        <f>IFERROR(IF(ISNUMBER(SEARCH($A$1,input!$A956)),AND(1920&lt;=VALUE(TRIM(MID(input!$A956,SEARCH($A$1,input!$A956)+4,5))),VALUE(TRIM(MID(input!$A956,SEARCH($A$1,input!$A956)+4,5)))&lt;=2002),"X"),"")</f>
        <v>X</v>
      </c>
      <c r="B956" s="14" t="b">
        <f>IFERROR(IF(ISNUMBER(SEARCH($B$1,input!$A956)),AND(2010&lt;=VALUE(TRIM(MID(input!$A956,SEARCH($B$1,input!$A956)+4,5))),VALUE(TRIM(MID(input!$A956,SEARCH($B$1,input!$A956)+4,5)))&lt;=2020),"X"),"")</f>
        <v>1</v>
      </c>
      <c r="C956" s="14" t="str">
        <f>IFERROR(IF(ISNUMBER(SEARCH($C$1,input!$A956)),AND(2020&lt;=VALUE(TRIM(MID(input!$A956,SEARCH($C$1,input!$A956)+4,5))),VALUE(TRIM(MID(input!$A956,SEARCH($C$1,input!$A956)+4,5)))&lt;=2030),"X"),"")</f>
        <v>X</v>
      </c>
      <c r="D956" s="14" t="b">
        <f>IFERROR(IF(ISNUMBER(SEARCH($D$1,input!$A956)),IF(MID(input!$A956,SEARCH($D$1,input!$A956)+7,2)="cm",AND(150&lt;=VALUE(MID(input!$A956,SEARCH($D$1,input!$A956)+4,3)),VALUE(MID(input!$A956,SEARCH($D$1,input!$A956)+4,3))&lt;=193),IF(MID(input!$A956,SEARCH($D$1,input!$A956)+6,2)="in",AND(59&lt;=VALUE(MID(input!$A956,SEARCH($D$1,input!$A956)+4,2)),VALUE(MID(input!$A956,SEARCH($D$1,input!$A956)+4,2))&lt;=76),"")),"X"),"")</f>
        <v>1</v>
      </c>
      <c r="E956" s="14" t="str">
        <f>IFERROR(IF(ISNUMBER(SEARCH($E$1,input!$A956)),IF(AND(MID(input!$A956,SEARCH($E$1,input!$A956)+4,1)="#",
VLOOKUP(MID(input!$A956,SEARCH($E$1,input!$A956)+5,1),'TRUE LIST'!$C$2:$D$17,2,0),
VLOOKUP(MID(input!$A956,SEARCH($E$1,input!$A956)+6,1),'TRUE LIST'!$C$2:$D$17,2,0),
VLOOKUP(MID(input!$A956,SEARCH($E$1,input!$A956)+7,1),'TRUE LIST'!$C$2:$D$17,2,0),
VLOOKUP(MID(input!$A956,SEARCH($E$1,input!$A956)+8,1),'TRUE LIST'!$C$2:$D$17,2,0),
VLOOKUP(MID(input!$A956,SEARCH($E$1,input!$A956)+9,1),'TRUE LIST'!$C$2:$D$17,2,0),
VLOOKUP(MID(input!$A956,SEARCH($E$1,input!$A956)+10,1),'TRUE LIST'!$C$2:$D$17,2,0),
TRIM(MID(input!$A956,SEARCH($E$1,input!$A956)+11,1))=""),TRUE,""),"X"),"")</f>
        <v>X</v>
      </c>
      <c r="F956" s="14" t="str">
        <f>IFERROR(IF(ISNUMBER(SEARCH($F$1,input!$A956)),VLOOKUP(TRIM(MID(input!$A956,SEARCH($F$1,input!$A956)+4,4)),'TRUE LIST'!$A$2:$B$8,2,0),"X"),"")</f>
        <v>X</v>
      </c>
      <c r="G956" s="14" t="b">
        <f>IFERROR(IF(ISNUMBER(SEARCH($G$1,input!$A956)),IF(LEN(TRIM(MID(input!$A956,SEARCH($G$1,input!$A956)+4,10)))=9,TRUE,""),"X"),"")</f>
        <v>1</v>
      </c>
      <c r="H956" s="14" t="str">
        <f t="shared" ca="1" si="28"/>
        <v/>
      </c>
      <c r="I956" s="13" t="str">
        <f>IF(ISBLANK(input!A956),"x","")</f>
        <v/>
      </c>
      <c r="J956" s="13" t="str">
        <f>IFERROR(IF(I956="x",MATCH("x",I957:I959,0),N/A),"")</f>
        <v/>
      </c>
      <c r="K956" s="14" t="str">
        <f t="shared" ca="1" si="29"/>
        <v/>
      </c>
    </row>
    <row r="957" spans="1:11" s="1" customFormat="1" x14ac:dyDescent="0.35">
      <c r="A957" s="14" t="b">
        <f>IFERROR(IF(ISNUMBER(SEARCH($A$1,input!$A957)),AND(1920&lt;=VALUE(TRIM(MID(input!$A957,SEARCH($A$1,input!$A957)+4,5))),VALUE(TRIM(MID(input!$A957,SEARCH($A$1,input!$A957)+4,5)))&lt;=2002),"X"),"")</f>
        <v>1</v>
      </c>
      <c r="B957" s="14" t="str">
        <f>IFERROR(IF(ISNUMBER(SEARCH($B$1,input!$A957)),AND(2010&lt;=VALUE(TRIM(MID(input!$A957,SEARCH($B$1,input!$A957)+4,5))),VALUE(TRIM(MID(input!$A957,SEARCH($B$1,input!$A957)+4,5)))&lt;=2020),"X"),"")</f>
        <v>X</v>
      </c>
      <c r="C957" s="14" t="str">
        <f>IFERROR(IF(ISNUMBER(SEARCH($C$1,input!$A957)),AND(2020&lt;=VALUE(TRIM(MID(input!$A957,SEARCH($C$1,input!$A957)+4,5))),VALUE(TRIM(MID(input!$A957,SEARCH($C$1,input!$A957)+4,5)))&lt;=2030),"X"),"")</f>
        <v>X</v>
      </c>
      <c r="D957" s="14" t="str">
        <f>IFERROR(IF(ISNUMBER(SEARCH($D$1,input!$A957)),IF(MID(input!$A957,SEARCH($D$1,input!$A957)+7,2)="cm",AND(150&lt;=VALUE(MID(input!$A957,SEARCH($D$1,input!$A957)+4,3)),VALUE(MID(input!$A957,SEARCH($D$1,input!$A957)+4,3))&lt;=193),IF(MID(input!$A957,SEARCH($D$1,input!$A957)+6,2)="in",AND(59&lt;=VALUE(MID(input!$A957,SEARCH($D$1,input!$A957)+4,2)),VALUE(MID(input!$A957,SEARCH($D$1,input!$A957)+4,2))&lt;=76),"")),"X"),"")</f>
        <v>X</v>
      </c>
      <c r="E957" s="14" t="str">
        <f>IFERROR(IF(ISNUMBER(SEARCH($E$1,input!$A957)),IF(AND(MID(input!$A957,SEARCH($E$1,input!$A957)+4,1)="#",
VLOOKUP(MID(input!$A957,SEARCH($E$1,input!$A957)+5,1),'TRUE LIST'!$C$2:$D$17,2,0),
VLOOKUP(MID(input!$A957,SEARCH($E$1,input!$A957)+6,1),'TRUE LIST'!$C$2:$D$17,2,0),
VLOOKUP(MID(input!$A957,SEARCH($E$1,input!$A957)+7,1),'TRUE LIST'!$C$2:$D$17,2,0),
VLOOKUP(MID(input!$A957,SEARCH($E$1,input!$A957)+8,1),'TRUE LIST'!$C$2:$D$17,2,0),
VLOOKUP(MID(input!$A957,SEARCH($E$1,input!$A957)+9,1),'TRUE LIST'!$C$2:$D$17,2,0),
VLOOKUP(MID(input!$A957,SEARCH($E$1,input!$A957)+10,1),'TRUE LIST'!$C$2:$D$17,2,0),
TRIM(MID(input!$A957,SEARCH($E$1,input!$A957)+11,1))=""),TRUE,""),"X"),"")</f>
        <v>X</v>
      </c>
      <c r="F957" s="14" t="str">
        <f>IFERROR(IF(ISNUMBER(SEARCH($F$1,input!$A957)),VLOOKUP(TRIM(MID(input!$A957,SEARCH($F$1,input!$A957)+4,4)),'TRUE LIST'!$A$2:$B$8,2,0),"X"),"")</f>
        <v>X</v>
      </c>
      <c r="G957" s="14" t="str">
        <f>IFERROR(IF(ISNUMBER(SEARCH($G$1,input!$A957)),IF(LEN(TRIM(MID(input!$A957,SEARCH($G$1,input!$A957)+4,10)))=9,TRUE,""),"X"),"")</f>
        <v>X</v>
      </c>
      <c r="H957" s="14" t="str">
        <f t="shared" ca="1" si="28"/>
        <v/>
      </c>
      <c r="I957" s="13" t="str">
        <f>IF(ISBLANK(input!A957),"x","")</f>
        <v/>
      </c>
      <c r="J957" s="13" t="str">
        <f>IFERROR(IF(I957="x",MATCH("x",I958:I959,0),N/A),"")</f>
        <v/>
      </c>
      <c r="K957" s="14" t="str">
        <f t="shared" ca="1" si="29"/>
        <v/>
      </c>
    </row>
    <row r="958" spans="1:11" s="1" customFormat="1" x14ac:dyDescent="0.35">
      <c r="A958" s="14" t="str">
        <f>IFERROR(IF(ISNUMBER(SEARCH($A$1,input!$A958)),AND(1920&lt;=VALUE(TRIM(MID(input!$A958,SEARCH($A$1,input!$A958)+4,5))),VALUE(TRIM(MID(input!$A958,SEARCH($A$1,input!$A958)+4,5)))&lt;=2002),"X"),"")</f>
        <v>X</v>
      </c>
      <c r="B958" s="14" t="str">
        <f>IFERROR(IF(ISNUMBER(SEARCH($B$1,input!$A958)),AND(2010&lt;=VALUE(TRIM(MID(input!$A958,SEARCH($B$1,input!$A958)+4,5))),VALUE(TRIM(MID(input!$A958,SEARCH($B$1,input!$A958)+4,5)))&lt;=2020),"X"),"")</f>
        <v>X</v>
      </c>
      <c r="C958" s="14" t="b">
        <f>IFERROR(IF(ISNUMBER(SEARCH($C$1,input!$A958)),AND(2020&lt;=VALUE(TRIM(MID(input!$A958,SEARCH($C$1,input!$A958)+4,5))),VALUE(TRIM(MID(input!$A958,SEARCH($C$1,input!$A958)+4,5)))&lt;=2030),"X"),"")</f>
        <v>1</v>
      </c>
      <c r="D958" s="14" t="str">
        <f>IFERROR(IF(ISNUMBER(SEARCH($D$1,input!$A958)),IF(MID(input!$A958,SEARCH($D$1,input!$A958)+7,2)="cm",AND(150&lt;=VALUE(MID(input!$A958,SEARCH($D$1,input!$A958)+4,3)),VALUE(MID(input!$A958,SEARCH($D$1,input!$A958)+4,3))&lt;=193),IF(MID(input!$A958,SEARCH($D$1,input!$A958)+6,2)="in",AND(59&lt;=VALUE(MID(input!$A958,SEARCH($D$1,input!$A958)+4,2)),VALUE(MID(input!$A958,SEARCH($D$1,input!$A958)+4,2))&lt;=76),"")),"X"),"")</f>
        <v>X</v>
      </c>
      <c r="E958" s="14" t="str">
        <f>IFERROR(IF(ISNUMBER(SEARCH($E$1,input!$A958)),IF(AND(MID(input!$A958,SEARCH($E$1,input!$A958)+4,1)="#",
VLOOKUP(MID(input!$A958,SEARCH($E$1,input!$A958)+5,1),'TRUE LIST'!$C$2:$D$17,2,0),
VLOOKUP(MID(input!$A958,SEARCH($E$1,input!$A958)+6,1),'TRUE LIST'!$C$2:$D$17,2,0),
VLOOKUP(MID(input!$A958,SEARCH($E$1,input!$A958)+7,1),'TRUE LIST'!$C$2:$D$17,2,0),
VLOOKUP(MID(input!$A958,SEARCH($E$1,input!$A958)+8,1),'TRUE LIST'!$C$2:$D$17,2,0),
VLOOKUP(MID(input!$A958,SEARCH($E$1,input!$A958)+9,1),'TRUE LIST'!$C$2:$D$17,2,0),
VLOOKUP(MID(input!$A958,SEARCH($E$1,input!$A958)+10,1),'TRUE LIST'!$C$2:$D$17,2,0),
TRIM(MID(input!$A958,SEARCH($E$1,input!$A958)+11,1))=""),TRUE,""),"X"),"")</f>
        <v>X</v>
      </c>
      <c r="F958" s="14" t="b">
        <f>IFERROR(IF(ISNUMBER(SEARCH($F$1,input!$A958)),VLOOKUP(TRIM(MID(input!$A958,SEARCH($F$1,input!$A958)+4,4)),'TRUE LIST'!$A$2:$B$8,2,0),"X"),"")</f>
        <v>1</v>
      </c>
      <c r="G958" s="14" t="str">
        <f>IFERROR(IF(ISNUMBER(SEARCH($G$1,input!$A958)),IF(LEN(TRIM(MID(input!$A958,SEARCH($G$1,input!$A958)+4,10)))=9,TRUE,""),"X"),"")</f>
        <v>X</v>
      </c>
      <c r="H958" s="14" t="str">
        <f t="shared" ca="1" si="28"/>
        <v/>
      </c>
      <c r="I958" s="13" t="str">
        <f>IF(ISBLANK(input!A958),"x","")</f>
        <v/>
      </c>
      <c r="J958" s="13" t="str">
        <f>IFERROR(IF(I958="x",MATCH("x",I959:I959,0),N/A),"")</f>
        <v/>
      </c>
      <c r="K958" s="14" t="str">
        <f t="shared" ca="1" si="29"/>
        <v/>
      </c>
    </row>
    <row r="959" spans="1:11" s="1" customFormat="1" x14ac:dyDescent="0.35">
      <c r="A959" s="14" t="str">
        <f>IFERROR(IF(ISNUMBER(SEARCH($A$1,input!$A959)),AND(1920&lt;=VALUE(TRIM(MID(input!$A959,SEARCH($A$1,input!$A959)+4,5))),VALUE(TRIM(MID(input!$A959,SEARCH($A$1,input!$A959)+4,5)))&lt;=2002),"X"),"")</f>
        <v>X</v>
      </c>
      <c r="B959" s="14" t="str">
        <f>IFERROR(IF(ISNUMBER(SEARCH($B$1,input!$A959)),AND(2010&lt;=VALUE(TRIM(MID(input!$A959,SEARCH($B$1,input!$A959)+4,5))),VALUE(TRIM(MID(input!$A959,SEARCH($B$1,input!$A959)+4,5)))&lt;=2020),"X"),"")</f>
        <v>X</v>
      </c>
      <c r="C959" s="14" t="str">
        <f>IFERROR(IF(ISNUMBER(SEARCH($C$1,input!$A959)),AND(2020&lt;=VALUE(TRIM(MID(input!$A959,SEARCH($C$1,input!$A959)+4,5))),VALUE(TRIM(MID(input!$A959,SEARCH($C$1,input!$A959)+4,5)))&lt;=2030),"X"),"")</f>
        <v>X</v>
      </c>
      <c r="D959" s="14" t="str">
        <f>IFERROR(IF(ISNUMBER(SEARCH($D$1,input!$A959)),IF(MID(input!$A959,SEARCH($D$1,input!$A959)+7,2)="cm",AND(150&lt;=VALUE(MID(input!$A959,SEARCH($D$1,input!$A959)+4,3)),VALUE(MID(input!$A959,SEARCH($D$1,input!$A959)+4,3))&lt;=193),IF(MID(input!$A959,SEARCH($D$1,input!$A959)+6,2)="in",AND(59&lt;=VALUE(MID(input!$A959,SEARCH($D$1,input!$A959)+4,2)),VALUE(MID(input!$A959,SEARCH($D$1,input!$A959)+4,2))&lt;=76),"")),"X"),"")</f>
        <v>X</v>
      </c>
      <c r="E959" s="14" t="str">
        <f>IFERROR(IF(ISNUMBER(SEARCH($E$1,input!$A959)),IF(AND(MID(input!$A959,SEARCH($E$1,input!$A959)+4,1)="#",
VLOOKUP(MID(input!$A959,SEARCH($E$1,input!$A959)+5,1),'TRUE LIST'!$C$2:$D$17,2,0),
VLOOKUP(MID(input!$A959,SEARCH($E$1,input!$A959)+6,1),'TRUE LIST'!$C$2:$D$17,2,0),
VLOOKUP(MID(input!$A959,SEARCH($E$1,input!$A959)+7,1),'TRUE LIST'!$C$2:$D$17,2,0),
VLOOKUP(MID(input!$A959,SEARCH($E$1,input!$A959)+8,1),'TRUE LIST'!$C$2:$D$17,2,0),
VLOOKUP(MID(input!$A959,SEARCH($E$1,input!$A959)+9,1),'TRUE LIST'!$C$2:$D$17,2,0),
VLOOKUP(MID(input!$A959,SEARCH($E$1,input!$A959)+10,1),'TRUE LIST'!$C$2:$D$17,2,0),
TRIM(MID(input!$A959,SEARCH($E$1,input!$A959)+11,1))=""),TRUE,""),"X"),"")</f>
        <v>X</v>
      </c>
      <c r="F959" s="14" t="str">
        <f>IFERROR(IF(ISNUMBER(SEARCH($F$1,input!$A959)),VLOOKUP(TRIM(MID(input!$A959,SEARCH($F$1,input!$A959)+4,4)),'TRUE LIST'!$A$2:$B$8,2,0),"X"),"")</f>
        <v>X</v>
      </c>
      <c r="G959" s="14" t="str">
        <f>IFERROR(IF(ISNUMBER(SEARCH($G$1,input!$A959)),IF(LEN(TRIM(MID(input!$A959,SEARCH($G$1,input!$A959)+4,10)))=9,TRUE,""),"X"),"")</f>
        <v>X</v>
      </c>
      <c r="H959" s="14" t="str">
        <f t="shared" ca="1" si="28"/>
        <v/>
      </c>
      <c r="I959" s="13" t="str">
        <f>IF(ISBLANK(input!A959),"x","")</f>
        <v>x</v>
      </c>
      <c r="J959" s="13" t="str">
        <f>IFERROR(IF(I959="x",MATCH("x",#REF!,0),N/A),"")</f>
        <v/>
      </c>
      <c r="K959" s="14" t="str">
        <f t="shared" ca="1" si="29"/>
        <v/>
      </c>
    </row>
  </sheetData>
  <conditionalFormatting sqref="K1:K1048576 H1:H1048576">
    <cfRule type="cellIs" dxfId="4" priority="6" operator="equal">
      <formula>7</formula>
    </cfRule>
  </conditionalFormatting>
  <conditionalFormatting sqref="A1:K1048576">
    <cfRule type="cellIs" dxfId="2" priority="4" operator="equal">
      <formula>"X"</formula>
    </cfRule>
    <cfRule type="cellIs" dxfId="1" priority="5" operator="equal">
      <formula>TRUE</formula>
    </cfRule>
  </conditionalFormatting>
  <conditionalFormatting sqref="H1:H1048576 K1:K1048576">
    <cfRule type="cellIs" dxfId="0" priority="1" operator="equal">
      <formula>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326C7D5-7ED8-43E4-A375-D3E2651E8798}">
            <xm:f>NOT(ISERROR(SEARCH(FALSE,A1)))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A30B-051E-44FF-B82D-D273DF642606}">
  <dimension ref="A1:D960"/>
  <sheetViews>
    <sheetView workbookViewId="0">
      <selection activeCell="C10" sqref="C10"/>
    </sheetView>
  </sheetViews>
  <sheetFormatPr defaultRowHeight="14.5" x14ac:dyDescent="0.35"/>
  <cols>
    <col min="1" max="4" width="8.7265625" style="6"/>
  </cols>
  <sheetData>
    <row r="1" spans="1:4" x14ac:dyDescent="0.35">
      <c r="A1" s="9" t="s">
        <v>7</v>
      </c>
      <c r="B1" s="9"/>
      <c r="C1" s="9" t="s">
        <v>8</v>
      </c>
      <c r="D1" s="9"/>
    </row>
    <row r="2" spans="1:4" x14ac:dyDescent="0.35">
      <c r="A2" s="8" t="s">
        <v>9</v>
      </c>
      <c r="B2" s="8" t="b">
        <v>1</v>
      </c>
      <c r="C2" s="8" t="str">
        <f>""&amp;0</f>
        <v>0</v>
      </c>
      <c r="D2" s="8" t="b">
        <v>1</v>
      </c>
    </row>
    <row r="3" spans="1:4" x14ac:dyDescent="0.35">
      <c r="A3" s="8" t="s">
        <v>11</v>
      </c>
      <c r="B3" s="8" t="b">
        <v>1</v>
      </c>
      <c r="C3" s="8" t="str">
        <f>""&amp;1</f>
        <v>1</v>
      </c>
      <c r="D3" s="8" t="b">
        <v>1</v>
      </c>
    </row>
    <row r="4" spans="1:4" x14ac:dyDescent="0.35">
      <c r="A4" s="8" t="s">
        <v>12</v>
      </c>
      <c r="B4" s="8" t="b">
        <v>1</v>
      </c>
      <c r="C4" s="8" t="str">
        <f>""&amp;2</f>
        <v>2</v>
      </c>
      <c r="D4" s="8" t="b">
        <v>1</v>
      </c>
    </row>
    <row r="5" spans="1:4" x14ac:dyDescent="0.35">
      <c r="A5" s="8" t="s">
        <v>13</v>
      </c>
      <c r="B5" s="8" t="b">
        <v>1</v>
      </c>
      <c r="C5" s="8" t="str">
        <f>""&amp;3</f>
        <v>3</v>
      </c>
      <c r="D5" s="8" t="b">
        <v>1</v>
      </c>
    </row>
    <row r="6" spans="1:4" x14ac:dyDescent="0.35">
      <c r="A6" s="8" t="s">
        <v>14</v>
      </c>
      <c r="B6" s="8" t="b">
        <v>1</v>
      </c>
      <c r="C6" s="8" t="str">
        <f>""&amp;4</f>
        <v>4</v>
      </c>
      <c r="D6" s="8" t="b">
        <v>1</v>
      </c>
    </row>
    <row r="7" spans="1:4" x14ac:dyDescent="0.35">
      <c r="A7" s="8" t="s">
        <v>15</v>
      </c>
      <c r="B7" s="8" t="b">
        <v>1</v>
      </c>
      <c r="C7" s="8" t="str">
        <f>""&amp;5</f>
        <v>5</v>
      </c>
      <c r="D7" s="8" t="b">
        <v>1</v>
      </c>
    </row>
    <row r="8" spans="1:4" x14ac:dyDescent="0.35">
      <c r="A8" s="8" t="s">
        <v>16</v>
      </c>
      <c r="B8" s="8" t="b">
        <v>1</v>
      </c>
      <c r="C8" s="8" t="str">
        <f>""&amp;6</f>
        <v>6</v>
      </c>
      <c r="D8" s="8" t="b">
        <v>1</v>
      </c>
    </row>
    <row r="9" spans="1:4" x14ac:dyDescent="0.35">
      <c r="A9" s="7"/>
      <c r="B9" s="7"/>
      <c r="C9" s="8" t="str">
        <f>""&amp;7</f>
        <v>7</v>
      </c>
      <c r="D9" s="8" t="b">
        <v>1</v>
      </c>
    </row>
    <row r="10" spans="1:4" x14ac:dyDescent="0.35">
      <c r="A10" s="7"/>
      <c r="B10" s="7"/>
      <c r="C10" s="8" t="str">
        <f>""&amp;8</f>
        <v>8</v>
      </c>
      <c r="D10" s="8" t="b">
        <v>1</v>
      </c>
    </row>
    <row r="11" spans="1:4" x14ac:dyDescent="0.35">
      <c r="A11" s="7"/>
      <c r="B11" s="7"/>
      <c r="C11" s="8" t="str">
        <f>""&amp;9</f>
        <v>9</v>
      </c>
      <c r="D11" s="8" t="b">
        <v>1</v>
      </c>
    </row>
    <row r="12" spans="1:4" x14ac:dyDescent="0.35">
      <c r="A12" s="7"/>
      <c r="B12" s="7"/>
      <c r="C12" s="8" t="s">
        <v>18</v>
      </c>
      <c r="D12" s="8" t="b">
        <v>1</v>
      </c>
    </row>
    <row r="13" spans="1:4" x14ac:dyDescent="0.35">
      <c r="A13" s="7"/>
      <c r="B13" s="7"/>
      <c r="C13" s="8" t="s">
        <v>19</v>
      </c>
      <c r="D13" s="8" t="b">
        <v>1</v>
      </c>
    </row>
    <row r="14" spans="1:4" x14ac:dyDescent="0.35">
      <c r="A14" s="7"/>
      <c r="B14" s="7"/>
      <c r="C14" s="8" t="s">
        <v>20</v>
      </c>
      <c r="D14" s="8" t="b">
        <v>1</v>
      </c>
    </row>
    <row r="15" spans="1:4" x14ac:dyDescent="0.35">
      <c r="A15" s="7"/>
      <c r="B15" s="7"/>
      <c r="C15" s="8" t="s">
        <v>21</v>
      </c>
      <c r="D15" s="8" t="b">
        <v>1</v>
      </c>
    </row>
    <row r="16" spans="1:4" x14ac:dyDescent="0.35">
      <c r="A16" s="7"/>
      <c r="B16" s="7"/>
      <c r="C16" s="8" t="s">
        <v>22</v>
      </c>
      <c r="D16" s="8" t="b">
        <v>1</v>
      </c>
    </row>
    <row r="17" spans="1:4" x14ac:dyDescent="0.35">
      <c r="A17" s="7"/>
      <c r="B17" s="7"/>
      <c r="C17" s="8" t="s">
        <v>23</v>
      </c>
      <c r="D17" s="8" t="b">
        <v>1</v>
      </c>
    </row>
    <row r="18" spans="1:4" x14ac:dyDescent="0.35">
      <c r="A18" s="3"/>
      <c r="B18" s="3"/>
      <c r="C18" s="3"/>
      <c r="D18" s="3"/>
    </row>
    <row r="19" spans="1:4" x14ac:dyDescent="0.35">
      <c r="A19" s="3"/>
      <c r="B19" s="3"/>
      <c r="C19" s="3"/>
      <c r="D19" s="3"/>
    </row>
    <row r="20" spans="1:4" x14ac:dyDescent="0.35">
      <c r="A20" s="3"/>
      <c r="B20" s="3"/>
      <c r="C20" s="3"/>
      <c r="D20" s="3"/>
    </row>
    <row r="21" spans="1:4" x14ac:dyDescent="0.35">
      <c r="A21" s="3"/>
      <c r="B21" s="3"/>
      <c r="C21" s="3"/>
      <c r="D21" s="3"/>
    </row>
    <row r="22" spans="1:4" x14ac:dyDescent="0.35">
      <c r="A22" s="3"/>
      <c r="B22" s="3"/>
      <c r="C22" s="3"/>
      <c r="D22" s="3"/>
    </row>
    <row r="23" spans="1:4" x14ac:dyDescent="0.35">
      <c r="A23" s="3"/>
      <c r="B23" s="3"/>
      <c r="C23" s="3"/>
      <c r="D23" s="3"/>
    </row>
    <row r="24" spans="1:4" x14ac:dyDescent="0.35">
      <c r="A24" s="3"/>
      <c r="B24" s="3"/>
      <c r="C24" s="3"/>
      <c r="D24" s="3"/>
    </row>
    <row r="25" spans="1:4" x14ac:dyDescent="0.35">
      <c r="A25" s="3"/>
      <c r="B25" s="3"/>
      <c r="C25" s="3"/>
      <c r="D25" s="3"/>
    </row>
    <row r="26" spans="1:4" x14ac:dyDescent="0.35">
      <c r="A26" s="3"/>
      <c r="B26" s="3"/>
      <c r="C26" s="3"/>
      <c r="D26" s="3"/>
    </row>
    <row r="27" spans="1:4" x14ac:dyDescent="0.35">
      <c r="A27" s="3"/>
      <c r="B27" s="3"/>
      <c r="C27" s="3"/>
      <c r="D27" s="3"/>
    </row>
    <row r="28" spans="1:4" x14ac:dyDescent="0.35">
      <c r="A28" s="3"/>
      <c r="B28" s="3"/>
      <c r="C28" s="3"/>
      <c r="D28" s="3"/>
    </row>
    <row r="29" spans="1:4" x14ac:dyDescent="0.35">
      <c r="A29" s="3"/>
      <c r="B29" s="3"/>
      <c r="C29" s="3"/>
      <c r="D29" s="3"/>
    </row>
    <row r="30" spans="1:4" x14ac:dyDescent="0.35">
      <c r="A30" s="3"/>
      <c r="B30" s="3"/>
      <c r="C30" s="3"/>
      <c r="D30" s="3"/>
    </row>
    <row r="31" spans="1:4" x14ac:dyDescent="0.35">
      <c r="A31" s="3"/>
      <c r="B31" s="3"/>
      <c r="C31" s="3"/>
      <c r="D31" s="3"/>
    </row>
    <row r="32" spans="1:4" x14ac:dyDescent="0.35">
      <c r="A32" s="3"/>
      <c r="B32" s="3"/>
      <c r="C32" s="3"/>
      <c r="D32" s="3"/>
    </row>
    <row r="33" spans="1:4" x14ac:dyDescent="0.35">
      <c r="A33" s="3"/>
      <c r="B33" s="3"/>
      <c r="C33" s="3"/>
      <c r="D33" s="3"/>
    </row>
    <row r="34" spans="1:4" x14ac:dyDescent="0.35">
      <c r="A34" s="3"/>
      <c r="B34" s="3"/>
      <c r="C34" s="3"/>
      <c r="D34" s="3"/>
    </row>
    <row r="35" spans="1:4" x14ac:dyDescent="0.35">
      <c r="A35" s="3"/>
      <c r="B35" s="3"/>
      <c r="C35" s="3"/>
      <c r="D35" s="3"/>
    </row>
    <row r="36" spans="1:4" x14ac:dyDescent="0.35">
      <c r="A36" s="3"/>
      <c r="B36" s="3"/>
      <c r="C36" s="3"/>
      <c r="D36" s="3"/>
    </row>
    <row r="37" spans="1:4" x14ac:dyDescent="0.35">
      <c r="A37" s="3"/>
      <c r="B37" s="3"/>
      <c r="C37" s="3"/>
      <c r="D37" s="3"/>
    </row>
    <row r="38" spans="1:4" x14ac:dyDescent="0.35">
      <c r="A38" s="3"/>
      <c r="B38" s="3"/>
      <c r="C38" s="3"/>
      <c r="D38" s="3"/>
    </row>
    <row r="39" spans="1:4" x14ac:dyDescent="0.35">
      <c r="A39" s="3"/>
      <c r="B39" s="3"/>
      <c r="C39" s="3"/>
      <c r="D39" s="3"/>
    </row>
    <row r="40" spans="1:4" x14ac:dyDescent="0.35">
      <c r="A40" s="3"/>
      <c r="B40" s="3"/>
      <c r="C40" s="3"/>
      <c r="D40" s="3"/>
    </row>
    <row r="41" spans="1:4" x14ac:dyDescent="0.35">
      <c r="A41" s="3"/>
      <c r="B41" s="3"/>
      <c r="C41" s="3"/>
      <c r="D41" s="3"/>
    </row>
    <row r="42" spans="1:4" x14ac:dyDescent="0.35">
      <c r="A42" s="3"/>
      <c r="B42" s="3"/>
      <c r="C42" s="3"/>
      <c r="D42" s="3"/>
    </row>
    <row r="43" spans="1:4" x14ac:dyDescent="0.35">
      <c r="A43" s="3"/>
      <c r="B43" s="3"/>
      <c r="C43" s="3"/>
      <c r="D43" s="3"/>
    </row>
    <row r="44" spans="1:4" x14ac:dyDescent="0.35">
      <c r="A44" s="3"/>
      <c r="B44" s="3"/>
      <c r="C44" s="3"/>
      <c r="D44" s="3"/>
    </row>
    <row r="45" spans="1:4" x14ac:dyDescent="0.35">
      <c r="A45" s="3"/>
      <c r="B45" s="3"/>
      <c r="C45" s="3"/>
      <c r="D45" s="3"/>
    </row>
    <row r="46" spans="1:4" x14ac:dyDescent="0.35">
      <c r="A46" s="3"/>
      <c r="B46" s="3"/>
      <c r="C46" s="3"/>
      <c r="D46" s="3"/>
    </row>
    <row r="47" spans="1:4" x14ac:dyDescent="0.35">
      <c r="A47" s="3"/>
      <c r="B47" s="3"/>
      <c r="C47" s="3"/>
      <c r="D47" s="3"/>
    </row>
    <row r="48" spans="1:4" x14ac:dyDescent="0.35">
      <c r="A48" s="3"/>
      <c r="B48" s="3"/>
      <c r="C48" s="3"/>
      <c r="D48" s="3"/>
    </row>
    <row r="49" spans="1:4" x14ac:dyDescent="0.35">
      <c r="A49" s="3"/>
      <c r="B49" s="3"/>
      <c r="C49" s="3"/>
      <c r="D49" s="3"/>
    </row>
    <row r="50" spans="1:4" x14ac:dyDescent="0.35">
      <c r="A50" s="3"/>
      <c r="B50" s="3"/>
      <c r="C50" s="3"/>
      <c r="D50" s="3"/>
    </row>
    <row r="51" spans="1:4" x14ac:dyDescent="0.35">
      <c r="A51" s="3"/>
      <c r="B51" s="3"/>
      <c r="C51" s="3"/>
      <c r="D51" s="3"/>
    </row>
    <row r="52" spans="1:4" x14ac:dyDescent="0.35">
      <c r="A52" s="3"/>
      <c r="B52" s="3"/>
      <c r="C52" s="3"/>
      <c r="D52" s="3"/>
    </row>
    <row r="53" spans="1:4" x14ac:dyDescent="0.35">
      <c r="A53" s="3"/>
      <c r="B53" s="3"/>
      <c r="C53" s="3"/>
      <c r="D53" s="3"/>
    </row>
    <row r="54" spans="1:4" x14ac:dyDescent="0.35">
      <c r="A54" s="3"/>
      <c r="B54" s="3"/>
      <c r="C54" s="3"/>
      <c r="D54" s="3"/>
    </row>
    <row r="55" spans="1:4" x14ac:dyDescent="0.35">
      <c r="A55" s="3"/>
      <c r="B55" s="3"/>
      <c r="C55" s="3"/>
      <c r="D55" s="3"/>
    </row>
    <row r="56" spans="1:4" x14ac:dyDescent="0.35">
      <c r="A56" s="3"/>
      <c r="B56" s="3"/>
      <c r="C56" s="3"/>
      <c r="D56" s="3"/>
    </row>
    <row r="57" spans="1:4" x14ac:dyDescent="0.35">
      <c r="A57" s="3"/>
      <c r="B57" s="3"/>
      <c r="C57" s="3"/>
      <c r="D57" s="3"/>
    </row>
    <row r="58" spans="1:4" x14ac:dyDescent="0.35">
      <c r="A58" s="3"/>
      <c r="B58" s="3"/>
      <c r="C58" s="3"/>
      <c r="D58" s="3"/>
    </row>
    <row r="59" spans="1:4" x14ac:dyDescent="0.35">
      <c r="A59" s="3"/>
      <c r="B59" s="3"/>
      <c r="C59" s="3"/>
      <c r="D59" s="3"/>
    </row>
    <row r="60" spans="1:4" x14ac:dyDescent="0.35">
      <c r="A60" s="3"/>
      <c r="B60" s="3"/>
      <c r="C60" s="3"/>
      <c r="D60" s="3"/>
    </row>
    <row r="61" spans="1:4" x14ac:dyDescent="0.35">
      <c r="A61" s="3"/>
      <c r="B61" s="3"/>
      <c r="C61" s="3"/>
      <c r="D61" s="3"/>
    </row>
    <row r="62" spans="1:4" x14ac:dyDescent="0.35">
      <c r="A62" s="3"/>
      <c r="B62" s="3"/>
      <c r="C62" s="3"/>
      <c r="D62" s="3"/>
    </row>
    <row r="63" spans="1:4" x14ac:dyDescent="0.35">
      <c r="A63" s="3"/>
      <c r="B63" s="3"/>
      <c r="C63" s="3"/>
      <c r="D63" s="3"/>
    </row>
    <row r="64" spans="1:4" x14ac:dyDescent="0.35">
      <c r="A64" s="3"/>
      <c r="B64" s="3"/>
      <c r="C64" s="3"/>
      <c r="D64" s="3"/>
    </row>
    <row r="65" spans="1:4" x14ac:dyDescent="0.35">
      <c r="A65" s="3"/>
      <c r="B65" s="3"/>
      <c r="C65" s="3"/>
      <c r="D65" s="3"/>
    </row>
    <row r="66" spans="1:4" x14ac:dyDescent="0.35">
      <c r="A66" s="3"/>
      <c r="B66" s="3"/>
      <c r="C66" s="3"/>
      <c r="D66" s="3"/>
    </row>
    <row r="67" spans="1:4" x14ac:dyDescent="0.35">
      <c r="A67" s="3"/>
      <c r="B67" s="3"/>
      <c r="C67" s="3"/>
      <c r="D67" s="3"/>
    </row>
    <row r="68" spans="1:4" x14ac:dyDescent="0.35">
      <c r="A68" s="3"/>
      <c r="B68" s="3"/>
      <c r="C68" s="3"/>
      <c r="D68" s="3"/>
    </row>
    <row r="69" spans="1:4" x14ac:dyDescent="0.35">
      <c r="A69" s="3"/>
      <c r="B69" s="3"/>
      <c r="C69" s="3"/>
      <c r="D69" s="3"/>
    </row>
    <row r="70" spans="1:4" x14ac:dyDescent="0.35">
      <c r="A70" s="3"/>
      <c r="B70" s="3"/>
      <c r="C70" s="3"/>
      <c r="D70" s="3"/>
    </row>
    <row r="71" spans="1:4" x14ac:dyDescent="0.35">
      <c r="A71" s="3"/>
      <c r="B71" s="3"/>
      <c r="C71" s="3"/>
      <c r="D71" s="3"/>
    </row>
    <row r="72" spans="1:4" x14ac:dyDescent="0.35">
      <c r="A72" s="3"/>
      <c r="B72" s="3"/>
      <c r="C72" s="3"/>
      <c r="D72" s="3"/>
    </row>
    <row r="73" spans="1:4" x14ac:dyDescent="0.35">
      <c r="A73" s="3"/>
      <c r="B73" s="3"/>
      <c r="C73" s="3"/>
      <c r="D73" s="3"/>
    </row>
    <row r="74" spans="1:4" x14ac:dyDescent="0.35">
      <c r="A74" s="3"/>
      <c r="B74" s="3"/>
      <c r="C74" s="3"/>
      <c r="D74" s="3"/>
    </row>
    <row r="75" spans="1:4" x14ac:dyDescent="0.35">
      <c r="A75" s="3"/>
      <c r="B75" s="3"/>
      <c r="C75" s="3"/>
      <c r="D75" s="3"/>
    </row>
    <row r="76" spans="1:4" x14ac:dyDescent="0.35">
      <c r="A76" s="3"/>
      <c r="B76" s="3"/>
      <c r="C76" s="3"/>
      <c r="D76" s="3"/>
    </row>
    <row r="77" spans="1:4" x14ac:dyDescent="0.35">
      <c r="A77" s="3"/>
      <c r="B77" s="3"/>
      <c r="C77" s="3"/>
      <c r="D77" s="3"/>
    </row>
    <row r="78" spans="1:4" x14ac:dyDescent="0.35">
      <c r="A78" s="3"/>
      <c r="B78" s="3"/>
      <c r="C78" s="3"/>
      <c r="D78" s="3"/>
    </row>
    <row r="79" spans="1:4" x14ac:dyDescent="0.35">
      <c r="A79" s="3"/>
      <c r="B79" s="3"/>
      <c r="C79" s="3"/>
      <c r="D79" s="3"/>
    </row>
    <row r="80" spans="1:4" x14ac:dyDescent="0.35">
      <c r="A80" s="3"/>
      <c r="B80" s="3"/>
      <c r="C80" s="3"/>
      <c r="D80" s="3"/>
    </row>
    <row r="81" spans="1:4" x14ac:dyDescent="0.35">
      <c r="A81" s="3"/>
      <c r="B81" s="3"/>
      <c r="C81" s="3"/>
      <c r="D81" s="3"/>
    </row>
    <row r="82" spans="1:4" x14ac:dyDescent="0.35">
      <c r="A82" s="3"/>
      <c r="B82" s="3"/>
      <c r="C82" s="3"/>
      <c r="D82" s="3"/>
    </row>
    <row r="83" spans="1:4" x14ac:dyDescent="0.35">
      <c r="A83" s="3"/>
      <c r="B83" s="3"/>
      <c r="C83" s="3"/>
      <c r="D83" s="3"/>
    </row>
    <row r="84" spans="1:4" x14ac:dyDescent="0.35">
      <c r="A84" s="3"/>
      <c r="B84" s="3"/>
      <c r="C84" s="3"/>
      <c r="D84" s="3"/>
    </row>
    <row r="85" spans="1:4" x14ac:dyDescent="0.35">
      <c r="A85" s="3"/>
      <c r="B85" s="3"/>
      <c r="C85" s="3"/>
      <c r="D85" s="3"/>
    </row>
    <row r="86" spans="1:4" x14ac:dyDescent="0.35">
      <c r="A86" s="3"/>
      <c r="B86" s="3"/>
      <c r="C86" s="3"/>
      <c r="D86" s="3"/>
    </row>
    <row r="87" spans="1:4" x14ac:dyDescent="0.35">
      <c r="A87" s="3"/>
      <c r="B87" s="3"/>
      <c r="C87" s="3"/>
      <c r="D87" s="3"/>
    </row>
    <row r="88" spans="1:4" x14ac:dyDescent="0.35">
      <c r="A88" s="3"/>
      <c r="B88" s="3"/>
      <c r="C88" s="3"/>
      <c r="D88" s="3"/>
    </row>
    <row r="89" spans="1:4" x14ac:dyDescent="0.35">
      <c r="A89" s="3"/>
      <c r="B89" s="3"/>
      <c r="C89" s="3"/>
      <c r="D89" s="3"/>
    </row>
    <row r="90" spans="1:4" x14ac:dyDescent="0.35">
      <c r="A90" s="3"/>
      <c r="B90" s="3"/>
      <c r="C90" s="3"/>
      <c r="D90" s="3"/>
    </row>
    <row r="91" spans="1:4" x14ac:dyDescent="0.35">
      <c r="A91" s="3"/>
      <c r="B91" s="3"/>
      <c r="C91" s="3"/>
      <c r="D91" s="3"/>
    </row>
    <row r="92" spans="1:4" x14ac:dyDescent="0.35">
      <c r="A92" s="3"/>
      <c r="B92" s="3"/>
      <c r="C92" s="3"/>
      <c r="D92" s="3"/>
    </row>
    <row r="93" spans="1:4" x14ac:dyDescent="0.35">
      <c r="A93" s="3"/>
      <c r="B93" s="3"/>
      <c r="C93" s="3"/>
      <c r="D93" s="3"/>
    </row>
    <row r="94" spans="1:4" x14ac:dyDescent="0.35">
      <c r="A94" s="3"/>
      <c r="B94" s="3"/>
      <c r="C94" s="3"/>
      <c r="D94" s="3"/>
    </row>
    <row r="95" spans="1:4" x14ac:dyDescent="0.35">
      <c r="A95" s="3"/>
      <c r="B95" s="3"/>
      <c r="C95" s="3"/>
      <c r="D95" s="3"/>
    </row>
    <row r="96" spans="1:4" x14ac:dyDescent="0.35">
      <c r="A96" s="3"/>
      <c r="B96" s="3"/>
      <c r="C96" s="3"/>
      <c r="D96" s="3"/>
    </row>
    <row r="97" spans="1:4" x14ac:dyDescent="0.35">
      <c r="A97" s="3"/>
      <c r="B97" s="3"/>
      <c r="C97" s="3"/>
      <c r="D97" s="3"/>
    </row>
    <row r="98" spans="1:4" x14ac:dyDescent="0.35">
      <c r="A98" s="3"/>
      <c r="B98" s="3"/>
      <c r="C98" s="3"/>
      <c r="D98" s="3"/>
    </row>
    <row r="99" spans="1:4" x14ac:dyDescent="0.35">
      <c r="A99" s="3"/>
      <c r="B99" s="3"/>
      <c r="C99" s="3"/>
      <c r="D99" s="3"/>
    </row>
    <row r="100" spans="1:4" x14ac:dyDescent="0.35">
      <c r="A100" s="3"/>
      <c r="B100" s="3"/>
      <c r="C100" s="3"/>
      <c r="D100" s="3"/>
    </row>
    <row r="101" spans="1:4" x14ac:dyDescent="0.35">
      <c r="A101" s="3"/>
      <c r="B101" s="3"/>
      <c r="C101" s="3"/>
      <c r="D101" s="3"/>
    </row>
    <row r="102" spans="1:4" x14ac:dyDescent="0.35">
      <c r="A102" s="3"/>
      <c r="B102" s="3"/>
      <c r="C102" s="3"/>
      <c r="D102" s="3"/>
    </row>
    <row r="103" spans="1:4" x14ac:dyDescent="0.35">
      <c r="A103" s="3"/>
      <c r="B103" s="3"/>
      <c r="C103" s="3"/>
      <c r="D103" s="3"/>
    </row>
    <row r="104" spans="1:4" x14ac:dyDescent="0.35">
      <c r="A104" s="3"/>
      <c r="B104" s="3"/>
      <c r="C104" s="3"/>
      <c r="D104" s="3"/>
    </row>
    <row r="105" spans="1:4" x14ac:dyDescent="0.35">
      <c r="A105" s="3"/>
      <c r="B105" s="3"/>
      <c r="C105" s="3"/>
      <c r="D105" s="3"/>
    </row>
    <row r="106" spans="1:4" x14ac:dyDescent="0.35">
      <c r="A106" s="3"/>
      <c r="B106" s="3"/>
      <c r="C106" s="3"/>
      <c r="D106" s="3"/>
    </row>
    <row r="107" spans="1:4" x14ac:dyDescent="0.35">
      <c r="A107" s="3"/>
      <c r="B107" s="3"/>
      <c r="C107" s="3"/>
      <c r="D107" s="3"/>
    </row>
    <row r="108" spans="1:4" x14ac:dyDescent="0.35">
      <c r="A108" s="3"/>
      <c r="B108" s="3"/>
      <c r="C108" s="3"/>
      <c r="D108" s="3"/>
    </row>
    <row r="109" spans="1:4" x14ac:dyDescent="0.35">
      <c r="A109" s="3"/>
      <c r="B109" s="3"/>
      <c r="C109" s="3"/>
      <c r="D109" s="3"/>
    </row>
    <row r="110" spans="1:4" x14ac:dyDescent="0.35">
      <c r="A110" s="3"/>
      <c r="B110" s="3"/>
      <c r="C110" s="3"/>
      <c r="D110" s="3"/>
    </row>
    <row r="111" spans="1:4" x14ac:dyDescent="0.35">
      <c r="A111" s="3"/>
      <c r="B111" s="3"/>
      <c r="C111" s="3"/>
      <c r="D111" s="3"/>
    </row>
    <row r="112" spans="1:4" x14ac:dyDescent="0.35">
      <c r="A112" s="3"/>
      <c r="B112" s="3"/>
      <c r="C112" s="3"/>
      <c r="D112" s="3"/>
    </row>
    <row r="113" spans="1:4" x14ac:dyDescent="0.35">
      <c r="A113" s="3"/>
      <c r="B113" s="3"/>
      <c r="C113" s="3"/>
      <c r="D113" s="3"/>
    </row>
    <row r="114" spans="1:4" x14ac:dyDescent="0.35">
      <c r="A114" s="3"/>
      <c r="B114" s="3"/>
      <c r="C114" s="3"/>
      <c r="D114" s="3"/>
    </row>
    <row r="115" spans="1:4" x14ac:dyDescent="0.35">
      <c r="A115" s="3"/>
      <c r="B115" s="3"/>
      <c r="C115" s="3"/>
      <c r="D115" s="3"/>
    </row>
    <row r="116" spans="1:4" x14ac:dyDescent="0.35">
      <c r="A116" s="3"/>
      <c r="B116" s="3"/>
      <c r="C116" s="3"/>
      <c r="D116" s="3"/>
    </row>
    <row r="117" spans="1:4" x14ac:dyDescent="0.35">
      <c r="A117" s="3"/>
      <c r="B117" s="3"/>
      <c r="C117" s="3"/>
      <c r="D117" s="3"/>
    </row>
    <row r="118" spans="1:4" x14ac:dyDescent="0.35">
      <c r="A118" s="3"/>
      <c r="B118" s="3"/>
      <c r="C118" s="3"/>
      <c r="D118" s="3"/>
    </row>
    <row r="119" spans="1:4" x14ac:dyDescent="0.35">
      <c r="A119" s="3"/>
      <c r="B119" s="3"/>
      <c r="C119" s="3"/>
      <c r="D119" s="3"/>
    </row>
    <row r="120" spans="1:4" x14ac:dyDescent="0.35">
      <c r="A120" s="3"/>
      <c r="B120" s="3"/>
      <c r="C120" s="3"/>
      <c r="D120" s="3"/>
    </row>
    <row r="121" spans="1:4" x14ac:dyDescent="0.35">
      <c r="A121" s="3"/>
      <c r="B121" s="3"/>
      <c r="C121" s="3"/>
      <c r="D121" s="3"/>
    </row>
    <row r="122" spans="1:4" x14ac:dyDescent="0.35">
      <c r="A122" s="3"/>
      <c r="B122" s="3"/>
      <c r="C122" s="3"/>
      <c r="D122" s="3"/>
    </row>
    <row r="123" spans="1:4" x14ac:dyDescent="0.35">
      <c r="A123" s="3"/>
      <c r="B123" s="3"/>
      <c r="C123" s="3"/>
      <c r="D123" s="3"/>
    </row>
    <row r="124" spans="1:4" x14ac:dyDescent="0.35">
      <c r="A124" s="3"/>
      <c r="B124" s="3"/>
      <c r="C124" s="3"/>
      <c r="D124" s="3"/>
    </row>
    <row r="125" spans="1:4" x14ac:dyDescent="0.35">
      <c r="A125" s="3"/>
      <c r="B125" s="3"/>
      <c r="C125" s="3"/>
      <c r="D125" s="3"/>
    </row>
    <row r="126" spans="1:4" x14ac:dyDescent="0.35">
      <c r="A126" s="3"/>
      <c r="B126" s="3"/>
      <c r="C126" s="3"/>
      <c r="D126" s="3"/>
    </row>
    <row r="127" spans="1:4" x14ac:dyDescent="0.35">
      <c r="A127" s="3"/>
      <c r="B127" s="3"/>
      <c r="C127" s="3"/>
      <c r="D127" s="3"/>
    </row>
    <row r="128" spans="1:4" x14ac:dyDescent="0.35">
      <c r="A128" s="3"/>
      <c r="B128" s="3"/>
      <c r="C128" s="3"/>
      <c r="D128" s="3"/>
    </row>
    <row r="129" spans="1:4" x14ac:dyDescent="0.35">
      <c r="A129" s="3"/>
      <c r="B129" s="3"/>
      <c r="C129" s="3"/>
      <c r="D129" s="3"/>
    </row>
    <row r="130" spans="1:4" x14ac:dyDescent="0.35">
      <c r="A130" s="3"/>
      <c r="B130" s="3"/>
      <c r="C130" s="3"/>
      <c r="D130" s="3"/>
    </row>
    <row r="131" spans="1:4" x14ac:dyDescent="0.35">
      <c r="A131" s="3"/>
      <c r="B131" s="3"/>
      <c r="C131" s="3"/>
      <c r="D131" s="3"/>
    </row>
    <row r="132" spans="1:4" x14ac:dyDescent="0.35">
      <c r="A132" s="3"/>
      <c r="B132" s="3"/>
      <c r="C132" s="3"/>
      <c r="D132" s="3"/>
    </row>
    <row r="133" spans="1:4" x14ac:dyDescent="0.35">
      <c r="A133" s="3"/>
      <c r="B133" s="3"/>
      <c r="C133" s="3"/>
      <c r="D133" s="3"/>
    </row>
    <row r="134" spans="1:4" x14ac:dyDescent="0.35">
      <c r="A134" s="3"/>
      <c r="B134" s="3"/>
      <c r="C134" s="3"/>
      <c r="D134" s="3"/>
    </row>
    <row r="135" spans="1:4" x14ac:dyDescent="0.35">
      <c r="A135" s="3"/>
      <c r="B135" s="3"/>
      <c r="C135" s="3"/>
      <c r="D135" s="3"/>
    </row>
    <row r="136" spans="1:4" x14ac:dyDescent="0.35">
      <c r="A136" s="3"/>
      <c r="B136" s="3"/>
      <c r="C136" s="3"/>
      <c r="D136" s="3"/>
    </row>
    <row r="137" spans="1:4" x14ac:dyDescent="0.35">
      <c r="A137" s="3"/>
      <c r="B137" s="3"/>
      <c r="C137" s="3"/>
      <c r="D137" s="3"/>
    </row>
    <row r="138" spans="1:4" x14ac:dyDescent="0.35">
      <c r="A138" s="3"/>
      <c r="B138" s="3"/>
      <c r="C138" s="3"/>
      <c r="D138" s="3"/>
    </row>
    <row r="139" spans="1:4" x14ac:dyDescent="0.35">
      <c r="A139" s="3"/>
      <c r="B139" s="3"/>
      <c r="C139" s="3"/>
      <c r="D139" s="3"/>
    </row>
    <row r="140" spans="1:4" x14ac:dyDescent="0.35">
      <c r="A140" s="3"/>
      <c r="B140" s="3"/>
      <c r="C140" s="3"/>
      <c r="D140" s="3"/>
    </row>
    <row r="141" spans="1:4" x14ac:dyDescent="0.35">
      <c r="A141" s="3"/>
      <c r="B141" s="3"/>
      <c r="C141" s="3"/>
      <c r="D141" s="3"/>
    </row>
    <row r="142" spans="1:4" x14ac:dyDescent="0.35">
      <c r="A142" s="3"/>
      <c r="B142" s="3"/>
      <c r="C142" s="3"/>
      <c r="D142" s="3"/>
    </row>
    <row r="143" spans="1:4" x14ac:dyDescent="0.35">
      <c r="A143" s="3"/>
      <c r="B143" s="3"/>
      <c r="C143" s="3"/>
      <c r="D143" s="3"/>
    </row>
    <row r="144" spans="1:4" x14ac:dyDescent="0.35">
      <c r="A144" s="3"/>
      <c r="B144" s="3"/>
      <c r="C144" s="3"/>
      <c r="D144" s="3"/>
    </row>
    <row r="145" spans="1:4" x14ac:dyDescent="0.35">
      <c r="A145" s="3"/>
      <c r="B145" s="3"/>
      <c r="C145" s="3"/>
      <c r="D145" s="3"/>
    </row>
    <row r="146" spans="1:4" x14ac:dyDescent="0.35">
      <c r="A146" s="3"/>
      <c r="B146" s="3"/>
      <c r="C146" s="3"/>
      <c r="D146" s="3"/>
    </row>
    <row r="147" spans="1:4" x14ac:dyDescent="0.35">
      <c r="A147" s="3"/>
      <c r="B147" s="3"/>
      <c r="C147" s="3"/>
      <c r="D147" s="3"/>
    </row>
    <row r="148" spans="1:4" x14ac:dyDescent="0.35">
      <c r="A148" s="3"/>
      <c r="B148" s="3"/>
      <c r="C148" s="3"/>
      <c r="D148" s="3"/>
    </row>
    <row r="149" spans="1:4" x14ac:dyDescent="0.35">
      <c r="A149" s="3"/>
      <c r="B149" s="3"/>
      <c r="C149" s="3"/>
      <c r="D149" s="3"/>
    </row>
    <row r="150" spans="1:4" x14ac:dyDescent="0.35">
      <c r="A150" s="3"/>
      <c r="B150" s="3"/>
      <c r="C150" s="3"/>
      <c r="D150" s="3"/>
    </row>
    <row r="151" spans="1:4" x14ac:dyDescent="0.35">
      <c r="A151" s="3"/>
      <c r="B151" s="3"/>
      <c r="C151" s="3"/>
      <c r="D151" s="3"/>
    </row>
    <row r="152" spans="1:4" x14ac:dyDescent="0.35">
      <c r="A152" s="3"/>
      <c r="B152" s="3"/>
      <c r="C152" s="3"/>
      <c r="D152" s="3"/>
    </row>
    <row r="153" spans="1:4" x14ac:dyDescent="0.35">
      <c r="A153" s="3"/>
      <c r="B153" s="3"/>
      <c r="C153" s="3"/>
      <c r="D153" s="3"/>
    </row>
    <row r="154" spans="1:4" x14ac:dyDescent="0.35">
      <c r="A154" s="3"/>
      <c r="B154" s="3"/>
      <c r="C154" s="3"/>
      <c r="D154" s="3"/>
    </row>
    <row r="155" spans="1:4" x14ac:dyDescent="0.35">
      <c r="A155" s="3"/>
      <c r="B155" s="3"/>
      <c r="C155" s="3"/>
      <c r="D155" s="3"/>
    </row>
    <row r="156" spans="1:4" x14ac:dyDescent="0.35">
      <c r="A156" s="3"/>
      <c r="B156" s="3"/>
      <c r="C156" s="3"/>
      <c r="D156" s="3"/>
    </row>
    <row r="157" spans="1:4" x14ac:dyDescent="0.35">
      <c r="A157" s="3"/>
      <c r="B157" s="3"/>
      <c r="C157" s="3"/>
      <c r="D157" s="3"/>
    </row>
    <row r="158" spans="1:4" x14ac:dyDescent="0.35">
      <c r="A158" s="3"/>
      <c r="B158" s="3"/>
      <c r="C158" s="3"/>
      <c r="D158" s="3"/>
    </row>
    <row r="159" spans="1:4" x14ac:dyDescent="0.35">
      <c r="A159" s="3"/>
      <c r="B159" s="3"/>
      <c r="C159" s="3"/>
      <c r="D159" s="3"/>
    </row>
    <row r="160" spans="1:4" x14ac:dyDescent="0.35">
      <c r="A160" s="3"/>
      <c r="B160" s="3"/>
      <c r="C160" s="3"/>
      <c r="D160" s="3"/>
    </row>
    <row r="161" spans="1:4" x14ac:dyDescent="0.35">
      <c r="A161" s="3"/>
      <c r="B161" s="3"/>
      <c r="C161" s="3"/>
      <c r="D161" s="3"/>
    </row>
    <row r="162" spans="1:4" x14ac:dyDescent="0.35">
      <c r="A162" s="3"/>
      <c r="B162" s="3"/>
      <c r="C162" s="3"/>
      <c r="D162" s="3"/>
    </row>
    <row r="163" spans="1:4" x14ac:dyDescent="0.35">
      <c r="A163" s="3"/>
      <c r="B163" s="3"/>
      <c r="C163" s="3"/>
      <c r="D163" s="3"/>
    </row>
    <row r="164" spans="1:4" x14ac:dyDescent="0.35">
      <c r="A164" s="3"/>
      <c r="B164" s="3"/>
      <c r="C164" s="3"/>
      <c r="D164" s="3"/>
    </row>
    <row r="165" spans="1:4" x14ac:dyDescent="0.35">
      <c r="A165" s="3"/>
      <c r="B165" s="3"/>
      <c r="C165" s="3"/>
      <c r="D165" s="3"/>
    </row>
    <row r="166" spans="1:4" x14ac:dyDescent="0.35">
      <c r="A166" s="3"/>
      <c r="B166" s="3"/>
      <c r="C166" s="3"/>
      <c r="D166" s="3"/>
    </row>
    <row r="167" spans="1:4" x14ac:dyDescent="0.35">
      <c r="A167" s="3"/>
      <c r="B167" s="3"/>
      <c r="C167" s="3"/>
      <c r="D167" s="3"/>
    </row>
    <row r="168" spans="1:4" x14ac:dyDescent="0.35">
      <c r="A168" s="3"/>
      <c r="B168" s="3"/>
      <c r="C168" s="3"/>
      <c r="D168" s="3"/>
    </row>
    <row r="169" spans="1:4" x14ac:dyDescent="0.35">
      <c r="A169" s="3"/>
      <c r="B169" s="3"/>
      <c r="C169" s="3"/>
      <c r="D169" s="3"/>
    </row>
    <row r="170" spans="1:4" x14ac:dyDescent="0.35">
      <c r="A170" s="3"/>
      <c r="B170" s="3"/>
      <c r="C170" s="3"/>
      <c r="D170" s="3"/>
    </row>
    <row r="171" spans="1:4" x14ac:dyDescent="0.35">
      <c r="A171" s="3"/>
      <c r="B171" s="3"/>
      <c r="C171" s="3"/>
      <c r="D171" s="3"/>
    </row>
    <row r="172" spans="1:4" x14ac:dyDescent="0.35">
      <c r="A172" s="3"/>
      <c r="B172" s="3"/>
      <c r="C172" s="3"/>
      <c r="D172" s="3"/>
    </row>
    <row r="173" spans="1:4" x14ac:dyDescent="0.35">
      <c r="A173" s="3"/>
      <c r="B173" s="3"/>
      <c r="C173" s="3"/>
      <c r="D173" s="3"/>
    </row>
    <row r="174" spans="1:4" x14ac:dyDescent="0.35">
      <c r="A174" s="3"/>
      <c r="B174" s="3"/>
      <c r="C174" s="3"/>
      <c r="D174" s="3"/>
    </row>
    <row r="175" spans="1:4" x14ac:dyDescent="0.35">
      <c r="A175" s="3"/>
      <c r="B175" s="3"/>
      <c r="C175" s="3"/>
      <c r="D175" s="3"/>
    </row>
    <row r="176" spans="1:4" x14ac:dyDescent="0.35">
      <c r="A176" s="3"/>
      <c r="B176" s="3"/>
      <c r="C176" s="3"/>
      <c r="D176" s="3"/>
    </row>
    <row r="177" spans="1:4" x14ac:dyDescent="0.35">
      <c r="A177" s="3"/>
      <c r="B177" s="3"/>
      <c r="C177" s="3"/>
      <c r="D177" s="3"/>
    </row>
    <row r="178" spans="1:4" x14ac:dyDescent="0.35">
      <c r="A178" s="3"/>
      <c r="B178" s="3"/>
      <c r="C178" s="3"/>
      <c r="D178" s="3"/>
    </row>
    <row r="179" spans="1:4" x14ac:dyDescent="0.35">
      <c r="A179" s="3"/>
      <c r="B179" s="3"/>
      <c r="C179" s="3"/>
      <c r="D179" s="3"/>
    </row>
    <row r="180" spans="1:4" x14ac:dyDescent="0.35">
      <c r="A180" s="3"/>
      <c r="B180" s="3"/>
      <c r="C180" s="3"/>
      <c r="D180" s="3"/>
    </row>
    <row r="181" spans="1:4" x14ac:dyDescent="0.35">
      <c r="A181" s="3"/>
      <c r="B181" s="3"/>
      <c r="C181" s="3"/>
      <c r="D181" s="3"/>
    </row>
    <row r="182" spans="1:4" x14ac:dyDescent="0.35">
      <c r="A182" s="3"/>
      <c r="B182" s="3"/>
      <c r="C182" s="3"/>
      <c r="D182" s="3"/>
    </row>
    <row r="183" spans="1:4" x14ac:dyDescent="0.35">
      <c r="A183" s="3"/>
      <c r="B183" s="3"/>
      <c r="C183" s="3"/>
      <c r="D183" s="3"/>
    </row>
    <row r="184" spans="1:4" x14ac:dyDescent="0.35">
      <c r="A184" s="3"/>
      <c r="B184" s="3"/>
      <c r="C184" s="3"/>
      <c r="D184" s="3"/>
    </row>
    <row r="185" spans="1:4" x14ac:dyDescent="0.35">
      <c r="A185" s="3"/>
      <c r="B185" s="3"/>
      <c r="C185" s="3"/>
      <c r="D185" s="3"/>
    </row>
    <row r="186" spans="1:4" x14ac:dyDescent="0.35">
      <c r="A186" s="3"/>
      <c r="B186" s="3"/>
      <c r="C186" s="3"/>
      <c r="D186" s="3"/>
    </row>
    <row r="187" spans="1:4" x14ac:dyDescent="0.35">
      <c r="A187" s="3"/>
      <c r="B187" s="3"/>
      <c r="C187" s="3"/>
      <c r="D187" s="3"/>
    </row>
    <row r="188" spans="1:4" x14ac:dyDescent="0.35">
      <c r="A188" s="3"/>
      <c r="B188" s="3"/>
      <c r="C188" s="3"/>
      <c r="D188" s="3"/>
    </row>
    <row r="189" spans="1:4" x14ac:dyDescent="0.35">
      <c r="A189" s="3"/>
      <c r="B189" s="3"/>
      <c r="C189" s="3"/>
      <c r="D189" s="3"/>
    </row>
    <row r="190" spans="1:4" x14ac:dyDescent="0.35">
      <c r="A190" s="3"/>
      <c r="B190" s="3"/>
      <c r="C190" s="3"/>
      <c r="D190" s="3"/>
    </row>
    <row r="191" spans="1:4" x14ac:dyDescent="0.35">
      <c r="A191" s="3"/>
      <c r="B191" s="3"/>
      <c r="C191" s="3"/>
      <c r="D191" s="3"/>
    </row>
    <row r="192" spans="1:4" x14ac:dyDescent="0.35">
      <c r="A192" s="3"/>
      <c r="B192" s="3"/>
      <c r="C192" s="3"/>
      <c r="D192" s="3"/>
    </row>
    <row r="193" spans="1:4" x14ac:dyDescent="0.35">
      <c r="A193" s="3"/>
      <c r="B193" s="3"/>
      <c r="C193" s="3"/>
      <c r="D193" s="3"/>
    </row>
    <row r="194" spans="1:4" x14ac:dyDescent="0.35">
      <c r="A194" s="3"/>
      <c r="B194" s="3"/>
      <c r="C194" s="3"/>
      <c r="D194" s="3"/>
    </row>
    <row r="195" spans="1:4" x14ac:dyDescent="0.35">
      <c r="A195" s="3"/>
      <c r="B195" s="3"/>
      <c r="C195" s="3"/>
      <c r="D195" s="3"/>
    </row>
    <row r="196" spans="1:4" x14ac:dyDescent="0.35">
      <c r="A196" s="3"/>
      <c r="B196" s="3"/>
      <c r="C196" s="3"/>
      <c r="D196" s="3"/>
    </row>
    <row r="197" spans="1:4" x14ac:dyDescent="0.35">
      <c r="A197" s="3"/>
      <c r="B197" s="3"/>
      <c r="C197" s="3"/>
      <c r="D197" s="3"/>
    </row>
    <row r="198" spans="1:4" x14ac:dyDescent="0.35">
      <c r="A198" s="3"/>
      <c r="B198" s="3"/>
      <c r="C198" s="3"/>
      <c r="D198" s="3"/>
    </row>
    <row r="199" spans="1:4" x14ac:dyDescent="0.35">
      <c r="A199" s="3"/>
      <c r="B199" s="3"/>
      <c r="C199" s="3"/>
      <c r="D199" s="3"/>
    </row>
    <row r="200" spans="1:4" x14ac:dyDescent="0.35">
      <c r="A200" s="3"/>
      <c r="B200" s="3"/>
      <c r="C200" s="3"/>
      <c r="D200" s="3"/>
    </row>
    <row r="201" spans="1:4" x14ac:dyDescent="0.35">
      <c r="A201" s="3"/>
      <c r="B201" s="3"/>
      <c r="C201" s="3"/>
      <c r="D201" s="3"/>
    </row>
    <row r="202" spans="1:4" x14ac:dyDescent="0.35">
      <c r="A202" s="3"/>
      <c r="B202" s="3"/>
      <c r="C202" s="3"/>
      <c r="D202" s="3"/>
    </row>
    <row r="203" spans="1:4" x14ac:dyDescent="0.35">
      <c r="A203" s="3"/>
      <c r="B203" s="3"/>
      <c r="C203" s="3"/>
      <c r="D203" s="3"/>
    </row>
    <row r="204" spans="1:4" x14ac:dyDescent="0.35">
      <c r="A204" s="3"/>
      <c r="B204" s="3"/>
      <c r="C204" s="3"/>
      <c r="D204" s="3"/>
    </row>
    <row r="205" spans="1:4" x14ac:dyDescent="0.35">
      <c r="A205" s="3"/>
      <c r="B205" s="3"/>
      <c r="C205" s="3"/>
      <c r="D205" s="3"/>
    </row>
    <row r="206" spans="1:4" x14ac:dyDescent="0.35">
      <c r="A206" s="3"/>
      <c r="B206" s="3"/>
      <c r="C206" s="3"/>
      <c r="D206" s="3"/>
    </row>
    <row r="207" spans="1:4" x14ac:dyDescent="0.35">
      <c r="A207" s="3"/>
      <c r="B207" s="3"/>
      <c r="C207" s="3"/>
      <c r="D207" s="3"/>
    </row>
    <row r="208" spans="1:4" x14ac:dyDescent="0.35">
      <c r="A208" s="3"/>
      <c r="B208" s="3"/>
      <c r="C208" s="3"/>
      <c r="D208" s="3"/>
    </row>
    <row r="209" spans="1:4" x14ac:dyDescent="0.35">
      <c r="A209" s="3"/>
      <c r="B209" s="3"/>
      <c r="C209" s="3"/>
      <c r="D209" s="3"/>
    </row>
    <row r="210" spans="1:4" x14ac:dyDescent="0.35">
      <c r="A210" s="3"/>
      <c r="B210" s="3"/>
      <c r="C210" s="3"/>
      <c r="D210" s="3"/>
    </row>
    <row r="211" spans="1:4" x14ac:dyDescent="0.35">
      <c r="A211" s="3"/>
      <c r="B211" s="3"/>
      <c r="C211" s="3"/>
      <c r="D211" s="3"/>
    </row>
    <row r="212" spans="1:4" x14ac:dyDescent="0.35">
      <c r="A212" s="3"/>
      <c r="B212" s="3"/>
      <c r="C212" s="3"/>
      <c r="D212" s="3"/>
    </row>
    <row r="213" spans="1:4" x14ac:dyDescent="0.35">
      <c r="A213" s="3"/>
      <c r="B213" s="3"/>
      <c r="C213" s="3"/>
      <c r="D213" s="3"/>
    </row>
    <row r="214" spans="1:4" x14ac:dyDescent="0.35">
      <c r="A214" s="3"/>
      <c r="B214" s="3"/>
      <c r="C214" s="3"/>
      <c r="D214" s="3"/>
    </row>
    <row r="215" spans="1:4" x14ac:dyDescent="0.35">
      <c r="A215" s="3"/>
      <c r="B215" s="3"/>
      <c r="C215" s="3"/>
      <c r="D215" s="3"/>
    </row>
    <row r="216" spans="1:4" x14ac:dyDescent="0.35">
      <c r="A216" s="3"/>
      <c r="B216" s="3"/>
      <c r="C216" s="3"/>
      <c r="D216" s="3"/>
    </row>
    <row r="217" spans="1:4" x14ac:dyDescent="0.35">
      <c r="A217" s="3"/>
      <c r="B217" s="3"/>
      <c r="C217" s="3"/>
      <c r="D217" s="3"/>
    </row>
    <row r="218" spans="1:4" x14ac:dyDescent="0.35">
      <c r="A218" s="3"/>
      <c r="B218" s="3"/>
      <c r="C218" s="3"/>
      <c r="D218" s="3"/>
    </row>
    <row r="219" spans="1:4" x14ac:dyDescent="0.35">
      <c r="A219" s="3"/>
      <c r="B219" s="3"/>
      <c r="C219" s="3"/>
      <c r="D219" s="3"/>
    </row>
    <row r="220" spans="1:4" x14ac:dyDescent="0.35">
      <c r="A220" s="3"/>
      <c r="B220" s="3"/>
      <c r="C220" s="3"/>
      <c r="D220" s="3"/>
    </row>
    <row r="221" spans="1:4" x14ac:dyDescent="0.35">
      <c r="A221" s="3"/>
      <c r="B221" s="3"/>
      <c r="C221" s="3"/>
      <c r="D221" s="3"/>
    </row>
    <row r="222" spans="1:4" x14ac:dyDescent="0.35">
      <c r="A222" s="3"/>
      <c r="B222" s="3"/>
      <c r="C222" s="3"/>
      <c r="D222" s="3"/>
    </row>
    <row r="223" spans="1:4" x14ac:dyDescent="0.35">
      <c r="A223" s="3"/>
      <c r="B223" s="3"/>
      <c r="C223" s="3"/>
      <c r="D223" s="3"/>
    </row>
    <row r="224" spans="1:4" x14ac:dyDescent="0.35">
      <c r="A224" s="3"/>
      <c r="B224" s="3"/>
      <c r="C224" s="3"/>
      <c r="D224" s="3"/>
    </row>
    <row r="225" spans="1:4" x14ac:dyDescent="0.35">
      <c r="A225" s="3"/>
      <c r="B225" s="3"/>
      <c r="C225" s="3"/>
      <c r="D225" s="3"/>
    </row>
    <row r="226" spans="1:4" x14ac:dyDescent="0.35">
      <c r="A226" s="3"/>
      <c r="B226" s="3"/>
      <c r="C226" s="3"/>
      <c r="D226" s="3"/>
    </row>
    <row r="227" spans="1:4" x14ac:dyDescent="0.35">
      <c r="A227" s="3"/>
      <c r="B227" s="3"/>
      <c r="C227" s="3"/>
      <c r="D227" s="3"/>
    </row>
    <row r="228" spans="1:4" x14ac:dyDescent="0.35">
      <c r="A228" s="3"/>
      <c r="B228" s="3"/>
      <c r="C228" s="3"/>
      <c r="D228" s="3"/>
    </row>
    <row r="229" spans="1:4" x14ac:dyDescent="0.35">
      <c r="A229" s="3"/>
      <c r="B229" s="3"/>
      <c r="C229" s="3"/>
      <c r="D229" s="3"/>
    </row>
    <row r="230" spans="1:4" x14ac:dyDescent="0.35">
      <c r="A230" s="3"/>
      <c r="B230" s="3"/>
      <c r="C230" s="3"/>
      <c r="D230" s="3"/>
    </row>
    <row r="231" spans="1:4" x14ac:dyDescent="0.35">
      <c r="A231" s="3"/>
      <c r="B231" s="3"/>
      <c r="C231" s="3"/>
      <c r="D231" s="3"/>
    </row>
    <row r="232" spans="1:4" x14ac:dyDescent="0.35">
      <c r="A232" s="3"/>
      <c r="B232" s="3"/>
      <c r="C232" s="3"/>
      <c r="D232" s="3"/>
    </row>
    <row r="233" spans="1:4" x14ac:dyDescent="0.35">
      <c r="A233" s="3"/>
      <c r="B233" s="3"/>
      <c r="C233" s="3"/>
      <c r="D233" s="3"/>
    </row>
    <row r="234" spans="1:4" x14ac:dyDescent="0.35">
      <c r="A234" s="3"/>
      <c r="B234" s="3"/>
      <c r="C234" s="3"/>
      <c r="D234" s="3"/>
    </row>
    <row r="235" spans="1:4" x14ac:dyDescent="0.35">
      <c r="A235" s="3"/>
      <c r="B235" s="3"/>
      <c r="C235" s="3"/>
      <c r="D235" s="3"/>
    </row>
    <row r="236" spans="1:4" x14ac:dyDescent="0.35">
      <c r="A236" s="3"/>
      <c r="B236" s="3"/>
      <c r="C236" s="3"/>
      <c r="D236" s="3"/>
    </row>
    <row r="237" spans="1:4" x14ac:dyDescent="0.35">
      <c r="A237" s="3"/>
      <c r="B237" s="3"/>
      <c r="C237" s="3"/>
      <c r="D237" s="3"/>
    </row>
    <row r="238" spans="1:4" x14ac:dyDescent="0.35">
      <c r="A238" s="3"/>
      <c r="B238" s="3"/>
      <c r="C238" s="3"/>
      <c r="D238" s="3"/>
    </row>
    <row r="239" spans="1:4" x14ac:dyDescent="0.35">
      <c r="A239" s="3"/>
      <c r="B239" s="3"/>
      <c r="C239" s="3"/>
      <c r="D239" s="3"/>
    </row>
    <row r="240" spans="1:4" x14ac:dyDescent="0.35">
      <c r="A240" s="3"/>
      <c r="B240" s="3"/>
      <c r="C240" s="3"/>
      <c r="D240" s="3"/>
    </row>
    <row r="241" spans="1:4" x14ac:dyDescent="0.35">
      <c r="A241" s="3"/>
      <c r="B241" s="3"/>
      <c r="C241" s="3"/>
      <c r="D241" s="3"/>
    </row>
    <row r="242" spans="1:4" x14ac:dyDescent="0.35">
      <c r="A242" s="3"/>
      <c r="B242" s="3"/>
      <c r="C242" s="3"/>
      <c r="D242" s="3"/>
    </row>
    <row r="243" spans="1:4" x14ac:dyDescent="0.35">
      <c r="A243" s="3"/>
      <c r="B243" s="3"/>
      <c r="C243" s="3"/>
      <c r="D243" s="3"/>
    </row>
    <row r="244" spans="1:4" x14ac:dyDescent="0.35">
      <c r="A244" s="3"/>
      <c r="B244" s="3"/>
      <c r="C244" s="3"/>
      <c r="D244" s="3"/>
    </row>
    <row r="245" spans="1:4" x14ac:dyDescent="0.35">
      <c r="A245" s="3"/>
      <c r="B245" s="3"/>
      <c r="C245" s="3"/>
      <c r="D245" s="3"/>
    </row>
    <row r="246" spans="1:4" x14ac:dyDescent="0.35">
      <c r="A246" s="3"/>
      <c r="B246" s="3"/>
      <c r="C246" s="3"/>
      <c r="D246" s="3"/>
    </row>
    <row r="247" spans="1:4" x14ac:dyDescent="0.35">
      <c r="A247" s="3"/>
      <c r="B247" s="3"/>
      <c r="C247" s="3"/>
      <c r="D247" s="3"/>
    </row>
    <row r="248" spans="1:4" x14ac:dyDescent="0.35">
      <c r="A248" s="3"/>
      <c r="B248" s="3"/>
      <c r="C248" s="3"/>
      <c r="D248" s="3"/>
    </row>
    <row r="249" spans="1:4" x14ac:dyDescent="0.35">
      <c r="A249" s="3"/>
      <c r="B249" s="3"/>
      <c r="C249" s="3"/>
      <c r="D249" s="3"/>
    </row>
    <row r="250" spans="1:4" x14ac:dyDescent="0.35">
      <c r="A250" s="3"/>
      <c r="B250" s="3"/>
      <c r="C250" s="3"/>
      <c r="D250" s="3"/>
    </row>
    <row r="251" spans="1:4" x14ac:dyDescent="0.35">
      <c r="A251" s="3"/>
      <c r="B251" s="3"/>
      <c r="C251" s="3"/>
      <c r="D251" s="3"/>
    </row>
    <row r="252" spans="1:4" x14ac:dyDescent="0.35">
      <c r="A252" s="3"/>
      <c r="B252" s="3"/>
      <c r="C252" s="3"/>
      <c r="D252" s="3"/>
    </row>
    <row r="253" spans="1:4" x14ac:dyDescent="0.35">
      <c r="A253" s="3"/>
      <c r="B253" s="3"/>
      <c r="C253" s="3"/>
      <c r="D253" s="3"/>
    </row>
    <row r="254" spans="1:4" x14ac:dyDescent="0.35">
      <c r="A254" s="3"/>
      <c r="B254" s="3"/>
      <c r="C254" s="3"/>
      <c r="D254" s="3"/>
    </row>
    <row r="255" spans="1:4" x14ac:dyDescent="0.35">
      <c r="A255" s="3"/>
      <c r="B255" s="3"/>
      <c r="C255" s="3"/>
      <c r="D255" s="3"/>
    </row>
    <row r="256" spans="1:4" x14ac:dyDescent="0.35">
      <c r="A256" s="3"/>
      <c r="B256" s="3"/>
      <c r="C256" s="3"/>
      <c r="D256" s="3"/>
    </row>
    <row r="257" spans="1:4" x14ac:dyDescent="0.35">
      <c r="A257" s="3"/>
      <c r="B257" s="3"/>
      <c r="C257" s="3"/>
      <c r="D257" s="3"/>
    </row>
    <row r="258" spans="1:4" x14ac:dyDescent="0.35">
      <c r="A258" s="3"/>
      <c r="B258" s="3"/>
      <c r="C258" s="3"/>
      <c r="D258" s="3"/>
    </row>
    <row r="259" spans="1:4" x14ac:dyDescent="0.35">
      <c r="A259" s="3"/>
      <c r="B259" s="3"/>
      <c r="C259" s="3"/>
      <c r="D259" s="3"/>
    </row>
    <row r="260" spans="1:4" x14ac:dyDescent="0.35">
      <c r="A260" s="3"/>
      <c r="B260" s="3"/>
      <c r="C260" s="3"/>
      <c r="D260" s="3"/>
    </row>
    <row r="261" spans="1:4" x14ac:dyDescent="0.35">
      <c r="A261" s="3"/>
      <c r="B261" s="3"/>
      <c r="C261" s="3"/>
      <c r="D261" s="3"/>
    </row>
    <row r="262" spans="1:4" x14ac:dyDescent="0.35">
      <c r="A262" s="3"/>
      <c r="B262" s="3"/>
      <c r="C262" s="3"/>
      <c r="D262" s="3"/>
    </row>
    <row r="263" spans="1:4" x14ac:dyDescent="0.35">
      <c r="A263" s="3"/>
      <c r="B263" s="3"/>
      <c r="C263" s="3"/>
      <c r="D263" s="3"/>
    </row>
    <row r="264" spans="1:4" x14ac:dyDescent="0.35">
      <c r="A264" s="3"/>
      <c r="B264" s="3"/>
      <c r="C264" s="3"/>
      <c r="D264" s="3"/>
    </row>
    <row r="265" spans="1:4" x14ac:dyDescent="0.35">
      <c r="A265" s="3"/>
      <c r="B265" s="3"/>
      <c r="C265" s="3"/>
      <c r="D265" s="3"/>
    </row>
    <row r="266" spans="1:4" x14ac:dyDescent="0.35">
      <c r="A266" s="3"/>
      <c r="B266" s="3"/>
      <c r="C266" s="3"/>
      <c r="D266" s="3"/>
    </row>
    <row r="267" spans="1:4" x14ac:dyDescent="0.35">
      <c r="A267" s="3"/>
      <c r="B267" s="3"/>
      <c r="C267" s="3"/>
      <c r="D267" s="3"/>
    </row>
    <row r="268" spans="1:4" x14ac:dyDescent="0.35">
      <c r="A268" s="3"/>
      <c r="B268" s="3"/>
      <c r="C268" s="3"/>
      <c r="D268" s="3"/>
    </row>
    <row r="269" spans="1:4" x14ac:dyDescent="0.35">
      <c r="A269" s="3"/>
      <c r="B269" s="3"/>
      <c r="C269" s="3"/>
      <c r="D269" s="3"/>
    </row>
    <row r="270" spans="1:4" x14ac:dyDescent="0.35">
      <c r="A270" s="3"/>
      <c r="B270" s="3"/>
      <c r="C270" s="3"/>
      <c r="D270" s="3"/>
    </row>
    <row r="271" spans="1:4" x14ac:dyDescent="0.35">
      <c r="A271" s="3"/>
      <c r="B271" s="3"/>
      <c r="C271" s="3"/>
      <c r="D271" s="3"/>
    </row>
    <row r="272" spans="1:4" x14ac:dyDescent="0.35">
      <c r="A272" s="3"/>
      <c r="B272" s="3"/>
      <c r="C272" s="3"/>
      <c r="D272" s="3"/>
    </row>
    <row r="273" spans="1:4" x14ac:dyDescent="0.35">
      <c r="A273" s="3"/>
      <c r="B273" s="3"/>
      <c r="C273" s="3"/>
      <c r="D273" s="3"/>
    </row>
    <row r="274" spans="1:4" x14ac:dyDescent="0.35">
      <c r="A274" s="3"/>
      <c r="B274" s="3"/>
      <c r="C274" s="3"/>
      <c r="D274" s="3"/>
    </row>
    <row r="275" spans="1:4" x14ac:dyDescent="0.35">
      <c r="A275" s="3"/>
      <c r="B275" s="3"/>
      <c r="C275" s="3"/>
      <c r="D275" s="3"/>
    </row>
    <row r="276" spans="1:4" x14ac:dyDescent="0.35">
      <c r="A276" s="3"/>
      <c r="B276" s="3"/>
      <c r="C276" s="3"/>
      <c r="D276" s="3"/>
    </row>
    <row r="277" spans="1:4" x14ac:dyDescent="0.35">
      <c r="A277" s="3"/>
      <c r="B277" s="3"/>
      <c r="C277" s="3"/>
      <c r="D277" s="3"/>
    </row>
    <row r="278" spans="1:4" x14ac:dyDescent="0.35">
      <c r="A278" s="3"/>
      <c r="B278" s="3"/>
      <c r="C278" s="3"/>
      <c r="D278" s="3"/>
    </row>
    <row r="279" spans="1:4" x14ac:dyDescent="0.35">
      <c r="A279" s="3"/>
      <c r="B279" s="3"/>
      <c r="C279" s="3"/>
      <c r="D279" s="3"/>
    </row>
    <row r="280" spans="1:4" x14ac:dyDescent="0.35">
      <c r="A280" s="3"/>
      <c r="B280" s="3"/>
      <c r="C280" s="3"/>
      <c r="D280" s="3"/>
    </row>
    <row r="281" spans="1:4" x14ac:dyDescent="0.35">
      <c r="A281" s="3"/>
      <c r="B281" s="3"/>
      <c r="C281" s="3"/>
      <c r="D281" s="3"/>
    </row>
    <row r="282" spans="1:4" x14ac:dyDescent="0.35">
      <c r="A282" s="3"/>
      <c r="B282" s="3"/>
      <c r="C282" s="3"/>
      <c r="D282" s="3"/>
    </row>
    <row r="283" spans="1:4" x14ac:dyDescent="0.35">
      <c r="A283" s="3"/>
      <c r="B283" s="3"/>
      <c r="C283" s="3"/>
      <c r="D283" s="3"/>
    </row>
    <row r="284" spans="1:4" x14ac:dyDescent="0.35">
      <c r="A284" s="3"/>
      <c r="B284" s="3"/>
      <c r="C284" s="3"/>
      <c r="D284" s="3"/>
    </row>
    <row r="285" spans="1:4" x14ac:dyDescent="0.35">
      <c r="A285" s="3"/>
      <c r="B285" s="3"/>
      <c r="C285" s="3"/>
      <c r="D285" s="3"/>
    </row>
    <row r="286" spans="1:4" x14ac:dyDescent="0.35">
      <c r="A286" s="3"/>
      <c r="B286" s="3"/>
      <c r="C286" s="3"/>
      <c r="D286" s="3"/>
    </row>
    <row r="287" spans="1:4" x14ac:dyDescent="0.35">
      <c r="A287" s="3"/>
      <c r="B287" s="3"/>
      <c r="C287" s="3"/>
      <c r="D287" s="3"/>
    </row>
    <row r="288" spans="1:4" x14ac:dyDescent="0.35">
      <c r="A288" s="3"/>
      <c r="B288" s="3"/>
      <c r="C288" s="3"/>
      <c r="D288" s="3"/>
    </row>
    <row r="289" spans="1:4" x14ac:dyDescent="0.35">
      <c r="A289" s="3"/>
      <c r="B289" s="3"/>
      <c r="C289" s="3"/>
      <c r="D289" s="3"/>
    </row>
    <row r="290" spans="1:4" x14ac:dyDescent="0.35">
      <c r="A290" s="3"/>
      <c r="B290" s="3"/>
      <c r="C290" s="3"/>
      <c r="D290" s="3"/>
    </row>
    <row r="291" spans="1:4" x14ac:dyDescent="0.35">
      <c r="A291" s="3"/>
      <c r="B291" s="3"/>
      <c r="C291" s="3"/>
      <c r="D291" s="3"/>
    </row>
    <row r="292" spans="1:4" x14ac:dyDescent="0.35">
      <c r="A292" s="3"/>
      <c r="B292" s="3"/>
      <c r="C292" s="3"/>
      <c r="D292" s="3"/>
    </row>
    <row r="293" spans="1:4" x14ac:dyDescent="0.35">
      <c r="A293" s="3"/>
      <c r="B293" s="3"/>
      <c r="C293" s="3"/>
      <c r="D293" s="3"/>
    </row>
    <row r="294" spans="1:4" x14ac:dyDescent="0.35">
      <c r="A294" s="3"/>
      <c r="B294" s="3"/>
      <c r="C294" s="3"/>
      <c r="D294" s="3"/>
    </row>
    <row r="295" spans="1:4" x14ac:dyDescent="0.35">
      <c r="A295" s="3"/>
      <c r="B295" s="3"/>
      <c r="C295" s="3"/>
      <c r="D295" s="3"/>
    </row>
    <row r="296" spans="1:4" x14ac:dyDescent="0.35">
      <c r="A296" s="3"/>
      <c r="B296" s="3"/>
      <c r="C296" s="3"/>
      <c r="D296" s="3"/>
    </row>
    <row r="297" spans="1:4" x14ac:dyDescent="0.35">
      <c r="A297" s="3"/>
      <c r="B297" s="3"/>
      <c r="C297" s="3"/>
      <c r="D297" s="3"/>
    </row>
    <row r="298" spans="1:4" x14ac:dyDescent="0.35">
      <c r="A298" s="3"/>
      <c r="B298" s="3"/>
      <c r="C298" s="3"/>
      <c r="D298" s="3"/>
    </row>
    <row r="299" spans="1:4" x14ac:dyDescent="0.35">
      <c r="A299" s="3"/>
      <c r="B299" s="3"/>
      <c r="C299" s="3"/>
      <c r="D299" s="3"/>
    </row>
    <row r="300" spans="1:4" x14ac:dyDescent="0.35">
      <c r="A300" s="3"/>
      <c r="B300" s="3"/>
      <c r="C300" s="3"/>
      <c r="D300" s="3"/>
    </row>
    <row r="301" spans="1:4" x14ac:dyDescent="0.35">
      <c r="A301" s="3"/>
      <c r="B301" s="3"/>
      <c r="C301" s="3"/>
      <c r="D301" s="3"/>
    </row>
    <row r="302" spans="1:4" x14ac:dyDescent="0.35">
      <c r="A302" s="3"/>
      <c r="B302" s="3"/>
      <c r="C302" s="3"/>
      <c r="D302" s="3"/>
    </row>
    <row r="303" spans="1:4" x14ac:dyDescent="0.35">
      <c r="A303" s="3"/>
      <c r="B303" s="3"/>
      <c r="C303" s="3"/>
      <c r="D303" s="3"/>
    </row>
    <row r="304" spans="1:4" x14ac:dyDescent="0.35">
      <c r="A304" s="3"/>
      <c r="B304" s="3"/>
      <c r="C304" s="3"/>
      <c r="D304" s="3"/>
    </row>
    <row r="305" spans="1:4" x14ac:dyDescent="0.35">
      <c r="A305" s="3"/>
      <c r="B305" s="3"/>
      <c r="C305" s="3"/>
      <c r="D305" s="3"/>
    </row>
    <row r="306" spans="1:4" x14ac:dyDescent="0.35">
      <c r="A306" s="3"/>
      <c r="B306" s="3"/>
      <c r="C306" s="3"/>
      <c r="D306" s="3"/>
    </row>
    <row r="307" spans="1:4" x14ac:dyDescent="0.35">
      <c r="A307" s="3"/>
      <c r="B307" s="3"/>
      <c r="C307" s="3"/>
      <c r="D307" s="3"/>
    </row>
    <row r="308" spans="1:4" x14ac:dyDescent="0.35">
      <c r="A308" s="3"/>
      <c r="B308" s="3"/>
      <c r="C308" s="3"/>
      <c r="D308" s="3"/>
    </row>
    <row r="309" spans="1:4" x14ac:dyDescent="0.35">
      <c r="A309" s="3"/>
      <c r="B309" s="3"/>
      <c r="C309" s="3"/>
      <c r="D309" s="3"/>
    </row>
    <row r="310" spans="1:4" x14ac:dyDescent="0.35">
      <c r="A310" s="3"/>
      <c r="B310" s="3"/>
      <c r="C310" s="3"/>
      <c r="D310" s="3"/>
    </row>
    <row r="311" spans="1:4" x14ac:dyDescent="0.35">
      <c r="A311" s="3"/>
      <c r="B311" s="3"/>
      <c r="C311" s="3"/>
      <c r="D311" s="3"/>
    </row>
    <row r="312" spans="1:4" x14ac:dyDescent="0.35">
      <c r="A312" s="3"/>
      <c r="B312" s="3"/>
      <c r="C312" s="3"/>
      <c r="D312" s="3"/>
    </row>
    <row r="313" spans="1:4" x14ac:dyDescent="0.35">
      <c r="A313" s="3"/>
      <c r="B313" s="3"/>
      <c r="C313" s="3"/>
      <c r="D313" s="3"/>
    </row>
    <row r="314" spans="1:4" x14ac:dyDescent="0.35">
      <c r="A314" s="3"/>
      <c r="B314" s="3"/>
      <c r="C314" s="3"/>
      <c r="D314" s="3"/>
    </row>
    <row r="315" spans="1:4" x14ac:dyDescent="0.35">
      <c r="A315" s="3"/>
      <c r="B315" s="3"/>
      <c r="C315" s="3"/>
      <c r="D315" s="3"/>
    </row>
    <row r="316" spans="1:4" x14ac:dyDescent="0.35">
      <c r="A316" s="3"/>
      <c r="B316" s="3"/>
      <c r="C316" s="3"/>
      <c r="D316" s="3"/>
    </row>
    <row r="317" spans="1:4" x14ac:dyDescent="0.35">
      <c r="A317" s="3"/>
      <c r="B317" s="3"/>
      <c r="C317" s="3"/>
      <c r="D317" s="3"/>
    </row>
    <row r="318" spans="1:4" x14ac:dyDescent="0.35">
      <c r="A318" s="3"/>
      <c r="B318" s="3"/>
      <c r="C318" s="3"/>
      <c r="D318" s="3"/>
    </row>
    <row r="319" spans="1:4" x14ac:dyDescent="0.35">
      <c r="A319" s="3"/>
      <c r="B319" s="3"/>
      <c r="C319" s="3"/>
      <c r="D319" s="3"/>
    </row>
    <row r="320" spans="1:4" x14ac:dyDescent="0.35">
      <c r="A320" s="3"/>
      <c r="B320" s="3"/>
      <c r="C320" s="3"/>
      <c r="D320" s="3"/>
    </row>
    <row r="321" spans="1:4" x14ac:dyDescent="0.35">
      <c r="A321" s="3"/>
      <c r="B321" s="3"/>
      <c r="C321" s="3"/>
      <c r="D321" s="3"/>
    </row>
    <row r="322" spans="1:4" x14ac:dyDescent="0.35">
      <c r="A322" s="3"/>
      <c r="B322" s="3"/>
      <c r="C322" s="3"/>
      <c r="D322" s="3"/>
    </row>
    <row r="323" spans="1:4" x14ac:dyDescent="0.35">
      <c r="A323" s="3"/>
      <c r="B323" s="3"/>
      <c r="C323" s="3"/>
      <c r="D323" s="3"/>
    </row>
    <row r="324" spans="1:4" x14ac:dyDescent="0.35">
      <c r="A324" s="3"/>
      <c r="B324" s="3"/>
      <c r="C324" s="3"/>
      <c r="D324" s="3"/>
    </row>
    <row r="325" spans="1:4" x14ac:dyDescent="0.35">
      <c r="A325" s="3"/>
      <c r="B325" s="3"/>
      <c r="C325" s="3"/>
      <c r="D325" s="3"/>
    </row>
    <row r="326" spans="1:4" x14ac:dyDescent="0.35">
      <c r="A326" s="3"/>
      <c r="B326" s="3"/>
      <c r="C326" s="3"/>
      <c r="D326" s="3"/>
    </row>
    <row r="327" spans="1:4" x14ac:dyDescent="0.35">
      <c r="A327" s="3"/>
      <c r="B327" s="3"/>
      <c r="C327" s="3"/>
      <c r="D327" s="3"/>
    </row>
    <row r="328" spans="1:4" x14ac:dyDescent="0.35">
      <c r="A328" s="3"/>
      <c r="B328" s="3"/>
      <c r="C328" s="3"/>
      <c r="D328" s="3"/>
    </row>
    <row r="329" spans="1:4" x14ac:dyDescent="0.35">
      <c r="A329" s="3"/>
      <c r="B329" s="3"/>
      <c r="C329" s="3"/>
      <c r="D329" s="3"/>
    </row>
    <row r="330" spans="1:4" x14ac:dyDescent="0.35">
      <c r="A330" s="3"/>
      <c r="B330" s="3"/>
      <c r="C330" s="3"/>
      <c r="D330" s="3"/>
    </row>
    <row r="331" spans="1:4" x14ac:dyDescent="0.35">
      <c r="A331" s="3"/>
      <c r="B331" s="3"/>
      <c r="C331" s="3"/>
      <c r="D331" s="3"/>
    </row>
    <row r="332" spans="1:4" x14ac:dyDescent="0.35">
      <c r="A332" s="3"/>
      <c r="B332" s="3"/>
      <c r="C332" s="3"/>
      <c r="D332" s="3"/>
    </row>
    <row r="333" spans="1:4" x14ac:dyDescent="0.35">
      <c r="A333" s="3"/>
      <c r="B333" s="3"/>
      <c r="C333" s="3"/>
      <c r="D333" s="3"/>
    </row>
    <row r="334" spans="1:4" x14ac:dyDescent="0.35">
      <c r="A334" s="3"/>
      <c r="B334" s="3"/>
      <c r="C334" s="3"/>
      <c r="D334" s="3"/>
    </row>
    <row r="335" spans="1:4" x14ac:dyDescent="0.35">
      <c r="A335" s="3"/>
      <c r="B335" s="3"/>
      <c r="C335" s="3"/>
      <c r="D335" s="3"/>
    </row>
    <row r="336" spans="1:4" x14ac:dyDescent="0.35">
      <c r="A336" s="3"/>
      <c r="B336" s="3"/>
      <c r="C336" s="3"/>
      <c r="D336" s="3"/>
    </row>
    <row r="337" spans="1:4" x14ac:dyDescent="0.35">
      <c r="A337" s="3"/>
      <c r="B337" s="3"/>
      <c r="C337" s="3"/>
      <c r="D337" s="3"/>
    </row>
    <row r="338" spans="1:4" x14ac:dyDescent="0.35">
      <c r="A338" s="3"/>
      <c r="B338" s="3"/>
      <c r="C338" s="3"/>
      <c r="D338" s="3"/>
    </row>
    <row r="339" spans="1:4" x14ac:dyDescent="0.35">
      <c r="A339" s="3"/>
      <c r="B339" s="3"/>
      <c r="C339" s="3"/>
      <c r="D339" s="3"/>
    </row>
    <row r="340" spans="1:4" x14ac:dyDescent="0.35">
      <c r="A340" s="3"/>
      <c r="B340" s="3"/>
      <c r="C340" s="3"/>
      <c r="D340" s="3"/>
    </row>
    <row r="341" spans="1:4" x14ac:dyDescent="0.35">
      <c r="A341" s="3"/>
      <c r="B341" s="3"/>
      <c r="C341" s="3"/>
      <c r="D341" s="3"/>
    </row>
    <row r="342" spans="1:4" x14ac:dyDescent="0.35">
      <c r="A342" s="3"/>
      <c r="B342" s="3"/>
      <c r="C342" s="3"/>
      <c r="D342" s="3"/>
    </row>
    <row r="343" spans="1:4" x14ac:dyDescent="0.35">
      <c r="A343" s="3"/>
      <c r="B343" s="3"/>
      <c r="C343" s="3"/>
      <c r="D343" s="3"/>
    </row>
    <row r="344" spans="1:4" x14ac:dyDescent="0.35">
      <c r="A344" s="3"/>
      <c r="B344" s="3"/>
      <c r="C344" s="3"/>
      <c r="D344" s="3"/>
    </row>
    <row r="345" spans="1:4" x14ac:dyDescent="0.35">
      <c r="A345" s="3"/>
      <c r="B345" s="3"/>
      <c r="C345" s="3"/>
      <c r="D345" s="3"/>
    </row>
    <row r="346" spans="1:4" x14ac:dyDescent="0.35">
      <c r="A346" s="3"/>
      <c r="B346" s="3"/>
      <c r="C346" s="3"/>
      <c r="D346" s="3"/>
    </row>
    <row r="347" spans="1:4" x14ac:dyDescent="0.35">
      <c r="A347" s="3"/>
      <c r="B347" s="3"/>
      <c r="C347" s="3"/>
      <c r="D347" s="3"/>
    </row>
    <row r="348" spans="1:4" x14ac:dyDescent="0.35">
      <c r="A348" s="3"/>
      <c r="B348" s="3"/>
      <c r="C348" s="3"/>
      <c r="D348" s="3"/>
    </row>
    <row r="349" spans="1:4" x14ac:dyDescent="0.35">
      <c r="A349" s="3"/>
      <c r="B349" s="3"/>
      <c r="C349" s="3"/>
      <c r="D349" s="3"/>
    </row>
    <row r="350" spans="1:4" x14ac:dyDescent="0.35">
      <c r="A350" s="3"/>
      <c r="B350" s="3"/>
      <c r="C350" s="3"/>
      <c r="D350" s="3"/>
    </row>
    <row r="351" spans="1:4" x14ac:dyDescent="0.35">
      <c r="A351" s="3"/>
      <c r="B351" s="3"/>
      <c r="C351" s="3"/>
      <c r="D351" s="3"/>
    </row>
    <row r="352" spans="1:4" x14ac:dyDescent="0.35">
      <c r="A352" s="3"/>
      <c r="B352" s="3"/>
      <c r="C352" s="3"/>
      <c r="D352" s="3"/>
    </row>
    <row r="353" spans="1:4" x14ac:dyDescent="0.35">
      <c r="A353" s="3"/>
      <c r="B353" s="3"/>
      <c r="C353" s="3"/>
      <c r="D353" s="3"/>
    </row>
    <row r="354" spans="1:4" x14ac:dyDescent="0.35">
      <c r="A354" s="3"/>
      <c r="B354" s="3"/>
      <c r="C354" s="3"/>
      <c r="D354" s="3"/>
    </row>
    <row r="355" spans="1:4" x14ac:dyDescent="0.35">
      <c r="A355" s="3"/>
      <c r="B355" s="3"/>
      <c r="C355" s="3"/>
      <c r="D355" s="3"/>
    </row>
    <row r="356" spans="1:4" x14ac:dyDescent="0.35">
      <c r="A356" s="3"/>
      <c r="B356" s="3"/>
      <c r="C356" s="3"/>
      <c r="D356" s="3"/>
    </row>
    <row r="357" spans="1:4" x14ac:dyDescent="0.35">
      <c r="A357" s="3"/>
      <c r="B357" s="3"/>
      <c r="C357" s="3"/>
      <c r="D357" s="3"/>
    </row>
    <row r="358" spans="1:4" x14ac:dyDescent="0.35">
      <c r="A358" s="3"/>
      <c r="B358" s="3"/>
      <c r="C358" s="3"/>
      <c r="D358" s="3"/>
    </row>
    <row r="359" spans="1:4" x14ac:dyDescent="0.35">
      <c r="A359" s="3"/>
      <c r="B359" s="3"/>
      <c r="C359" s="3"/>
      <c r="D359" s="3"/>
    </row>
    <row r="360" spans="1:4" x14ac:dyDescent="0.35">
      <c r="A360" s="3"/>
      <c r="B360" s="3"/>
      <c r="C360" s="3"/>
      <c r="D360" s="3"/>
    </row>
    <row r="361" spans="1:4" x14ac:dyDescent="0.35">
      <c r="A361" s="3"/>
      <c r="B361" s="3"/>
      <c r="C361" s="3"/>
      <c r="D361" s="3"/>
    </row>
    <row r="362" spans="1:4" x14ac:dyDescent="0.35">
      <c r="A362" s="3"/>
      <c r="B362" s="3"/>
      <c r="C362" s="3"/>
      <c r="D362" s="3"/>
    </row>
    <row r="363" spans="1:4" x14ac:dyDescent="0.35">
      <c r="A363" s="3"/>
      <c r="B363" s="3"/>
      <c r="C363" s="3"/>
      <c r="D363" s="3"/>
    </row>
    <row r="364" spans="1:4" x14ac:dyDescent="0.35">
      <c r="A364" s="3"/>
      <c r="B364" s="3"/>
      <c r="C364" s="3"/>
      <c r="D364" s="3"/>
    </row>
    <row r="365" spans="1:4" x14ac:dyDescent="0.35">
      <c r="A365" s="3"/>
      <c r="B365" s="3"/>
      <c r="C365" s="3"/>
      <c r="D365" s="3"/>
    </row>
    <row r="366" spans="1:4" x14ac:dyDescent="0.35">
      <c r="A366" s="3"/>
      <c r="B366" s="3"/>
      <c r="C366" s="3"/>
      <c r="D366" s="3"/>
    </row>
    <row r="367" spans="1:4" x14ac:dyDescent="0.35">
      <c r="A367" s="3"/>
      <c r="B367" s="3"/>
      <c r="C367" s="3"/>
      <c r="D367" s="3"/>
    </row>
    <row r="368" spans="1:4" x14ac:dyDescent="0.35">
      <c r="A368" s="3"/>
      <c r="B368" s="3"/>
      <c r="C368" s="3"/>
      <c r="D368" s="3"/>
    </row>
    <row r="369" spans="1:4" x14ac:dyDescent="0.35">
      <c r="A369" s="3"/>
      <c r="B369" s="3"/>
      <c r="C369" s="3"/>
      <c r="D369" s="3"/>
    </row>
    <row r="370" spans="1:4" x14ac:dyDescent="0.35">
      <c r="A370" s="3"/>
      <c r="B370" s="3"/>
      <c r="C370" s="3"/>
      <c r="D370" s="3"/>
    </row>
    <row r="371" spans="1:4" x14ac:dyDescent="0.35">
      <c r="A371" s="3"/>
      <c r="B371" s="3"/>
      <c r="C371" s="3"/>
      <c r="D371" s="3"/>
    </row>
    <row r="372" spans="1:4" x14ac:dyDescent="0.35">
      <c r="A372" s="3"/>
      <c r="B372" s="3"/>
      <c r="C372" s="3"/>
      <c r="D372" s="3"/>
    </row>
    <row r="373" spans="1:4" x14ac:dyDescent="0.35">
      <c r="A373" s="3"/>
      <c r="B373" s="3"/>
      <c r="C373" s="3"/>
      <c r="D373" s="3"/>
    </row>
    <row r="374" spans="1:4" x14ac:dyDescent="0.35">
      <c r="A374" s="3"/>
      <c r="B374" s="3"/>
      <c r="C374" s="3"/>
      <c r="D374" s="3"/>
    </row>
    <row r="375" spans="1:4" x14ac:dyDescent="0.35">
      <c r="A375" s="3"/>
      <c r="B375" s="3"/>
      <c r="C375" s="3"/>
      <c r="D375" s="3"/>
    </row>
    <row r="376" spans="1:4" x14ac:dyDescent="0.35">
      <c r="A376" s="3"/>
      <c r="B376" s="3"/>
      <c r="C376" s="3"/>
      <c r="D376" s="3"/>
    </row>
    <row r="377" spans="1:4" x14ac:dyDescent="0.35">
      <c r="A377" s="3"/>
      <c r="B377" s="3"/>
      <c r="C377" s="3"/>
      <c r="D377" s="3"/>
    </row>
    <row r="378" spans="1:4" x14ac:dyDescent="0.35">
      <c r="A378" s="3"/>
      <c r="B378" s="3"/>
      <c r="C378" s="3"/>
      <c r="D378" s="3"/>
    </row>
    <row r="379" spans="1:4" x14ac:dyDescent="0.35">
      <c r="A379" s="3"/>
      <c r="B379" s="3"/>
      <c r="C379" s="3"/>
      <c r="D379" s="3"/>
    </row>
    <row r="380" spans="1:4" x14ac:dyDescent="0.35">
      <c r="A380" s="3"/>
      <c r="B380" s="3"/>
      <c r="C380" s="3"/>
      <c r="D380" s="3"/>
    </row>
    <row r="381" spans="1:4" x14ac:dyDescent="0.35">
      <c r="A381" s="3"/>
      <c r="B381" s="3"/>
      <c r="C381" s="3"/>
      <c r="D381" s="3"/>
    </row>
    <row r="382" spans="1:4" x14ac:dyDescent="0.35">
      <c r="A382" s="3"/>
      <c r="B382" s="3"/>
      <c r="C382" s="3"/>
      <c r="D382" s="3"/>
    </row>
    <row r="383" spans="1:4" x14ac:dyDescent="0.35">
      <c r="A383" s="3"/>
      <c r="B383" s="3"/>
      <c r="C383" s="3"/>
      <c r="D383" s="3"/>
    </row>
    <row r="384" spans="1:4" x14ac:dyDescent="0.35">
      <c r="A384" s="3"/>
      <c r="B384" s="3"/>
      <c r="C384" s="3"/>
      <c r="D384" s="3"/>
    </row>
    <row r="385" spans="1:4" x14ac:dyDescent="0.35">
      <c r="A385" s="3"/>
      <c r="B385" s="3"/>
      <c r="C385" s="3"/>
      <c r="D385" s="3"/>
    </row>
    <row r="386" spans="1:4" x14ac:dyDescent="0.35">
      <c r="A386" s="3"/>
      <c r="B386" s="3"/>
      <c r="C386" s="3"/>
      <c r="D386" s="3"/>
    </row>
    <row r="387" spans="1:4" x14ac:dyDescent="0.35">
      <c r="A387" s="3"/>
      <c r="B387" s="3"/>
      <c r="C387" s="3"/>
      <c r="D387" s="3"/>
    </row>
    <row r="388" spans="1:4" x14ac:dyDescent="0.35">
      <c r="A388" s="3"/>
      <c r="B388" s="3"/>
      <c r="C388" s="3"/>
      <c r="D388" s="3"/>
    </row>
    <row r="389" spans="1:4" x14ac:dyDescent="0.35">
      <c r="A389" s="3"/>
      <c r="B389" s="3"/>
      <c r="C389" s="3"/>
      <c r="D389" s="3"/>
    </row>
    <row r="390" spans="1:4" x14ac:dyDescent="0.35">
      <c r="A390" s="3"/>
      <c r="B390" s="3"/>
      <c r="C390" s="3"/>
      <c r="D390" s="3"/>
    </row>
    <row r="391" spans="1:4" x14ac:dyDescent="0.35">
      <c r="A391" s="3"/>
      <c r="B391" s="3"/>
      <c r="C391" s="3"/>
      <c r="D391" s="3"/>
    </row>
    <row r="392" spans="1:4" x14ac:dyDescent="0.35">
      <c r="A392" s="3"/>
      <c r="B392" s="3"/>
      <c r="C392" s="3"/>
      <c r="D392" s="3"/>
    </row>
    <row r="393" spans="1:4" x14ac:dyDescent="0.35">
      <c r="A393" s="3"/>
      <c r="B393" s="3"/>
      <c r="C393" s="3"/>
      <c r="D393" s="3"/>
    </row>
    <row r="394" spans="1:4" x14ac:dyDescent="0.35">
      <c r="A394" s="3"/>
      <c r="B394" s="3"/>
      <c r="C394" s="3"/>
      <c r="D394" s="3"/>
    </row>
    <row r="395" spans="1:4" x14ac:dyDescent="0.35">
      <c r="A395" s="3"/>
      <c r="B395" s="3"/>
      <c r="C395" s="3"/>
      <c r="D395" s="3"/>
    </row>
    <row r="396" spans="1:4" x14ac:dyDescent="0.35">
      <c r="A396" s="3"/>
      <c r="B396" s="3"/>
      <c r="C396" s="3"/>
      <c r="D396" s="3"/>
    </row>
    <row r="397" spans="1:4" x14ac:dyDescent="0.35">
      <c r="A397" s="3"/>
      <c r="B397" s="3"/>
      <c r="C397" s="3"/>
      <c r="D397" s="3"/>
    </row>
    <row r="398" spans="1:4" x14ac:dyDescent="0.35">
      <c r="A398" s="3"/>
      <c r="B398" s="3"/>
      <c r="C398" s="3"/>
      <c r="D398" s="3"/>
    </row>
    <row r="399" spans="1:4" x14ac:dyDescent="0.35">
      <c r="A399" s="3"/>
      <c r="B399" s="3"/>
      <c r="C399" s="3"/>
      <c r="D399" s="3"/>
    </row>
    <row r="400" spans="1:4" x14ac:dyDescent="0.35">
      <c r="A400" s="3"/>
      <c r="B400" s="3"/>
      <c r="C400" s="3"/>
      <c r="D400" s="3"/>
    </row>
    <row r="401" spans="1:4" x14ac:dyDescent="0.35">
      <c r="A401" s="3"/>
      <c r="B401" s="3"/>
      <c r="C401" s="3"/>
      <c r="D401" s="3"/>
    </row>
    <row r="402" spans="1:4" x14ac:dyDescent="0.35">
      <c r="A402" s="3"/>
      <c r="B402" s="3"/>
      <c r="C402" s="3"/>
      <c r="D402" s="3"/>
    </row>
    <row r="403" spans="1:4" x14ac:dyDescent="0.35">
      <c r="A403" s="3"/>
      <c r="B403" s="3"/>
      <c r="C403" s="3"/>
      <c r="D403" s="3"/>
    </row>
    <row r="404" spans="1:4" x14ac:dyDescent="0.35">
      <c r="A404" s="3"/>
      <c r="B404" s="3"/>
      <c r="C404" s="3"/>
      <c r="D404" s="3"/>
    </row>
    <row r="405" spans="1:4" x14ac:dyDescent="0.35">
      <c r="A405" s="3"/>
      <c r="B405" s="3"/>
      <c r="C405" s="3"/>
      <c r="D405" s="3"/>
    </row>
    <row r="406" spans="1:4" x14ac:dyDescent="0.35">
      <c r="A406" s="3"/>
      <c r="B406" s="3"/>
      <c r="C406" s="3"/>
      <c r="D406" s="3"/>
    </row>
    <row r="407" spans="1:4" x14ac:dyDescent="0.35">
      <c r="A407" s="3"/>
      <c r="B407" s="3"/>
      <c r="C407" s="3"/>
      <c r="D407" s="3"/>
    </row>
    <row r="408" spans="1:4" x14ac:dyDescent="0.35">
      <c r="A408" s="3"/>
      <c r="B408" s="3"/>
      <c r="C408" s="3"/>
      <c r="D408" s="3"/>
    </row>
    <row r="409" spans="1:4" x14ac:dyDescent="0.35">
      <c r="A409" s="3"/>
      <c r="B409" s="3"/>
      <c r="C409" s="3"/>
      <c r="D409" s="3"/>
    </row>
    <row r="410" spans="1:4" x14ac:dyDescent="0.35">
      <c r="A410" s="3"/>
      <c r="B410" s="3"/>
      <c r="C410" s="3"/>
      <c r="D410" s="3"/>
    </row>
    <row r="411" spans="1:4" x14ac:dyDescent="0.35">
      <c r="A411" s="3"/>
      <c r="B411" s="3"/>
      <c r="C411" s="3"/>
      <c r="D411" s="3"/>
    </row>
    <row r="412" spans="1:4" x14ac:dyDescent="0.35">
      <c r="A412" s="3"/>
      <c r="B412" s="3"/>
      <c r="C412" s="3"/>
      <c r="D412" s="3"/>
    </row>
    <row r="413" spans="1:4" x14ac:dyDescent="0.35">
      <c r="A413" s="3"/>
      <c r="B413" s="3"/>
      <c r="C413" s="3"/>
      <c r="D413" s="3"/>
    </row>
    <row r="414" spans="1:4" x14ac:dyDescent="0.35">
      <c r="A414" s="3"/>
      <c r="B414" s="3"/>
      <c r="C414" s="3"/>
      <c r="D414" s="3"/>
    </row>
    <row r="415" spans="1:4" x14ac:dyDescent="0.35">
      <c r="A415" s="3"/>
      <c r="B415" s="3"/>
      <c r="C415" s="3"/>
      <c r="D415" s="3"/>
    </row>
    <row r="416" spans="1:4" x14ac:dyDescent="0.35">
      <c r="A416" s="3"/>
      <c r="B416" s="3"/>
      <c r="C416" s="3"/>
      <c r="D416" s="3"/>
    </row>
    <row r="417" spans="1:4" x14ac:dyDescent="0.35">
      <c r="A417" s="3"/>
      <c r="B417" s="3"/>
      <c r="C417" s="3"/>
      <c r="D417" s="3"/>
    </row>
    <row r="418" spans="1:4" x14ac:dyDescent="0.35">
      <c r="A418" s="3"/>
      <c r="B418" s="3"/>
      <c r="C418" s="3"/>
      <c r="D418" s="3"/>
    </row>
    <row r="419" spans="1:4" x14ac:dyDescent="0.35">
      <c r="A419" s="3"/>
      <c r="B419" s="3"/>
      <c r="C419" s="3"/>
      <c r="D419" s="3"/>
    </row>
    <row r="420" spans="1:4" x14ac:dyDescent="0.35">
      <c r="A420" s="3"/>
      <c r="B420" s="3"/>
      <c r="C420" s="3"/>
      <c r="D420" s="3"/>
    </row>
    <row r="421" spans="1:4" x14ac:dyDescent="0.35">
      <c r="A421" s="3"/>
      <c r="B421" s="3"/>
      <c r="C421" s="3"/>
      <c r="D421" s="3"/>
    </row>
    <row r="422" spans="1:4" x14ac:dyDescent="0.35">
      <c r="A422" s="3"/>
      <c r="B422" s="3"/>
      <c r="C422" s="3"/>
      <c r="D422" s="3"/>
    </row>
    <row r="423" spans="1:4" x14ac:dyDescent="0.35">
      <c r="A423" s="3"/>
      <c r="B423" s="3"/>
      <c r="C423" s="3"/>
      <c r="D423" s="3"/>
    </row>
    <row r="424" spans="1:4" x14ac:dyDescent="0.35">
      <c r="A424" s="3"/>
      <c r="B424" s="3"/>
      <c r="C424" s="3"/>
      <c r="D424" s="3"/>
    </row>
    <row r="425" spans="1:4" x14ac:dyDescent="0.35">
      <c r="A425" s="3"/>
      <c r="B425" s="3"/>
      <c r="C425" s="3"/>
      <c r="D425" s="3"/>
    </row>
    <row r="426" spans="1:4" x14ac:dyDescent="0.35">
      <c r="A426" s="3"/>
      <c r="B426" s="3"/>
      <c r="C426" s="3"/>
      <c r="D426" s="3"/>
    </row>
    <row r="427" spans="1:4" x14ac:dyDescent="0.35">
      <c r="A427" s="3"/>
      <c r="B427" s="3"/>
      <c r="C427" s="3"/>
      <c r="D427" s="3"/>
    </row>
    <row r="428" spans="1:4" x14ac:dyDescent="0.35">
      <c r="A428" s="3"/>
      <c r="B428" s="3"/>
      <c r="C428" s="3"/>
      <c r="D428" s="3"/>
    </row>
    <row r="429" spans="1:4" x14ac:dyDescent="0.35">
      <c r="A429" s="3"/>
      <c r="B429" s="3"/>
      <c r="C429" s="3"/>
      <c r="D429" s="3"/>
    </row>
    <row r="430" spans="1:4" x14ac:dyDescent="0.35">
      <c r="A430" s="3"/>
      <c r="B430" s="3"/>
      <c r="C430" s="3"/>
      <c r="D430" s="3"/>
    </row>
    <row r="431" spans="1:4" x14ac:dyDescent="0.35">
      <c r="A431" s="3"/>
      <c r="B431" s="3"/>
      <c r="C431" s="3"/>
      <c r="D431" s="3"/>
    </row>
    <row r="432" spans="1:4" x14ac:dyDescent="0.35">
      <c r="A432" s="3"/>
      <c r="B432" s="3"/>
      <c r="C432" s="3"/>
      <c r="D432" s="3"/>
    </row>
    <row r="433" spans="1:4" x14ac:dyDescent="0.35">
      <c r="A433" s="3"/>
      <c r="B433" s="3"/>
      <c r="C433" s="3"/>
      <c r="D433" s="3"/>
    </row>
    <row r="434" spans="1:4" x14ac:dyDescent="0.35">
      <c r="A434" s="3"/>
      <c r="B434" s="3"/>
      <c r="C434" s="3"/>
      <c r="D434" s="3"/>
    </row>
    <row r="435" spans="1:4" x14ac:dyDescent="0.35">
      <c r="A435" s="3"/>
      <c r="B435" s="3"/>
      <c r="C435" s="3"/>
      <c r="D435" s="3"/>
    </row>
    <row r="436" spans="1:4" x14ac:dyDescent="0.35">
      <c r="A436" s="3"/>
      <c r="B436" s="3"/>
      <c r="C436" s="3"/>
      <c r="D436" s="3"/>
    </row>
    <row r="437" spans="1:4" x14ac:dyDescent="0.35">
      <c r="A437" s="3"/>
      <c r="B437" s="3"/>
      <c r="C437" s="3"/>
      <c r="D437" s="3"/>
    </row>
    <row r="438" spans="1:4" x14ac:dyDescent="0.35">
      <c r="A438" s="3"/>
      <c r="B438" s="3"/>
      <c r="C438" s="3"/>
      <c r="D438" s="3"/>
    </row>
    <row r="439" spans="1:4" x14ac:dyDescent="0.35">
      <c r="A439" s="3"/>
      <c r="B439" s="3"/>
      <c r="C439" s="3"/>
      <c r="D439" s="3"/>
    </row>
    <row r="440" spans="1:4" x14ac:dyDescent="0.35">
      <c r="A440" s="3"/>
      <c r="B440" s="3"/>
      <c r="C440" s="3"/>
      <c r="D440" s="3"/>
    </row>
    <row r="441" spans="1:4" x14ac:dyDescent="0.35">
      <c r="A441" s="3"/>
      <c r="B441" s="3"/>
      <c r="C441" s="3"/>
      <c r="D441" s="3"/>
    </row>
    <row r="442" spans="1:4" x14ac:dyDescent="0.35">
      <c r="A442" s="3"/>
      <c r="B442" s="3"/>
      <c r="C442" s="3"/>
      <c r="D442" s="3"/>
    </row>
    <row r="443" spans="1:4" x14ac:dyDescent="0.35">
      <c r="A443" s="3"/>
      <c r="B443" s="3"/>
      <c r="C443" s="3"/>
      <c r="D443" s="3"/>
    </row>
    <row r="444" spans="1:4" x14ac:dyDescent="0.35">
      <c r="A444" s="3"/>
      <c r="B444" s="3"/>
      <c r="C444" s="3"/>
      <c r="D444" s="3"/>
    </row>
    <row r="445" spans="1:4" x14ac:dyDescent="0.35">
      <c r="A445" s="3"/>
      <c r="B445" s="3"/>
      <c r="C445" s="3"/>
      <c r="D445" s="3"/>
    </row>
    <row r="446" spans="1:4" x14ac:dyDescent="0.35">
      <c r="A446" s="3"/>
      <c r="B446" s="3"/>
      <c r="C446" s="3"/>
      <c r="D446" s="3"/>
    </row>
    <row r="447" spans="1:4" x14ac:dyDescent="0.35">
      <c r="A447" s="3"/>
      <c r="B447" s="3"/>
      <c r="C447" s="3"/>
      <c r="D447" s="3"/>
    </row>
    <row r="448" spans="1:4" x14ac:dyDescent="0.35">
      <c r="A448" s="3"/>
      <c r="B448" s="3"/>
      <c r="C448" s="3"/>
      <c r="D448" s="3"/>
    </row>
    <row r="449" spans="1:4" x14ac:dyDescent="0.35">
      <c r="A449" s="3"/>
      <c r="B449" s="3"/>
      <c r="C449" s="3"/>
      <c r="D449" s="3"/>
    </row>
    <row r="450" spans="1:4" x14ac:dyDescent="0.35">
      <c r="A450" s="3"/>
      <c r="B450" s="3"/>
      <c r="C450" s="3"/>
      <c r="D450" s="3"/>
    </row>
    <row r="451" spans="1:4" x14ac:dyDescent="0.35">
      <c r="A451" s="3"/>
      <c r="B451" s="3"/>
      <c r="C451" s="3"/>
      <c r="D451" s="3"/>
    </row>
    <row r="452" spans="1:4" x14ac:dyDescent="0.35">
      <c r="A452" s="3"/>
      <c r="B452" s="3"/>
      <c r="C452" s="3"/>
      <c r="D452" s="3"/>
    </row>
    <row r="453" spans="1:4" x14ac:dyDescent="0.35">
      <c r="A453" s="3"/>
      <c r="B453" s="3"/>
      <c r="C453" s="3"/>
      <c r="D453" s="3"/>
    </row>
    <row r="454" spans="1:4" x14ac:dyDescent="0.35">
      <c r="A454" s="3"/>
      <c r="B454" s="3"/>
      <c r="C454" s="3"/>
      <c r="D454" s="3"/>
    </row>
    <row r="455" spans="1:4" x14ac:dyDescent="0.35">
      <c r="A455" s="3"/>
      <c r="B455" s="3"/>
      <c r="C455" s="3"/>
      <c r="D455" s="3"/>
    </row>
    <row r="456" spans="1:4" x14ac:dyDescent="0.35">
      <c r="A456" s="3"/>
      <c r="B456" s="3"/>
      <c r="C456" s="3"/>
      <c r="D456" s="3"/>
    </row>
    <row r="457" spans="1:4" x14ac:dyDescent="0.35">
      <c r="A457" s="3"/>
      <c r="B457" s="3"/>
      <c r="C457" s="3"/>
      <c r="D457" s="3"/>
    </row>
    <row r="458" spans="1:4" x14ac:dyDescent="0.35">
      <c r="A458" s="3"/>
      <c r="B458" s="3"/>
      <c r="C458" s="3"/>
      <c r="D458" s="3"/>
    </row>
    <row r="459" spans="1:4" x14ac:dyDescent="0.35">
      <c r="A459" s="3"/>
      <c r="B459" s="3"/>
      <c r="C459" s="3"/>
      <c r="D459" s="3"/>
    </row>
    <row r="460" spans="1:4" x14ac:dyDescent="0.35">
      <c r="A460" s="3"/>
      <c r="B460" s="3"/>
      <c r="C460" s="3"/>
      <c r="D460" s="3"/>
    </row>
    <row r="461" spans="1:4" x14ac:dyDescent="0.35">
      <c r="A461" s="3"/>
      <c r="B461" s="3"/>
      <c r="C461" s="3"/>
      <c r="D461" s="3"/>
    </row>
    <row r="462" spans="1:4" x14ac:dyDescent="0.35">
      <c r="A462" s="3"/>
      <c r="B462" s="3"/>
      <c r="C462" s="3"/>
      <c r="D462" s="3"/>
    </row>
    <row r="463" spans="1:4" x14ac:dyDescent="0.35">
      <c r="A463" s="3"/>
      <c r="B463" s="3"/>
      <c r="C463" s="3"/>
      <c r="D463" s="3"/>
    </row>
    <row r="464" spans="1:4" x14ac:dyDescent="0.35">
      <c r="A464" s="3"/>
      <c r="B464" s="3"/>
      <c r="C464" s="3"/>
      <c r="D464" s="3"/>
    </row>
    <row r="465" spans="1:4" x14ac:dyDescent="0.35">
      <c r="A465" s="3"/>
      <c r="B465" s="3"/>
      <c r="C465" s="3"/>
      <c r="D465" s="3"/>
    </row>
    <row r="466" spans="1:4" x14ac:dyDescent="0.35">
      <c r="A466" s="3"/>
      <c r="B466" s="3"/>
      <c r="C466" s="3"/>
      <c r="D466" s="3"/>
    </row>
    <row r="467" spans="1:4" x14ac:dyDescent="0.35">
      <c r="A467" s="3"/>
      <c r="B467" s="3"/>
      <c r="C467" s="3"/>
      <c r="D467" s="3"/>
    </row>
    <row r="468" spans="1:4" x14ac:dyDescent="0.35">
      <c r="A468" s="3"/>
      <c r="B468" s="3"/>
      <c r="C468" s="3"/>
      <c r="D468" s="3"/>
    </row>
    <row r="469" spans="1:4" x14ac:dyDescent="0.35">
      <c r="A469" s="3"/>
      <c r="B469" s="3"/>
      <c r="C469" s="3"/>
      <c r="D469" s="3"/>
    </row>
    <row r="470" spans="1:4" x14ac:dyDescent="0.35">
      <c r="A470" s="3"/>
      <c r="B470" s="3"/>
      <c r="C470" s="3"/>
      <c r="D470" s="3"/>
    </row>
    <row r="471" spans="1:4" x14ac:dyDescent="0.35">
      <c r="A471" s="3"/>
      <c r="B471" s="3"/>
      <c r="C471" s="3"/>
      <c r="D471" s="3"/>
    </row>
    <row r="472" spans="1:4" x14ac:dyDescent="0.35">
      <c r="A472" s="3"/>
      <c r="B472" s="3"/>
      <c r="C472" s="3"/>
      <c r="D472" s="3"/>
    </row>
    <row r="473" spans="1:4" x14ac:dyDescent="0.35">
      <c r="A473" s="3"/>
      <c r="B473" s="3"/>
      <c r="C473" s="3"/>
      <c r="D473" s="3"/>
    </row>
    <row r="474" spans="1:4" x14ac:dyDescent="0.35">
      <c r="A474" s="3"/>
      <c r="B474" s="3"/>
      <c r="C474" s="3"/>
      <c r="D474" s="3"/>
    </row>
    <row r="475" spans="1:4" x14ac:dyDescent="0.35">
      <c r="A475" s="3"/>
      <c r="B475" s="3"/>
      <c r="C475" s="3"/>
      <c r="D475" s="3"/>
    </row>
    <row r="476" spans="1:4" x14ac:dyDescent="0.35">
      <c r="A476" s="3"/>
      <c r="B476" s="3"/>
      <c r="C476" s="3"/>
      <c r="D476" s="3"/>
    </row>
    <row r="477" spans="1:4" x14ac:dyDescent="0.35">
      <c r="A477" s="3"/>
      <c r="B477" s="3"/>
      <c r="C477" s="3"/>
      <c r="D477" s="3"/>
    </row>
    <row r="478" spans="1:4" x14ac:dyDescent="0.35">
      <c r="A478" s="3"/>
      <c r="B478" s="3"/>
      <c r="C478" s="3"/>
      <c r="D478" s="3"/>
    </row>
    <row r="479" spans="1:4" x14ac:dyDescent="0.35">
      <c r="A479" s="3"/>
      <c r="B479" s="3"/>
      <c r="C479" s="3"/>
      <c r="D479" s="3"/>
    </row>
    <row r="480" spans="1:4" x14ac:dyDescent="0.35">
      <c r="A480" s="3"/>
      <c r="B480" s="3"/>
      <c r="C480" s="3"/>
      <c r="D480" s="3"/>
    </row>
    <row r="481" spans="1:4" x14ac:dyDescent="0.35">
      <c r="A481" s="3"/>
      <c r="B481" s="3"/>
      <c r="C481" s="3"/>
      <c r="D481" s="3"/>
    </row>
    <row r="482" spans="1:4" x14ac:dyDescent="0.35">
      <c r="A482" s="3"/>
      <c r="B482" s="3"/>
      <c r="C482" s="3"/>
      <c r="D482" s="3"/>
    </row>
    <row r="483" spans="1:4" x14ac:dyDescent="0.35">
      <c r="A483" s="3"/>
      <c r="B483" s="3"/>
      <c r="C483" s="3"/>
      <c r="D483" s="3"/>
    </row>
    <row r="484" spans="1:4" x14ac:dyDescent="0.35">
      <c r="A484" s="3"/>
      <c r="B484" s="3"/>
      <c r="C484" s="3"/>
      <c r="D484" s="3"/>
    </row>
    <row r="485" spans="1:4" x14ac:dyDescent="0.35">
      <c r="A485" s="3"/>
      <c r="B485" s="3"/>
      <c r="C485" s="3"/>
      <c r="D485" s="3"/>
    </row>
    <row r="486" spans="1:4" x14ac:dyDescent="0.35">
      <c r="A486" s="3"/>
      <c r="B486" s="3"/>
      <c r="C486" s="3"/>
      <c r="D486" s="3"/>
    </row>
    <row r="487" spans="1:4" x14ac:dyDescent="0.35">
      <c r="A487" s="3"/>
      <c r="B487" s="3"/>
      <c r="C487" s="3"/>
      <c r="D487" s="3"/>
    </row>
    <row r="488" spans="1:4" x14ac:dyDescent="0.35">
      <c r="A488" s="3"/>
      <c r="B488" s="3"/>
      <c r="C488" s="3"/>
      <c r="D488" s="3"/>
    </row>
    <row r="489" spans="1:4" x14ac:dyDescent="0.35">
      <c r="A489" s="3"/>
      <c r="B489" s="3"/>
      <c r="C489" s="3"/>
      <c r="D489" s="3"/>
    </row>
    <row r="490" spans="1:4" x14ac:dyDescent="0.35">
      <c r="A490" s="3"/>
      <c r="B490" s="3"/>
      <c r="C490" s="3"/>
      <c r="D490" s="3"/>
    </row>
    <row r="491" spans="1:4" x14ac:dyDescent="0.35">
      <c r="A491" s="3"/>
      <c r="B491" s="3"/>
      <c r="C491" s="3"/>
      <c r="D491" s="3"/>
    </row>
    <row r="492" spans="1:4" x14ac:dyDescent="0.35">
      <c r="A492" s="3"/>
      <c r="B492" s="3"/>
      <c r="C492" s="3"/>
      <c r="D492" s="3"/>
    </row>
    <row r="493" spans="1:4" x14ac:dyDescent="0.35">
      <c r="A493" s="3"/>
      <c r="B493" s="3"/>
      <c r="C493" s="3"/>
      <c r="D493" s="3"/>
    </row>
    <row r="494" spans="1:4" x14ac:dyDescent="0.35">
      <c r="A494" s="3"/>
      <c r="B494" s="3"/>
      <c r="C494" s="3"/>
      <c r="D494" s="3"/>
    </row>
    <row r="495" spans="1:4" x14ac:dyDescent="0.35">
      <c r="A495" s="3"/>
      <c r="B495" s="3"/>
      <c r="C495" s="3"/>
      <c r="D495" s="3"/>
    </row>
    <row r="496" spans="1:4" x14ac:dyDescent="0.35">
      <c r="A496" s="3"/>
      <c r="B496" s="3"/>
      <c r="C496" s="3"/>
      <c r="D496" s="3"/>
    </row>
    <row r="497" spans="1:4" x14ac:dyDescent="0.35">
      <c r="A497" s="3"/>
      <c r="B497" s="3"/>
      <c r="C497" s="3"/>
      <c r="D497" s="3"/>
    </row>
    <row r="498" spans="1:4" x14ac:dyDescent="0.35">
      <c r="A498" s="3"/>
      <c r="B498" s="3"/>
      <c r="C498" s="3"/>
      <c r="D498" s="3"/>
    </row>
    <row r="499" spans="1:4" x14ac:dyDescent="0.35">
      <c r="A499" s="3"/>
      <c r="B499" s="3"/>
      <c r="C499" s="3"/>
      <c r="D499" s="3"/>
    </row>
    <row r="500" spans="1:4" x14ac:dyDescent="0.35">
      <c r="A500" s="3"/>
      <c r="B500" s="3"/>
      <c r="C500" s="3"/>
      <c r="D500" s="3"/>
    </row>
    <row r="501" spans="1:4" x14ac:dyDescent="0.35">
      <c r="A501" s="3"/>
      <c r="B501" s="3"/>
      <c r="C501" s="3"/>
      <c r="D501" s="3"/>
    </row>
    <row r="502" spans="1:4" x14ac:dyDescent="0.35">
      <c r="A502" s="3"/>
      <c r="B502" s="3"/>
      <c r="C502" s="3"/>
      <c r="D502" s="3"/>
    </row>
    <row r="503" spans="1:4" x14ac:dyDescent="0.35">
      <c r="A503" s="3"/>
      <c r="B503" s="3"/>
      <c r="C503" s="3"/>
      <c r="D503" s="3"/>
    </row>
    <row r="504" spans="1:4" x14ac:dyDescent="0.35">
      <c r="A504" s="3"/>
      <c r="B504" s="3"/>
      <c r="C504" s="3"/>
      <c r="D504" s="3"/>
    </row>
    <row r="505" spans="1:4" x14ac:dyDescent="0.35">
      <c r="A505" s="3"/>
      <c r="B505" s="3"/>
      <c r="C505" s="3"/>
      <c r="D505" s="3"/>
    </row>
    <row r="506" spans="1:4" x14ac:dyDescent="0.35">
      <c r="A506" s="3"/>
      <c r="B506" s="3"/>
      <c r="C506" s="3"/>
      <c r="D506" s="3"/>
    </row>
    <row r="507" spans="1:4" x14ac:dyDescent="0.35">
      <c r="A507" s="3"/>
      <c r="B507" s="3"/>
      <c r="C507" s="3"/>
      <c r="D507" s="3"/>
    </row>
    <row r="508" spans="1:4" x14ac:dyDescent="0.35">
      <c r="A508" s="3"/>
      <c r="B508" s="3"/>
      <c r="C508" s="3"/>
      <c r="D508" s="3"/>
    </row>
    <row r="509" spans="1:4" x14ac:dyDescent="0.35">
      <c r="A509" s="3"/>
      <c r="B509" s="3"/>
      <c r="C509" s="3"/>
      <c r="D509" s="3"/>
    </row>
    <row r="510" spans="1:4" x14ac:dyDescent="0.35">
      <c r="A510" s="3"/>
      <c r="B510" s="3"/>
      <c r="C510" s="3"/>
      <c r="D510" s="3"/>
    </row>
    <row r="511" spans="1:4" x14ac:dyDescent="0.35">
      <c r="A511" s="3"/>
      <c r="B511" s="3"/>
      <c r="C511" s="3"/>
      <c r="D511" s="3"/>
    </row>
    <row r="512" spans="1:4" x14ac:dyDescent="0.35">
      <c r="A512" s="3"/>
      <c r="B512" s="3"/>
      <c r="C512" s="3"/>
      <c r="D512" s="3"/>
    </row>
    <row r="513" spans="1:4" x14ac:dyDescent="0.35">
      <c r="A513" s="3"/>
      <c r="B513" s="3"/>
      <c r="C513" s="3"/>
      <c r="D513" s="3"/>
    </row>
    <row r="514" spans="1:4" x14ac:dyDescent="0.35">
      <c r="A514" s="3"/>
      <c r="B514" s="3"/>
      <c r="C514" s="3"/>
      <c r="D514" s="3"/>
    </row>
    <row r="515" spans="1:4" x14ac:dyDescent="0.35">
      <c r="A515" s="3"/>
      <c r="B515" s="3"/>
      <c r="C515" s="3"/>
      <c r="D515" s="3"/>
    </row>
    <row r="516" spans="1:4" x14ac:dyDescent="0.35">
      <c r="A516" s="3"/>
      <c r="B516" s="3"/>
      <c r="C516" s="3"/>
      <c r="D516" s="3"/>
    </row>
    <row r="517" spans="1:4" x14ac:dyDescent="0.35">
      <c r="A517" s="3"/>
      <c r="B517" s="3"/>
      <c r="C517" s="3"/>
      <c r="D517" s="3"/>
    </row>
    <row r="518" spans="1:4" x14ac:dyDescent="0.35">
      <c r="A518" s="3"/>
      <c r="B518" s="3"/>
      <c r="C518" s="3"/>
      <c r="D518" s="3"/>
    </row>
    <row r="519" spans="1:4" x14ac:dyDescent="0.35">
      <c r="A519" s="3"/>
      <c r="B519" s="3"/>
      <c r="C519" s="3"/>
      <c r="D519" s="3"/>
    </row>
    <row r="520" spans="1:4" x14ac:dyDescent="0.35">
      <c r="A520" s="3"/>
      <c r="B520" s="3"/>
      <c r="C520" s="3"/>
      <c r="D520" s="3"/>
    </row>
    <row r="521" spans="1:4" x14ac:dyDescent="0.35">
      <c r="A521" s="3"/>
      <c r="B521" s="3"/>
      <c r="C521" s="3"/>
      <c r="D521" s="3"/>
    </row>
    <row r="522" spans="1:4" x14ac:dyDescent="0.35">
      <c r="A522" s="3"/>
      <c r="B522" s="3"/>
      <c r="C522" s="3"/>
      <c r="D522" s="3"/>
    </row>
    <row r="523" spans="1:4" x14ac:dyDescent="0.35">
      <c r="A523" s="3"/>
      <c r="B523" s="3"/>
      <c r="C523" s="3"/>
      <c r="D523" s="3"/>
    </row>
    <row r="524" spans="1:4" x14ac:dyDescent="0.35">
      <c r="A524" s="3"/>
      <c r="B524" s="3"/>
      <c r="C524" s="3"/>
      <c r="D524" s="3"/>
    </row>
    <row r="525" spans="1:4" x14ac:dyDescent="0.35">
      <c r="A525" s="3"/>
      <c r="B525" s="3"/>
      <c r="C525" s="3"/>
      <c r="D525" s="3"/>
    </row>
    <row r="526" spans="1:4" x14ac:dyDescent="0.35">
      <c r="A526" s="3"/>
      <c r="B526" s="3"/>
      <c r="C526" s="3"/>
      <c r="D526" s="3"/>
    </row>
    <row r="527" spans="1:4" x14ac:dyDescent="0.35">
      <c r="A527" s="3"/>
      <c r="B527" s="3"/>
      <c r="C527" s="3"/>
      <c r="D527" s="3"/>
    </row>
    <row r="528" spans="1:4" x14ac:dyDescent="0.35">
      <c r="A528" s="3"/>
      <c r="B528" s="3"/>
      <c r="C528" s="3"/>
      <c r="D528" s="3"/>
    </row>
    <row r="529" spans="1:4" x14ac:dyDescent="0.35">
      <c r="A529" s="3"/>
      <c r="B529" s="3"/>
      <c r="C529" s="3"/>
      <c r="D529" s="3"/>
    </row>
    <row r="530" spans="1:4" x14ac:dyDescent="0.35">
      <c r="A530" s="3"/>
      <c r="B530" s="3"/>
      <c r="C530" s="3"/>
      <c r="D530" s="3"/>
    </row>
    <row r="531" spans="1:4" x14ac:dyDescent="0.35">
      <c r="A531" s="3"/>
      <c r="B531" s="3"/>
      <c r="C531" s="3"/>
      <c r="D531" s="3"/>
    </row>
    <row r="532" spans="1:4" x14ac:dyDescent="0.35">
      <c r="A532" s="3"/>
      <c r="B532" s="3"/>
      <c r="C532" s="3"/>
      <c r="D532" s="3"/>
    </row>
    <row r="533" spans="1:4" x14ac:dyDescent="0.35">
      <c r="A533" s="3"/>
      <c r="B533" s="3"/>
      <c r="C533" s="3"/>
      <c r="D533" s="3"/>
    </row>
    <row r="534" spans="1:4" x14ac:dyDescent="0.35">
      <c r="A534" s="3"/>
      <c r="B534" s="3"/>
      <c r="C534" s="3"/>
      <c r="D534" s="3"/>
    </row>
    <row r="535" spans="1:4" x14ac:dyDescent="0.35">
      <c r="A535" s="3"/>
      <c r="B535" s="3"/>
      <c r="C535" s="3"/>
      <c r="D535" s="3"/>
    </row>
    <row r="536" spans="1:4" x14ac:dyDescent="0.35">
      <c r="A536" s="3"/>
      <c r="B536" s="3"/>
      <c r="C536" s="3"/>
      <c r="D536" s="3"/>
    </row>
    <row r="537" spans="1:4" x14ac:dyDescent="0.35">
      <c r="A537" s="3"/>
      <c r="B537" s="3"/>
      <c r="C537" s="3"/>
      <c r="D537" s="3"/>
    </row>
    <row r="538" spans="1:4" x14ac:dyDescent="0.35">
      <c r="A538" s="3"/>
      <c r="B538" s="3"/>
      <c r="C538" s="3"/>
      <c r="D538" s="3"/>
    </row>
    <row r="539" spans="1:4" x14ac:dyDescent="0.35">
      <c r="A539" s="3"/>
      <c r="B539" s="3"/>
      <c r="C539" s="3"/>
      <c r="D539" s="3"/>
    </row>
    <row r="540" spans="1:4" x14ac:dyDescent="0.35">
      <c r="A540" s="3"/>
      <c r="B540" s="3"/>
      <c r="C540" s="3"/>
      <c r="D540" s="3"/>
    </row>
    <row r="541" spans="1:4" x14ac:dyDescent="0.35">
      <c r="A541" s="3"/>
      <c r="B541" s="3"/>
      <c r="C541" s="3"/>
      <c r="D541" s="3"/>
    </row>
    <row r="542" spans="1:4" x14ac:dyDescent="0.35">
      <c r="A542" s="3"/>
      <c r="B542" s="3"/>
      <c r="C542" s="3"/>
      <c r="D542" s="3"/>
    </row>
    <row r="543" spans="1:4" x14ac:dyDescent="0.35">
      <c r="A543" s="3"/>
      <c r="B543" s="3"/>
      <c r="C543" s="3"/>
      <c r="D543" s="3"/>
    </row>
    <row r="544" spans="1:4" x14ac:dyDescent="0.35">
      <c r="A544" s="3"/>
      <c r="B544" s="3"/>
      <c r="C544" s="3"/>
      <c r="D544" s="3"/>
    </row>
    <row r="545" spans="1:4" x14ac:dyDescent="0.35">
      <c r="A545" s="3"/>
      <c r="B545" s="3"/>
      <c r="C545" s="3"/>
      <c r="D545" s="3"/>
    </row>
    <row r="546" spans="1:4" x14ac:dyDescent="0.35">
      <c r="A546" s="3"/>
      <c r="B546" s="3"/>
      <c r="C546" s="3"/>
      <c r="D546" s="3"/>
    </row>
    <row r="547" spans="1:4" x14ac:dyDescent="0.35">
      <c r="A547" s="3"/>
      <c r="B547" s="3"/>
      <c r="C547" s="3"/>
      <c r="D547" s="3"/>
    </row>
    <row r="548" spans="1:4" x14ac:dyDescent="0.35">
      <c r="A548" s="3"/>
      <c r="B548" s="3"/>
      <c r="C548" s="3"/>
      <c r="D548" s="3"/>
    </row>
    <row r="549" spans="1:4" x14ac:dyDescent="0.35">
      <c r="A549" s="3"/>
      <c r="B549" s="3"/>
      <c r="C549" s="3"/>
      <c r="D549" s="3"/>
    </row>
    <row r="550" spans="1:4" x14ac:dyDescent="0.35">
      <c r="A550" s="3"/>
      <c r="B550" s="3"/>
      <c r="C550" s="3"/>
      <c r="D550" s="3"/>
    </row>
    <row r="551" spans="1:4" x14ac:dyDescent="0.35">
      <c r="A551" s="3"/>
      <c r="B551" s="3"/>
      <c r="C551" s="3"/>
      <c r="D551" s="3"/>
    </row>
    <row r="552" spans="1:4" x14ac:dyDescent="0.35">
      <c r="A552" s="3"/>
      <c r="B552" s="3"/>
      <c r="C552" s="3"/>
      <c r="D552" s="3"/>
    </row>
    <row r="553" spans="1:4" x14ac:dyDescent="0.35">
      <c r="A553" s="3"/>
      <c r="B553" s="3"/>
      <c r="C553" s="3"/>
      <c r="D553" s="3"/>
    </row>
    <row r="554" spans="1:4" x14ac:dyDescent="0.35">
      <c r="A554" s="3"/>
      <c r="B554" s="3"/>
      <c r="C554" s="3"/>
      <c r="D554" s="3"/>
    </row>
    <row r="555" spans="1:4" x14ac:dyDescent="0.35">
      <c r="A555" s="3"/>
      <c r="B555" s="3"/>
      <c r="C555" s="3"/>
      <c r="D555" s="3"/>
    </row>
    <row r="556" spans="1:4" x14ac:dyDescent="0.35">
      <c r="A556" s="3"/>
      <c r="B556" s="3"/>
      <c r="C556" s="3"/>
      <c r="D556" s="3"/>
    </row>
    <row r="557" spans="1:4" x14ac:dyDescent="0.35">
      <c r="A557" s="3"/>
      <c r="B557" s="3"/>
      <c r="C557" s="3"/>
      <c r="D557" s="3"/>
    </row>
    <row r="558" spans="1:4" x14ac:dyDescent="0.35">
      <c r="A558" s="3"/>
      <c r="B558" s="3"/>
      <c r="C558" s="3"/>
      <c r="D558" s="3"/>
    </row>
    <row r="559" spans="1:4" x14ac:dyDescent="0.35">
      <c r="A559" s="3"/>
      <c r="B559" s="3"/>
      <c r="C559" s="3"/>
      <c r="D559" s="3"/>
    </row>
    <row r="560" spans="1:4" x14ac:dyDescent="0.35">
      <c r="A560" s="3"/>
      <c r="B560" s="3"/>
      <c r="C560" s="3"/>
      <c r="D560" s="3"/>
    </row>
    <row r="561" spans="1:4" x14ac:dyDescent="0.35">
      <c r="A561" s="3"/>
      <c r="B561" s="3"/>
      <c r="C561" s="3"/>
      <c r="D561" s="3"/>
    </row>
    <row r="562" spans="1:4" x14ac:dyDescent="0.35">
      <c r="A562" s="3"/>
      <c r="B562" s="3"/>
      <c r="C562" s="3"/>
      <c r="D562" s="3"/>
    </row>
    <row r="563" spans="1:4" x14ac:dyDescent="0.35">
      <c r="A563" s="3"/>
      <c r="B563" s="3"/>
      <c r="C563" s="3"/>
      <c r="D563" s="3"/>
    </row>
    <row r="564" spans="1:4" x14ac:dyDescent="0.35">
      <c r="A564" s="3"/>
      <c r="B564" s="3"/>
      <c r="C564" s="3"/>
      <c r="D564" s="3"/>
    </row>
    <row r="565" spans="1:4" x14ac:dyDescent="0.35">
      <c r="A565" s="3"/>
      <c r="B565" s="3"/>
      <c r="C565" s="3"/>
      <c r="D565" s="3"/>
    </row>
    <row r="566" spans="1:4" x14ac:dyDescent="0.35">
      <c r="A566" s="3"/>
      <c r="B566" s="3"/>
      <c r="C566" s="3"/>
      <c r="D566" s="3"/>
    </row>
    <row r="567" spans="1:4" x14ac:dyDescent="0.35">
      <c r="A567" s="3"/>
      <c r="B567" s="3"/>
      <c r="C567" s="3"/>
      <c r="D567" s="3"/>
    </row>
    <row r="568" spans="1:4" x14ac:dyDescent="0.35">
      <c r="A568" s="3"/>
      <c r="B568" s="3"/>
      <c r="C568" s="3"/>
      <c r="D568" s="3"/>
    </row>
    <row r="569" spans="1:4" x14ac:dyDescent="0.35">
      <c r="A569" s="3"/>
      <c r="B569" s="3"/>
      <c r="C569" s="3"/>
      <c r="D569" s="3"/>
    </row>
    <row r="570" spans="1:4" x14ac:dyDescent="0.35">
      <c r="A570" s="3"/>
      <c r="B570" s="3"/>
      <c r="C570" s="3"/>
      <c r="D570" s="3"/>
    </row>
    <row r="571" spans="1:4" x14ac:dyDescent="0.35">
      <c r="A571" s="3"/>
      <c r="B571" s="3"/>
      <c r="C571" s="3"/>
      <c r="D571" s="3"/>
    </row>
    <row r="572" spans="1:4" x14ac:dyDescent="0.35">
      <c r="A572" s="3"/>
      <c r="B572" s="3"/>
      <c r="C572" s="3"/>
      <c r="D572" s="3"/>
    </row>
    <row r="573" spans="1:4" x14ac:dyDescent="0.35">
      <c r="A573" s="3"/>
      <c r="B573" s="3"/>
      <c r="C573" s="3"/>
      <c r="D573" s="3"/>
    </row>
    <row r="574" spans="1:4" x14ac:dyDescent="0.35">
      <c r="A574" s="3"/>
      <c r="B574" s="3"/>
      <c r="C574" s="3"/>
      <c r="D574" s="3"/>
    </row>
    <row r="575" spans="1:4" x14ac:dyDescent="0.35">
      <c r="A575" s="3"/>
      <c r="B575" s="3"/>
      <c r="C575" s="3"/>
      <c r="D575" s="3"/>
    </row>
    <row r="576" spans="1:4" x14ac:dyDescent="0.35">
      <c r="A576" s="3"/>
      <c r="B576" s="3"/>
      <c r="C576" s="3"/>
      <c r="D576" s="3"/>
    </row>
    <row r="577" spans="1:4" x14ac:dyDescent="0.35">
      <c r="A577" s="3"/>
      <c r="B577" s="3"/>
      <c r="C577" s="3"/>
      <c r="D577" s="3"/>
    </row>
    <row r="578" spans="1:4" x14ac:dyDescent="0.35">
      <c r="A578" s="3"/>
      <c r="B578" s="3"/>
      <c r="C578" s="3"/>
      <c r="D578" s="3"/>
    </row>
    <row r="579" spans="1:4" x14ac:dyDescent="0.35">
      <c r="A579" s="3"/>
      <c r="B579" s="3"/>
      <c r="C579" s="3"/>
      <c r="D579" s="3"/>
    </row>
    <row r="580" spans="1:4" x14ac:dyDescent="0.35">
      <c r="A580" s="3"/>
      <c r="B580" s="3"/>
      <c r="C580" s="3"/>
      <c r="D580" s="3"/>
    </row>
    <row r="581" spans="1:4" x14ac:dyDescent="0.35">
      <c r="A581" s="3"/>
      <c r="B581" s="3"/>
      <c r="C581" s="3"/>
      <c r="D581" s="3"/>
    </row>
    <row r="582" spans="1:4" x14ac:dyDescent="0.35">
      <c r="A582" s="3"/>
      <c r="B582" s="3"/>
      <c r="C582" s="3"/>
      <c r="D582" s="3"/>
    </row>
    <row r="583" spans="1:4" x14ac:dyDescent="0.35">
      <c r="A583" s="3"/>
      <c r="B583" s="3"/>
      <c r="C583" s="3"/>
      <c r="D583" s="3"/>
    </row>
    <row r="584" spans="1:4" x14ac:dyDescent="0.35">
      <c r="A584" s="3"/>
      <c r="B584" s="3"/>
      <c r="C584" s="3"/>
      <c r="D584" s="3"/>
    </row>
    <row r="585" spans="1:4" x14ac:dyDescent="0.35">
      <c r="A585" s="3"/>
      <c r="B585" s="3"/>
      <c r="C585" s="3"/>
      <c r="D585" s="3"/>
    </row>
    <row r="586" spans="1:4" x14ac:dyDescent="0.35">
      <c r="A586" s="3"/>
      <c r="B586" s="3"/>
      <c r="C586" s="3"/>
      <c r="D586" s="3"/>
    </row>
    <row r="587" spans="1:4" x14ac:dyDescent="0.35">
      <c r="A587" s="3"/>
      <c r="B587" s="3"/>
      <c r="C587" s="3"/>
      <c r="D587" s="3"/>
    </row>
    <row r="588" spans="1:4" x14ac:dyDescent="0.35">
      <c r="A588" s="3"/>
      <c r="B588" s="3"/>
      <c r="C588" s="3"/>
      <c r="D588" s="3"/>
    </row>
    <row r="589" spans="1:4" x14ac:dyDescent="0.35">
      <c r="A589" s="3"/>
      <c r="B589" s="3"/>
      <c r="C589" s="3"/>
      <c r="D589" s="3"/>
    </row>
    <row r="590" spans="1:4" x14ac:dyDescent="0.35">
      <c r="A590" s="3"/>
      <c r="B590" s="3"/>
      <c r="C590" s="3"/>
      <c r="D590" s="3"/>
    </row>
    <row r="591" spans="1:4" x14ac:dyDescent="0.35">
      <c r="A591" s="3"/>
      <c r="B591" s="3"/>
      <c r="C591" s="3"/>
      <c r="D591" s="3"/>
    </row>
    <row r="592" spans="1:4" x14ac:dyDescent="0.35">
      <c r="A592" s="3"/>
      <c r="B592" s="3"/>
      <c r="C592" s="3"/>
      <c r="D592" s="3"/>
    </row>
    <row r="593" spans="1:4" x14ac:dyDescent="0.35">
      <c r="A593" s="3"/>
      <c r="B593" s="3"/>
      <c r="C593" s="3"/>
      <c r="D593" s="3"/>
    </row>
    <row r="594" spans="1:4" x14ac:dyDescent="0.35">
      <c r="A594" s="3"/>
      <c r="B594" s="3"/>
      <c r="C594" s="3"/>
      <c r="D594" s="3"/>
    </row>
    <row r="595" spans="1:4" x14ac:dyDescent="0.35">
      <c r="A595" s="3"/>
      <c r="B595" s="3"/>
      <c r="C595" s="3"/>
      <c r="D595" s="3"/>
    </row>
    <row r="596" spans="1:4" x14ac:dyDescent="0.35">
      <c r="A596" s="3"/>
      <c r="B596" s="3"/>
      <c r="C596" s="3"/>
      <c r="D596" s="3"/>
    </row>
    <row r="597" spans="1:4" x14ac:dyDescent="0.35">
      <c r="A597" s="3"/>
      <c r="B597" s="3"/>
      <c r="C597" s="3"/>
      <c r="D597" s="3"/>
    </row>
    <row r="598" spans="1:4" x14ac:dyDescent="0.35">
      <c r="A598" s="3"/>
      <c r="B598" s="3"/>
      <c r="C598" s="3"/>
      <c r="D598" s="3"/>
    </row>
    <row r="599" spans="1:4" x14ac:dyDescent="0.35">
      <c r="A599" s="3"/>
      <c r="B599" s="3"/>
      <c r="C599" s="3"/>
      <c r="D599" s="3"/>
    </row>
    <row r="600" spans="1:4" x14ac:dyDescent="0.35">
      <c r="A600" s="3"/>
      <c r="B600" s="3"/>
      <c r="C600" s="3"/>
      <c r="D600" s="3"/>
    </row>
    <row r="601" spans="1:4" x14ac:dyDescent="0.35">
      <c r="A601" s="3"/>
      <c r="B601" s="3"/>
      <c r="C601" s="3"/>
      <c r="D601" s="3"/>
    </row>
    <row r="602" spans="1:4" x14ac:dyDescent="0.35">
      <c r="A602" s="3"/>
      <c r="B602" s="3"/>
      <c r="C602" s="3"/>
      <c r="D602" s="3"/>
    </row>
    <row r="603" spans="1:4" x14ac:dyDescent="0.35">
      <c r="A603" s="3"/>
      <c r="B603" s="3"/>
      <c r="C603" s="3"/>
      <c r="D603" s="3"/>
    </row>
    <row r="604" spans="1:4" x14ac:dyDescent="0.35">
      <c r="A604" s="3"/>
      <c r="B604" s="3"/>
      <c r="C604" s="3"/>
      <c r="D604" s="3"/>
    </row>
    <row r="605" spans="1:4" x14ac:dyDescent="0.35">
      <c r="A605" s="3"/>
      <c r="B605" s="3"/>
      <c r="C605" s="3"/>
      <c r="D605" s="3"/>
    </row>
    <row r="606" spans="1:4" x14ac:dyDescent="0.35">
      <c r="A606" s="3"/>
      <c r="B606" s="3"/>
      <c r="C606" s="3"/>
      <c r="D606" s="3"/>
    </row>
    <row r="607" spans="1:4" x14ac:dyDescent="0.35">
      <c r="A607" s="3"/>
      <c r="B607" s="3"/>
      <c r="C607" s="3"/>
      <c r="D607" s="3"/>
    </row>
    <row r="608" spans="1:4" x14ac:dyDescent="0.35">
      <c r="A608" s="3"/>
      <c r="B608" s="3"/>
      <c r="C608" s="3"/>
      <c r="D608" s="3"/>
    </row>
    <row r="609" spans="1:4" x14ac:dyDescent="0.35">
      <c r="A609" s="3"/>
      <c r="B609" s="3"/>
      <c r="C609" s="3"/>
      <c r="D609" s="3"/>
    </row>
    <row r="610" spans="1:4" x14ac:dyDescent="0.35">
      <c r="A610" s="3"/>
      <c r="B610" s="3"/>
      <c r="C610" s="3"/>
      <c r="D610" s="3"/>
    </row>
    <row r="611" spans="1:4" x14ac:dyDescent="0.35">
      <c r="A611" s="3"/>
      <c r="B611" s="3"/>
      <c r="C611" s="3"/>
      <c r="D611" s="3"/>
    </row>
    <row r="612" spans="1:4" x14ac:dyDescent="0.35">
      <c r="A612" s="3"/>
      <c r="B612" s="3"/>
      <c r="C612" s="3"/>
      <c r="D612" s="3"/>
    </row>
    <row r="613" spans="1:4" x14ac:dyDescent="0.35">
      <c r="A613" s="3"/>
      <c r="B613" s="3"/>
      <c r="C613" s="3"/>
      <c r="D613" s="3"/>
    </row>
    <row r="614" spans="1:4" x14ac:dyDescent="0.35">
      <c r="A614" s="3"/>
      <c r="B614" s="3"/>
      <c r="C614" s="3"/>
      <c r="D614" s="3"/>
    </row>
    <row r="615" spans="1:4" x14ac:dyDescent="0.35">
      <c r="A615" s="3"/>
      <c r="B615" s="3"/>
      <c r="C615" s="3"/>
      <c r="D615" s="3"/>
    </row>
    <row r="616" spans="1:4" x14ac:dyDescent="0.35">
      <c r="A616" s="3"/>
      <c r="B616" s="3"/>
      <c r="C616" s="3"/>
      <c r="D616" s="3"/>
    </row>
    <row r="617" spans="1:4" x14ac:dyDescent="0.35">
      <c r="A617" s="3"/>
      <c r="B617" s="3"/>
      <c r="C617" s="3"/>
      <c r="D617" s="3"/>
    </row>
    <row r="618" spans="1:4" x14ac:dyDescent="0.35">
      <c r="A618" s="3"/>
      <c r="B618" s="3"/>
      <c r="C618" s="3"/>
      <c r="D618" s="3"/>
    </row>
    <row r="619" spans="1:4" x14ac:dyDescent="0.35">
      <c r="A619" s="3"/>
      <c r="B619" s="3"/>
      <c r="C619" s="3"/>
      <c r="D619" s="3"/>
    </row>
    <row r="620" spans="1:4" x14ac:dyDescent="0.35">
      <c r="A620" s="3"/>
      <c r="B620" s="3"/>
      <c r="C620" s="3"/>
      <c r="D620" s="3"/>
    </row>
    <row r="621" spans="1:4" x14ac:dyDescent="0.35">
      <c r="A621" s="3"/>
      <c r="B621" s="3"/>
      <c r="C621" s="3"/>
      <c r="D621" s="3"/>
    </row>
    <row r="622" spans="1:4" x14ac:dyDescent="0.35">
      <c r="A622" s="3"/>
      <c r="B622" s="3"/>
      <c r="C622" s="3"/>
      <c r="D622" s="3"/>
    </row>
    <row r="623" spans="1:4" x14ac:dyDescent="0.35">
      <c r="A623" s="3"/>
      <c r="B623" s="3"/>
      <c r="C623" s="3"/>
      <c r="D623" s="3"/>
    </row>
    <row r="624" spans="1:4" x14ac:dyDescent="0.35">
      <c r="A624" s="3"/>
      <c r="B624" s="3"/>
      <c r="C624" s="3"/>
      <c r="D624" s="3"/>
    </row>
    <row r="625" spans="1:4" x14ac:dyDescent="0.35">
      <c r="A625" s="3"/>
      <c r="B625" s="3"/>
      <c r="C625" s="3"/>
      <c r="D625" s="3"/>
    </row>
    <row r="626" spans="1:4" x14ac:dyDescent="0.35">
      <c r="A626" s="3"/>
      <c r="B626" s="3"/>
      <c r="C626" s="3"/>
      <c r="D626" s="3"/>
    </row>
    <row r="627" spans="1:4" x14ac:dyDescent="0.35">
      <c r="A627" s="3"/>
      <c r="B627" s="3"/>
      <c r="C627" s="3"/>
      <c r="D627" s="3"/>
    </row>
    <row r="628" spans="1:4" x14ac:dyDescent="0.35">
      <c r="A628" s="3"/>
      <c r="B628" s="3"/>
      <c r="C628" s="3"/>
      <c r="D628" s="3"/>
    </row>
    <row r="629" spans="1:4" x14ac:dyDescent="0.35">
      <c r="A629" s="3"/>
      <c r="B629" s="3"/>
      <c r="C629" s="3"/>
      <c r="D629" s="3"/>
    </row>
    <row r="630" spans="1:4" x14ac:dyDescent="0.35">
      <c r="A630" s="3"/>
      <c r="B630" s="3"/>
      <c r="C630" s="3"/>
      <c r="D630" s="3"/>
    </row>
    <row r="631" spans="1:4" x14ac:dyDescent="0.35">
      <c r="A631" s="3"/>
      <c r="B631" s="3"/>
      <c r="C631" s="3"/>
      <c r="D631" s="3"/>
    </row>
    <row r="632" spans="1:4" x14ac:dyDescent="0.35">
      <c r="A632" s="3"/>
      <c r="B632" s="3"/>
      <c r="C632" s="3"/>
      <c r="D632" s="3"/>
    </row>
    <row r="633" spans="1:4" x14ac:dyDescent="0.35">
      <c r="A633" s="3"/>
      <c r="B633" s="3"/>
      <c r="C633" s="3"/>
      <c r="D633" s="3"/>
    </row>
    <row r="634" spans="1:4" x14ac:dyDescent="0.35">
      <c r="A634" s="3"/>
      <c r="B634" s="3"/>
      <c r="C634" s="3"/>
      <c r="D634" s="3"/>
    </row>
    <row r="635" spans="1:4" x14ac:dyDescent="0.35">
      <c r="A635" s="3"/>
      <c r="B635" s="3"/>
      <c r="C635" s="3"/>
      <c r="D635" s="3"/>
    </row>
    <row r="636" spans="1:4" x14ac:dyDescent="0.35">
      <c r="A636" s="3"/>
      <c r="B636" s="3"/>
      <c r="C636" s="3"/>
      <c r="D636" s="3"/>
    </row>
    <row r="637" spans="1:4" x14ac:dyDescent="0.35">
      <c r="A637" s="3"/>
      <c r="B637" s="3"/>
      <c r="C637" s="3"/>
      <c r="D637" s="3"/>
    </row>
    <row r="638" spans="1:4" x14ac:dyDescent="0.35">
      <c r="A638" s="3"/>
      <c r="B638" s="3"/>
      <c r="C638" s="3"/>
      <c r="D638" s="3"/>
    </row>
    <row r="639" spans="1:4" x14ac:dyDescent="0.35">
      <c r="A639" s="3"/>
      <c r="B639" s="3"/>
      <c r="C639" s="3"/>
      <c r="D639" s="3"/>
    </row>
    <row r="640" spans="1:4" x14ac:dyDescent="0.35">
      <c r="A640" s="3"/>
      <c r="B640" s="3"/>
      <c r="C640" s="3"/>
      <c r="D640" s="3"/>
    </row>
    <row r="641" spans="1:4" x14ac:dyDescent="0.35">
      <c r="A641" s="3"/>
      <c r="B641" s="3"/>
      <c r="C641" s="3"/>
      <c r="D641" s="3"/>
    </row>
    <row r="642" spans="1:4" x14ac:dyDescent="0.35">
      <c r="A642" s="3"/>
      <c r="B642" s="3"/>
      <c r="C642" s="3"/>
      <c r="D642" s="3"/>
    </row>
    <row r="643" spans="1:4" x14ac:dyDescent="0.35">
      <c r="A643" s="3"/>
      <c r="B643" s="3"/>
      <c r="C643" s="3"/>
      <c r="D643" s="3"/>
    </row>
    <row r="644" spans="1:4" x14ac:dyDescent="0.35">
      <c r="A644" s="3"/>
      <c r="B644" s="3"/>
      <c r="C644" s="3"/>
      <c r="D644" s="3"/>
    </row>
    <row r="645" spans="1:4" x14ac:dyDescent="0.35">
      <c r="A645" s="3"/>
      <c r="B645" s="3"/>
      <c r="C645" s="3"/>
      <c r="D645" s="3"/>
    </row>
    <row r="646" spans="1:4" x14ac:dyDescent="0.35">
      <c r="A646" s="3"/>
      <c r="B646" s="3"/>
      <c r="C646" s="3"/>
      <c r="D646" s="3"/>
    </row>
    <row r="647" spans="1:4" x14ac:dyDescent="0.35">
      <c r="A647" s="3"/>
      <c r="B647" s="3"/>
      <c r="C647" s="3"/>
      <c r="D647" s="3"/>
    </row>
    <row r="648" spans="1:4" x14ac:dyDescent="0.35">
      <c r="A648" s="3"/>
      <c r="B648" s="3"/>
      <c r="C648" s="3"/>
      <c r="D648" s="3"/>
    </row>
    <row r="649" spans="1:4" x14ac:dyDescent="0.35">
      <c r="A649" s="3"/>
      <c r="B649" s="3"/>
      <c r="C649" s="3"/>
      <c r="D649" s="3"/>
    </row>
    <row r="650" spans="1:4" x14ac:dyDescent="0.35">
      <c r="A650" s="3"/>
      <c r="B650" s="3"/>
      <c r="C650" s="3"/>
      <c r="D650" s="3"/>
    </row>
    <row r="651" spans="1:4" x14ac:dyDescent="0.35">
      <c r="A651" s="3"/>
      <c r="B651" s="3"/>
      <c r="C651" s="3"/>
      <c r="D651" s="3"/>
    </row>
    <row r="652" spans="1:4" x14ac:dyDescent="0.35">
      <c r="A652" s="3"/>
      <c r="B652" s="3"/>
      <c r="C652" s="3"/>
      <c r="D652" s="3"/>
    </row>
    <row r="653" spans="1:4" x14ac:dyDescent="0.35">
      <c r="A653" s="3"/>
      <c r="B653" s="3"/>
      <c r="C653" s="3"/>
      <c r="D653" s="3"/>
    </row>
    <row r="654" spans="1:4" x14ac:dyDescent="0.35">
      <c r="A654" s="3"/>
      <c r="B654" s="3"/>
      <c r="C654" s="3"/>
      <c r="D654" s="3"/>
    </row>
    <row r="655" spans="1:4" x14ac:dyDescent="0.35">
      <c r="A655" s="3"/>
      <c r="B655" s="3"/>
      <c r="C655" s="3"/>
      <c r="D655" s="3"/>
    </row>
    <row r="656" spans="1:4" x14ac:dyDescent="0.35">
      <c r="A656" s="3"/>
      <c r="B656" s="3"/>
      <c r="C656" s="3"/>
      <c r="D656" s="3"/>
    </row>
    <row r="657" spans="1:4" x14ac:dyDescent="0.35">
      <c r="A657" s="3"/>
      <c r="B657" s="3"/>
      <c r="C657" s="3"/>
      <c r="D657" s="3"/>
    </row>
    <row r="658" spans="1:4" x14ac:dyDescent="0.35">
      <c r="A658" s="3"/>
      <c r="B658" s="3"/>
      <c r="C658" s="3"/>
      <c r="D658" s="3"/>
    </row>
    <row r="659" spans="1:4" x14ac:dyDescent="0.35">
      <c r="A659" s="3"/>
      <c r="B659" s="3"/>
      <c r="C659" s="3"/>
      <c r="D659" s="3"/>
    </row>
    <row r="660" spans="1:4" x14ac:dyDescent="0.35">
      <c r="A660" s="3"/>
      <c r="B660" s="3"/>
      <c r="C660" s="3"/>
      <c r="D660" s="3"/>
    </row>
    <row r="661" spans="1:4" x14ac:dyDescent="0.35">
      <c r="A661" s="3"/>
      <c r="B661" s="3"/>
      <c r="C661" s="3"/>
      <c r="D661" s="3"/>
    </row>
    <row r="662" spans="1:4" x14ac:dyDescent="0.35">
      <c r="A662" s="3"/>
      <c r="B662" s="3"/>
      <c r="C662" s="3"/>
      <c r="D662" s="3"/>
    </row>
    <row r="663" spans="1:4" x14ac:dyDescent="0.35">
      <c r="A663" s="3"/>
      <c r="B663" s="3"/>
      <c r="C663" s="3"/>
      <c r="D663" s="3"/>
    </row>
    <row r="664" spans="1:4" x14ac:dyDescent="0.35">
      <c r="A664" s="3"/>
      <c r="B664" s="3"/>
      <c r="C664" s="3"/>
      <c r="D664" s="3"/>
    </row>
    <row r="665" spans="1:4" x14ac:dyDescent="0.35">
      <c r="A665" s="3"/>
      <c r="B665" s="3"/>
      <c r="C665" s="3"/>
      <c r="D665" s="3"/>
    </row>
    <row r="666" spans="1:4" x14ac:dyDescent="0.35">
      <c r="A666" s="3"/>
      <c r="B666" s="3"/>
      <c r="C666" s="3"/>
      <c r="D666" s="3"/>
    </row>
    <row r="667" spans="1:4" x14ac:dyDescent="0.35">
      <c r="A667" s="3"/>
      <c r="B667" s="3"/>
      <c r="C667" s="3"/>
      <c r="D667" s="3"/>
    </row>
    <row r="668" spans="1:4" x14ac:dyDescent="0.35">
      <c r="A668" s="3"/>
      <c r="B668" s="3"/>
      <c r="C668" s="3"/>
      <c r="D668" s="3"/>
    </row>
    <row r="669" spans="1:4" x14ac:dyDescent="0.35">
      <c r="A669" s="3"/>
      <c r="B669" s="3"/>
      <c r="C669" s="3"/>
      <c r="D669" s="3"/>
    </row>
    <row r="670" spans="1:4" x14ac:dyDescent="0.35">
      <c r="A670" s="3"/>
      <c r="B670" s="3"/>
      <c r="C670" s="3"/>
      <c r="D670" s="3"/>
    </row>
    <row r="671" spans="1:4" x14ac:dyDescent="0.35">
      <c r="A671" s="3"/>
      <c r="B671" s="3"/>
      <c r="C671" s="3"/>
      <c r="D671" s="3"/>
    </row>
    <row r="672" spans="1:4" x14ac:dyDescent="0.35">
      <c r="A672" s="3"/>
      <c r="B672" s="3"/>
      <c r="C672" s="3"/>
      <c r="D672" s="3"/>
    </row>
    <row r="673" spans="1:4" x14ac:dyDescent="0.35">
      <c r="A673" s="3"/>
      <c r="B673" s="3"/>
      <c r="C673" s="3"/>
      <c r="D673" s="3"/>
    </row>
    <row r="674" spans="1:4" x14ac:dyDescent="0.35">
      <c r="A674" s="3"/>
      <c r="B674" s="3"/>
      <c r="C674" s="3"/>
      <c r="D674" s="3"/>
    </row>
    <row r="675" spans="1:4" x14ac:dyDescent="0.35">
      <c r="A675" s="3"/>
      <c r="B675" s="3"/>
      <c r="C675" s="3"/>
      <c r="D675" s="3"/>
    </row>
    <row r="676" spans="1:4" x14ac:dyDescent="0.35">
      <c r="A676" s="3"/>
      <c r="B676" s="3"/>
      <c r="C676" s="3"/>
      <c r="D676" s="3"/>
    </row>
    <row r="677" spans="1:4" x14ac:dyDescent="0.35">
      <c r="A677" s="3"/>
      <c r="B677" s="3"/>
      <c r="C677" s="3"/>
      <c r="D677" s="3"/>
    </row>
    <row r="678" spans="1:4" x14ac:dyDescent="0.35">
      <c r="A678" s="3"/>
      <c r="B678" s="3"/>
      <c r="C678" s="3"/>
      <c r="D678" s="3"/>
    </row>
    <row r="679" spans="1:4" x14ac:dyDescent="0.35">
      <c r="A679" s="3"/>
      <c r="B679" s="3"/>
      <c r="C679" s="3"/>
      <c r="D679" s="3"/>
    </row>
    <row r="680" spans="1:4" x14ac:dyDescent="0.35">
      <c r="A680" s="3"/>
      <c r="B680" s="3"/>
      <c r="C680" s="3"/>
      <c r="D680" s="3"/>
    </row>
    <row r="681" spans="1:4" x14ac:dyDescent="0.35">
      <c r="A681" s="3"/>
      <c r="B681" s="3"/>
      <c r="C681" s="3"/>
      <c r="D681" s="3"/>
    </row>
    <row r="682" spans="1:4" x14ac:dyDescent="0.35">
      <c r="A682" s="3"/>
      <c r="B682" s="3"/>
      <c r="C682" s="3"/>
      <c r="D682" s="3"/>
    </row>
    <row r="683" spans="1:4" x14ac:dyDescent="0.35">
      <c r="A683" s="3"/>
      <c r="B683" s="3"/>
      <c r="C683" s="3"/>
      <c r="D683" s="3"/>
    </row>
    <row r="684" spans="1:4" x14ac:dyDescent="0.35">
      <c r="A684" s="3"/>
      <c r="B684" s="3"/>
      <c r="C684" s="3"/>
      <c r="D684" s="3"/>
    </row>
    <row r="685" spans="1:4" x14ac:dyDescent="0.35">
      <c r="A685" s="3"/>
      <c r="B685" s="3"/>
      <c r="C685" s="3"/>
      <c r="D685" s="3"/>
    </row>
    <row r="686" spans="1:4" x14ac:dyDescent="0.35">
      <c r="A686" s="3"/>
      <c r="B686" s="3"/>
      <c r="C686" s="3"/>
      <c r="D686" s="3"/>
    </row>
    <row r="687" spans="1:4" x14ac:dyDescent="0.35">
      <c r="A687" s="3"/>
      <c r="B687" s="3"/>
      <c r="C687" s="3"/>
      <c r="D687" s="3"/>
    </row>
    <row r="688" spans="1:4" x14ac:dyDescent="0.35">
      <c r="A688" s="3"/>
      <c r="B688" s="3"/>
      <c r="C688" s="3"/>
      <c r="D688" s="3"/>
    </row>
    <row r="689" spans="1:4" x14ac:dyDescent="0.35">
      <c r="A689" s="3"/>
      <c r="B689" s="3"/>
      <c r="C689" s="3"/>
      <c r="D689" s="3"/>
    </row>
    <row r="690" spans="1:4" x14ac:dyDescent="0.35">
      <c r="A690" s="3"/>
      <c r="B690" s="3"/>
      <c r="C690" s="3"/>
      <c r="D690" s="3"/>
    </row>
    <row r="691" spans="1:4" x14ac:dyDescent="0.35">
      <c r="A691" s="3"/>
      <c r="B691" s="3"/>
      <c r="C691" s="3"/>
      <c r="D691" s="3"/>
    </row>
    <row r="692" spans="1:4" x14ac:dyDescent="0.35">
      <c r="A692" s="3"/>
      <c r="B692" s="3"/>
      <c r="C692" s="3"/>
      <c r="D692" s="3"/>
    </row>
    <row r="693" spans="1:4" x14ac:dyDescent="0.35">
      <c r="A693" s="3"/>
      <c r="B693" s="3"/>
      <c r="C693" s="3"/>
      <c r="D693" s="3"/>
    </row>
    <row r="694" spans="1:4" x14ac:dyDescent="0.35">
      <c r="A694" s="3"/>
      <c r="B694" s="3"/>
      <c r="C694" s="3"/>
      <c r="D694" s="3"/>
    </row>
    <row r="695" spans="1:4" x14ac:dyDescent="0.35">
      <c r="A695" s="3"/>
      <c r="B695" s="3"/>
      <c r="C695" s="3"/>
      <c r="D695" s="3"/>
    </row>
    <row r="696" spans="1:4" x14ac:dyDescent="0.35">
      <c r="A696" s="3"/>
      <c r="B696" s="3"/>
      <c r="C696" s="3"/>
      <c r="D696" s="3"/>
    </row>
    <row r="697" spans="1:4" x14ac:dyDescent="0.35">
      <c r="A697" s="3"/>
      <c r="B697" s="3"/>
      <c r="C697" s="3"/>
      <c r="D697" s="3"/>
    </row>
    <row r="698" spans="1:4" x14ac:dyDescent="0.35">
      <c r="A698" s="3"/>
      <c r="B698" s="3"/>
      <c r="C698" s="3"/>
      <c r="D698" s="3"/>
    </row>
    <row r="699" spans="1:4" x14ac:dyDescent="0.35">
      <c r="A699" s="3"/>
      <c r="B699" s="3"/>
      <c r="C699" s="3"/>
      <c r="D699" s="3"/>
    </row>
    <row r="700" spans="1:4" x14ac:dyDescent="0.35">
      <c r="A700" s="3"/>
      <c r="B700" s="3"/>
      <c r="C700" s="3"/>
      <c r="D700" s="3"/>
    </row>
    <row r="701" spans="1:4" x14ac:dyDescent="0.35">
      <c r="A701" s="3"/>
      <c r="B701" s="3"/>
      <c r="C701" s="3"/>
      <c r="D701" s="3"/>
    </row>
    <row r="702" spans="1:4" x14ac:dyDescent="0.35">
      <c r="A702" s="3"/>
      <c r="B702" s="3"/>
      <c r="C702" s="3"/>
      <c r="D702" s="3"/>
    </row>
    <row r="703" spans="1:4" x14ac:dyDescent="0.35">
      <c r="A703" s="3"/>
      <c r="B703" s="3"/>
      <c r="C703" s="3"/>
      <c r="D703" s="3"/>
    </row>
    <row r="704" spans="1:4" x14ac:dyDescent="0.35">
      <c r="A704" s="3"/>
      <c r="B704" s="3"/>
      <c r="C704" s="3"/>
      <c r="D704" s="3"/>
    </row>
    <row r="705" spans="1:4" x14ac:dyDescent="0.35">
      <c r="A705" s="3"/>
      <c r="B705" s="3"/>
      <c r="C705" s="3"/>
      <c r="D705" s="3"/>
    </row>
    <row r="706" spans="1:4" x14ac:dyDescent="0.35">
      <c r="A706" s="3"/>
      <c r="B706" s="3"/>
      <c r="C706" s="3"/>
      <c r="D706" s="3"/>
    </row>
    <row r="707" spans="1:4" x14ac:dyDescent="0.35">
      <c r="A707" s="3"/>
      <c r="B707" s="3"/>
      <c r="C707" s="3"/>
      <c r="D707" s="3"/>
    </row>
    <row r="708" spans="1:4" x14ac:dyDescent="0.35">
      <c r="A708" s="3"/>
      <c r="B708" s="3"/>
      <c r="C708" s="3"/>
      <c r="D708" s="3"/>
    </row>
    <row r="709" spans="1:4" x14ac:dyDescent="0.35">
      <c r="A709" s="3"/>
      <c r="B709" s="3"/>
      <c r="C709" s="3"/>
      <c r="D709" s="3"/>
    </row>
    <row r="710" spans="1:4" x14ac:dyDescent="0.35">
      <c r="A710" s="3"/>
      <c r="B710" s="3"/>
      <c r="C710" s="3"/>
      <c r="D710" s="3"/>
    </row>
    <row r="711" spans="1:4" x14ac:dyDescent="0.35">
      <c r="A711" s="3"/>
      <c r="B711" s="3"/>
      <c r="C711" s="3"/>
      <c r="D711" s="3"/>
    </row>
    <row r="712" spans="1:4" x14ac:dyDescent="0.35">
      <c r="A712" s="3"/>
      <c r="B712" s="3"/>
      <c r="C712" s="3"/>
      <c r="D712" s="3"/>
    </row>
    <row r="713" spans="1:4" x14ac:dyDescent="0.35">
      <c r="A713" s="3"/>
      <c r="B713" s="3"/>
      <c r="C713" s="3"/>
      <c r="D713" s="3"/>
    </row>
    <row r="714" spans="1:4" x14ac:dyDescent="0.35">
      <c r="A714" s="3"/>
      <c r="B714" s="3"/>
      <c r="C714" s="3"/>
      <c r="D714" s="3"/>
    </row>
    <row r="715" spans="1:4" x14ac:dyDescent="0.35">
      <c r="A715" s="3"/>
      <c r="B715" s="3"/>
      <c r="C715" s="3"/>
      <c r="D715" s="3"/>
    </row>
    <row r="716" spans="1:4" x14ac:dyDescent="0.35">
      <c r="A716" s="3"/>
      <c r="B716" s="3"/>
      <c r="C716" s="3"/>
      <c r="D716" s="3"/>
    </row>
    <row r="717" spans="1:4" x14ac:dyDescent="0.35">
      <c r="A717" s="3"/>
      <c r="B717" s="3"/>
      <c r="C717" s="3"/>
      <c r="D717" s="3"/>
    </row>
    <row r="718" spans="1:4" x14ac:dyDescent="0.35">
      <c r="A718" s="3"/>
      <c r="B718" s="3"/>
      <c r="C718" s="3"/>
      <c r="D718" s="3"/>
    </row>
    <row r="719" spans="1:4" x14ac:dyDescent="0.35">
      <c r="A719" s="3"/>
      <c r="B719" s="3"/>
      <c r="C719" s="3"/>
      <c r="D719" s="3"/>
    </row>
    <row r="720" spans="1:4" x14ac:dyDescent="0.35">
      <c r="A720" s="3"/>
      <c r="B720" s="3"/>
      <c r="C720" s="3"/>
      <c r="D720" s="3"/>
    </row>
    <row r="721" spans="1:4" x14ac:dyDescent="0.35">
      <c r="A721" s="3"/>
      <c r="B721" s="3"/>
      <c r="C721" s="3"/>
      <c r="D721" s="3"/>
    </row>
    <row r="722" spans="1:4" x14ac:dyDescent="0.35">
      <c r="A722" s="3"/>
      <c r="B722" s="3"/>
      <c r="C722" s="3"/>
      <c r="D722" s="3"/>
    </row>
    <row r="723" spans="1:4" x14ac:dyDescent="0.35">
      <c r="A723" s="3"/>
      <c r="B723" s="3"/>
      <c r="C723" s="3"/>
      <c r="D723" s="3"/>
    </row>
    <row r="724" spans="1:4" x14ac:dyDescent="0.35">
      <c r="A724" s="3"/>
      <c r="B724" s="3"/>
      <c r="C724" s="3"/>
      <c r="D724" s="3"/>
    </row>
    <row r="725" spans="1:4" x14ac:dyDescent="0.35">
      <c r="A725" s="3"/>
      <c r="B725" s="3"/>
      <c r="C725" s="3"/>
      <c r="D725" s="3"/>
    </row>
    <row r="726" spans="1:4" x14ac:dyDescent="0.35">
      <c r="A726" s="3"/>
      <c r="B726" s="3"/>
      <c r="C726" s="3"/>
      <c r="D726" s="3"/>
    </row>
    <row r="727" spans="1:4" x14ac:dyDescent="0.35">
      <c r="A727" s="3"/>
      <c r="B727" s="3"/>
      <c r="C727" s="3"/>
      <c r="D727" s="3"/>
    </row>
    <row r="728" spans="1:4" x14ac:dyDescent="0.35">
      <c r="A728" s="3"/>
      <c r="B728" s="3"/>
      <c r="C728" s="3"/>
      <c r="D728" s="3"/>
    </row>
    <row r="729" spans="1:4" x14ac:dyDescent="0.35">
      <c r="A729" s="3"/>
      <c r="B729" s="3"/>
      <c r="C729" s="3"/>
      <c r="D729" s="3"/>
    </row>
    <row r="730" spans="1:4" x14ac:dyDescent="0.35">
      <c r="A730" s="3"/>
      <c r="B730" s="3"/>
      <c r="C730" s="3"/>
      <c r="D730" s="3"/>
    </row>
    <row r="731" spans="1:4" x14ac:dyDescent="0.35">
      <c r="A731" s="3"/>
      <c r="B731" s="3"/>
      <c r="C731" s="3"/>
      <c r="D731" s="3"/>
    </row>
    <row r="732" spans="1:4" x14ac:dyDescent="0.35">
      <c r="A732" s="3"/>
      <c r="B732" s="3"/>
      <c r="C732" s="3"/>
      <c r="D732" s="3"/>
    </row>
    <row r="733" spans="1:4" x14ac:dyDescent="0.35">
      <c r="A733" s="3"/>
      <c r="B733" s="3"/>
      <c r="C733" s="3"/>
      <c r="D733" s="3"/>
    </row>
    <row r="734" spans="1:4" x14ac:dyDescent="0.35">
      <c r="A734" s="3"/>
      <c r="B734" s="3"/>
      <c r="C734" s="3"/>
      <c r="D734" s="3"/>
    </row>
    <row r="735" spans="1:4" x14ac:dyDescent="0.35">
      <c r="A735" s="3"/>
      <c r="B735" s="3"/>
      <c r="C735" s="3"/>
      <c r="D735" s="3"/>
    </row>
    <row r="736" spans="1:4" x14ac:dyDescent="0.35">
      <c r="A736" s="3"/>
      <c r="B736" s="3"/>
      <c r="C736" s="3"/>
      <c r="D736" s="3"/>
    </row>
    <row r="737" spans="1:4" x14ac:dyDescent="0.35">
      <c r="A737" s="3"/>
      <c r="B737" s="3"/>
      <c r="C737" s="3"/>
      <c r="D737" s="3"/>
    </row>
    <row r="738" spans="1:4" x14ac:dyDescent="0.35">
      <c r="A738" s="3"/>
      <c r="B738" s="3"/>
      <c r="C738" s="3"/>
      <c r="D738" s="3"/>
    </row>
    <row r="739" spans="1:4" x14ac:dyDescent="0.35">
      <c r="A739" s="3"/>
      <c r="B739" s="3"/>
      <c r="C739" s="3"/>
      <c r="D739" s="3"/>
    </row>
    <row r="740" spans="1:4" x14ac:dyDescent="0.35">
      <c r="A740" s="3"/>
      <c r="B740" s="3"/>
      <c r="C740" s="3"/>
      <c r="D740" s="3"/>
    </row>
    <row r="741" spans="1:4" x14ac:dyDescent="0.35">
      <c r="A741" s="3"/>
      <c r="B741" s="3"/>
      <c r="C741" s="3"/>
      <c r="D741" s="3"/>
    </row>
    <row r="742" spans="1:4" x14ac:dyDescent="0.35">
      <c r="A742" s="3"/>
      <c r="B742" s="3"/>
      <c r="C742" s="3"/>
      <c r="D742" s="3"/>
    </row>
    <row r="743" spans="1:4" x14ac:dyDescent="0.35">
      <c r="A743" s="3"/>
      <c r="B743" s="3"/>
      <c r="C743" s="3"/>
      <c r="D743" s="3"/>
    </row>
    <row r="744" spans="1:4" x14ac:dyDescent="0.35">
      <c r="A744" s="3"/>
      <c r="B744" s="3"/>
      <c r="C744" s="3"/>
      <c r="D744" s="3"/>
    </row>
    <row r="745" spans="1:4" x14ac:dyDescent="0.35">
      <c r="A745" s="3"/>
      <c r="B745" s="3"/>
      <c r="C745" s="3"/>
      <c r="D745" s="3"/>
    </row>
    <row r="746" spans="1:4" x14ac:dyDescent="0.35">
      <c r="A746" s="3"/>
      <c r="B746" s="3"/>
      <c r="C746" s="3"/>
      <c r="D746" s="3"/>
    </row>
    <row r="747" spans="1:4" x14ac:dyDescent="0.35">
      <c r="A747" s="3"/>
      <c r="B747" s="3"/>
      <c r="C747" s="3"/>
      <c r="D747" s="3"/>
    </row>
    <row r="748" spans="1:4" x14ac:dyDescent="0.35">
      <c r="A748" s="3"/>
      <c r="B748" s="3"/>
      <c r="C748" s="3"/>
      <c r="D748" s="3"/>
    </row>
    <row r="749" spans="1:4" x14ac:dyDescent="0.35">
      <c r="A749" s="3"/>
      <c r="B749" s="3"/>
      <c r="C749" s="3"/>
      <c r="D749" s="3"/>
    </row>
    <row r="750" spans="1:4" x14ac:dyDescent="0.35">
      <c r="A750" s="3"/>
      <c r="B750" s="3"/>
      <c r="C750" s="3"/>
      <c r="D750" s="3"/>
    </row>
    <row r="751" spans="1:4" x14ac:dyDescent="0.35">
      <c r="A751" s="3"/>
      <c r="B751" s="3"/>
      <c r="C751" s="3"/>
      <c r="D751" s="3"/>
    </row>
    <row r="752" spans="1:4" x14ac:dyDescent="0.35">
      <c r="A752" s="3"/>
      <c r="B752" s="3"/>
      <c r="C752" s="3"/>
      <c r="D752" s="3"/>
    </row>
    <row r="753" spans="1:4" x14ac:dyDescent="0.35">
      <c r="A753" s="3"/>
      <c r="B753" s="3"/>
      <c r="C753" s="3"/>
      <c r="D753" s="3"/>
    </row>
    <row r="754" spans="1:4" x14ac:dyDescent="0.35">
      <c r="A754" s="3"/>
      <c r="B754" s="3"/>
      <c r="C754" s="3"/>
      <c r="D754" s="3"/>
    </row>
    <row r="755" spans="1:4" x14ac:dyDescent="0.35">
      <c r="A755" s="3"/>
      <c r="B755" s="3"/>
      <c r="C755" s="3"/>
      <c r="D755" s="3"/>
    </row>
    <row r="756" spans="1:4" x14ac:dyDescent="0.35">
      <c r="A756" s="3"/>
      <c r="B756" s="3"/>
      <c r="C756" s="3"/>
      <c r="D756" s="3"/>
    </row>
    <row r="757" spans="1:4" x14ac:dyDescent="0.35">
      <c r="A757" s="3"/>
      <c r="B757" s="3"/>
      <c r="C757" s="3"/>
      <c r="D757" s="3"/>
    </row>
    <row r="758" spans="1:4" x14ac:dyDescent="0.35">
      <c r="A758" s="3"/>
      <c r="B758" s="3"/>
      <c r="C758" s="3"/>
      <c r="D758" s="3"/>
    </row>
    <row r="759" spans="1:4" x14ac:dyDescent="0.35">
      <c r="A759" s="3"/>
      <c r="B759" s="3"/>
      <c r="C759" s="3"/>
      <c r="D759" s="3"/>
    </row>
    <row r="760" spans="1:4" x14ac:dyDescent="0.35">
      <c r="A760" s="3"/>
      <c r="B760" s="3"/>
      <c r="C760" s="3"/>
      <c r="D760" s="3"/>
    </row>
    <row r="761" spans="1:4" x14ac:dyDescent="0.35">
      <c r="A761" s="3"/>
      <c r="B761" s="3"/>
      <c r="C761" s="3"/>
      <c r="D761" s="3"/>
    </row>
    <row r="762" spans="1:4" x14ac:dyDescent="0.35">
      <c r="A762" s="3"/>
      <c r="B762" s="3"/>
      <c r="C762" s="3"/>
      <c r="D762" s="3"/>
    </row>
    <row r="763" spans="1:4" x14ac:dyDescent="0.35">
      <c r="A763" s="3"/>
      <c r="B763" s="3"/>
      <c r="C763" s="3"/>
      <c r="D763" s="3"/>
    </row>
    <row r="764" spans="1:4" x14ac:dyDescent="0.35">
      <c r="A764" s="3"/>
      <c r="B764" s="3"/>
      <c r="C764" s="3"/>
      <c r="D764" s="3"/>
    </row>
    <row r="765" spans="1:4" x14ac:dyDescent="0.35">
      <c r="A765" s="3"/>
      <c r="B765" s="3"/>
      <c r="C765" s="3"/>
      <c r="D765" s="3"/>
    </row>
    <row r="766" spans="1:4" x14ac:dyDescent="0.35">
      <c r="A766" s="3"/>
      <c r="B766" s="3"/>
      <c r="C766" s="3"/>
      <c r="D766" s="3"/>
    </row>
    <row r="767" spans="1:4" x14ac:dyDescent="0.35">
      <c r="A767" s="3"/>
      <c r="B767" s="3"/>
      <c r="C767" s="3"/>
      <c r="D767" s="3"/>
    </row>
    <row r="768" spans="1:4" x14ac:dyDescent="0.35">
      <c r="A768" s="3"/>
      <c r="B768" s="3"/>
      <c r="C768" s="3"/>
      <c r="D768" s="3"/>
    </row>
    <row r="769" spans="1:4" x14ac:dyDescent="0.35">
      <c r="A769" s="3"/>
      <c r="B769" s="3"/>
      <c r="C769" s="3"/>
      <c r="D769" s="3"/>
    </row>
    <row r="770" spans="1:4" x14ac:dyDescent="0.35">
      <c r="A770" s="3"/>
      <c r="B770" s="3"/>
      <c r="C770" s="3"/>
      <c r="D770" s="3"/>
    </row>
    <row r="771" spans="1:4" x14ac:dyDescent="0.35">
      <c r="A771" s="3"/>
      <c r="B771" s="3"/>
      <c r="C771" s="3"/>
      <c r="D771" s="3"/>
    </row>
    <row r="772" spans="1:4" x14ac:dyDescent="0.35">
      <c r="A772" s="3"/>
      <c r="B772" s="3"/>
      <c r="C772" s="3"/>
      <c r="D772" s="3"/>
    </row>
    <row r="773" spans="1:4" x14ac:dyDescent="0.35">
      <c r="A773" s="3"/>
      <c r="B773" s="3"/>
      <c r="C773" s="3"/>
      <c r="D773" s="3"/>
    </row>
    <row r="774" spans="1:4" x14ac:dyDescent="0.35">
      <c r="A774" s="3"/>
      <c r="B774" s="3"/>
      <c r="C774" s="3"/>
      <c r="D774" s="3"/>
    </row>
    <row r="775" spans="1:4" x14ac:dyDescent="0.35">
      <c r="A775" s="3"/>
      <c r="B775" s="3"/>
      <c r="C775" s="3"/>
      <c r="D775" s="3"/>
    </row>
    <row r="776" spans="1:4" x14ac:dyDescent="0.35">
      <c r="A776" s="3"/>
      <c r="B776" s="3"/>
      <c r="C776" s="3"/>
      <c r="D776" s="3"/>
    </row>
    <row r="777" spans="1:4" x14ac:dyDescent="0.35">
      <c r="A777" s="3"/>
      <c r="B777" s="3"/>
      <c r="C777" s="3"/>
      <c r="D777" s="3"/>
    </row>
    <row r="778" spans="1:4" x14ac:dyDescent="0.35">
      <c r="A778" s="3"/>
      <c r="B778" s="3"/>
      <c r="C778" s="3"/>
      <c r="D778" s="3"/>
    </row>
    <row r="779" spans="1:4" x14ac:dyDescent="0.35">
      <c r="A779" s="3"/>
      <c r="B779" s="3"/>
      <c r="C779" s="3"/>
      <c r="D779" s="3"/>
    </row>
    <row r="780" spans="1:4" x14ac:dyDescent="0.35">
      <c r="A780" s="3"/>
      <c r="B780" s="3"/>
      <c r="C780" s="3"/>
      <c r="D780" s="3"/>
    </row>
    <row r="781" spans="1:4" x14ac:dyDescent="0.35">
      <c r="A781" s="3"/>
      <c r="B781" s="3"/>
      <c r="C781" s="3"/>
      <c r="D781" s="3"/>
    </row>
    <row r="782" spans="1:4" x14ac:dyDescent="0.35">
      <c r="A782" s="3"/>
      <c r="B782" s="3"/>
      <c r="C782" s="3"/>
      <c r="D782" s="3"/>
    </row>
    <row r="783" spans="1:4" x14ac:dyDescent="0.35">
      <c r="A783" s="3"/>
      <c r="B783" s="3"/>
      <c r="C783" s="3"/>
      <c r="D783" s="3"/>
    </row>
    <row r="784" spans="1:4" x14ac:dyDescent="0.35">
      <c r="A784" s="3"/>
      <c r="B784" s="3"/>
      <c r="C784" s="3"/>
      <c r="D784" s="3"/>
    </row>
    <row r="785" spans="1:4" x14ac:dyDescent="0.35">
      <c r="A785" s="3"/>
      <c r="B785" s="3"/>
      <c r="C785" s="3"/>
      <c r="D785" s="3"/>
    </row>
    <row r="786" spans="1:4" x14ac:dyDescent="0.35">
      <c r="A786" s="3"/>
      <c r="B786" s="3"/>
      <c r="C786" s="3"/>
      <c r="D786" s="3"/>
    </row>
    <row r="787" spans="1:4" x14ac:dyDescent="0.35">
      <c r="A787" s="3"/>
      <c r="B787" s="3"/>
      <c r="C787" s="3"/>
      <c r="D787" s="3"/>
    </row>
    <row r="788" spans="1:4" x14ac:dyDescent="0.35">
      <c r="A788" s="3"/>
      <c r="B788" s="3"/>
      <c r="C788" s="3"/>
      <c r="D788" s="3"/>
    </row>
    <row r="789" spans="1:4" x14ac:dyDescent="0.35">
      <c r="A789" s="3"/>
      <c r="B789" s="3"/>
      <c r="C789" s="3"/>
      <c r="D789" s="3"/>
    </row>
    <row r="790" spans="1:4" x14ac:dyDescent="0.35">
      <c r="A790" s="3"/>
      <c r="B790" s="3"/>
      <c r="C790" s="3"/>
      <c r="D790" s="3"/>
    </row>
    <row r="791" spans="1:4" x14ac:dyDescent="0.35">
      <c r="A791" s="3"/>
      <c r="B791" s="3"/>
      <c r="C791" s="3"/>
      <c r="D791" s="3"/>
    </row>
    <row r="792" spans="1:4" x14ac:dyDescent="0.35">
      <c r="A792" s="3"/>
      <c r="B792" s="3"/>
      <c r="C792" s="3"/>
      <c r="D792" s="3"/>
    </row>
    <row r="793" spans="1:4" x14ac:dyDescent="0.35">
      <c r="A793" s="3"/>
      <c r="B793" s="3"/>
      <c r="C793" s="3"/>
      <c r="D793" s="3"/>
    </row>
    <row r="794" spans="1:4" x14ac:dyDescent="0.35">
      <c r="A794" s="3"/>
      <c r="B794" s="3"/>
      <c r="C794" s="3"/>
      <c r="D794" s="3"/>
    </row>
    <row r="795" spans="1:4" x14ac:dyDescent="0.35">
      <c r="A795" s="3"/>
      <c r="B795" s="3"/>
      <c r="C795" s="3"/>
      <c r="D795" s="3"/>
    </row>
    <row r="796" spans="1:4" x14ac:dyDescent="0.35">
      <c r="A796" s="3"/>
      <c r="B796" s="3"/>
      <c r="C796" s="3"/>
      <c r="D796" s="3"/>
    </row>
    <row r="797" spans="1:4" x14ac:dyDescent="0.35">
      <c r="A797" s="3"/>
      <c r="B797" s="3"/>
      <c r="C797" s="3"/>
      <c r="D797" s="3"/>
    </row>
    <row r="798" spans="1:4" x14ac:dyDescent="0.35">
      <c r="A798" s="3"/>
      <c r="B798" s="3"/>
      <c r="C798" s="3"/>
      <c r="D798" s="3"/>
    </row>
    <row r="799" spans="1:4" x14ac:dyDescent="0.35">
      <c r="A799" s="3"/>
      <c r="B799" s="3"/>
      <c r="C799" s="3"/>
      <c r="D799" s="3"/>
    </row>
    <row r="800" spans="1:4" x14ac:dyDescent="0.35">
      <c r="A800" s="3"/>
      <c r="B800" s="3"/>
      <c r="C800" s="3"/>
      <c r="D800" s="3"/>
    </row>
    <row r="801" spans="1:4" x14ac:dyDescent="0.35">
      <c r="A801" s="3"/>
      <c r="B801" s="3"/>
      <c r="C801" s="3"/>
      <c r="D801" s="3"/>
    </row>
    <row r="802" spans="1:4" x14ac:dyDescent="0.35">
      <c r="A802" s="3"/>
      <c r="B802" s="3"/>
      <c r="C802" s="3"/>
      <c r="D802" s="3"/>
    </row>
    <row r="803" spans="1:4" x14ac:dyDescent="0.35">
      <c r="A803" s="3"/>
      <c r="B803" s="3"/>
      <c r="C803" s="3"/>
      <c r="D803" s="3"/>
    </row>
    <row r="804" spans="1:4" x14ac:dyDescent="0.35">
      <c r="A804" s="3"/>
      <c r="B804" s="3"/>
      <c r="C804" s="3"/>
      <c r="D804" s="3"/>
    </row>
    <row r="805" spans="1:4" x14ac:dyDescent="0.35">
      <c r="A805" s="3"/>
      <c r="B805" s="3"/>
      <c r="C805" s="3"/>
      <c r="D805" s="3"/>
    </row>
    <row r="806" spans="1:4" x14ac:dyDescent="0.35">
      <c r="A806" s="3"/>
      <c r="B806" s="3"/>
      <c r="C806" s="3"/>
      <c r="D806" s="3"/>
    </row>
    <row r="807" spans="1:4" x14ac:dyDescent="0.35">
      <c r="A807" s="3"/>
      <c r="B807" s="3"/>
      <c r="C807" s="3"/>
      <c r="D807" s="3"/>
    </row>
    <row r="808" spans="1:4" x14ac:dyDescent="0.35">
      <c r="A808" s="3"/>
      <c r="B808" s="3"/>
      <c r="C808" s="3"/>
      <c r="D808" s="3"/>
    </row>
    <row r="809" spans="1:4" x14ac:dyDescent="0.35">
      <c r="A809" s="3"/>
      <c r="B809" s="3"/>
      <c r="C809" s="3"/>
      <c r="D809" s="3"/>
    </row>
    <row r="810" spans="1:4" x14ac:dyDescent="0.35">
      <c r="A810" s="3"/>
      <c r="B810" s="3"/>
      <c r="C810" s="3"/>
      <c r="D810" s="3"/>
    </row>
    <row r="811" spans="1:4" x14ac:dyDescent="0.35">
      <c r="A811" s="3"/>
      <c r="B811" s="3"/>
      <c r="C811" s="3"/>
      <c r="D811" s="3"/>
    </row>
    <row r="812" spans="1:4" x14ac:dyDescent="0.35">
      <c r="A812" s="3"/>
      <c r="B812" s="3"/>
      <c r="C812" s="3"/>
      <c r="D812" s="3"/>
    </row>
    <row r="813" spans="1:4" x14ac:dyDescent="0.35">
      <c r="A813" s="3"/>
      <c r="B813" s="3"/>
      <c r="C813" s="3"/>
      <c r="D813" s="3"/>
    </row>
    <row r="814" spans="1:4" x14ac:dyDescent="0.35">
      <c r="A814" s="3"/>
      <c r="B814" s="3"/>
      <c r="C814" s="3"/>
      <c r="D814" s="3"/>
    </row>
    <row r="815" spans="1:4" x14ac:dyDescent="0.35">
      <c r="A815" s="3"/>
      <c r="B815" s="3"/>
      <c r="C815" s="3"/>
      <c r="D815" s="3"/>
    </row>
    <row r="816" spans="1:4" x14ac:dyDescent="0.35">
      <c r="A816" s="3"/>
      <c r="B816" s="3"/>
      <c r="C816" s="3"/>
      <c r="D816" s="3"/>
    </row>
    <row r="817" spans="1:4" x14ac:dyDescent="0.35">
      <c r="A817" s="3"/>
      <c r="B817" s="3"/>
      <c r="C817" s="3"/>
      <c r="D817" s="3"/>
    </row>
    <row r="818" spans="1:4" x14ac:dyDescent="0.35">
      <c r="A818" s="3"/>
      <c r="B818" s="3"/>
      <c r="C818" s="3"/>
      <c r="D818" s="3"/>
    </row>
    <row r="819" spans="1:4" x14ac:dyDescent="0.35">
      <c r="A819" s="3"/>
      <c r="B819" s="3"/>
      <c r="C819" s="3"/>
      <c r="D819" s="3"/>
    </row>
    <row r="820" spans="1:4" x14ac:dyDescent="0.35">
      <c r="A820" s="3"/>
      <c r="B820" s="3"/>
      <c r="C820" s="3"/>
      <c r="D820" s="3"/>
    </row>
    <row r="821" spans="1:4" x14ac:dyDescent="0.35">
      <c r="A821" s="3"/>
      <c r="B821" s="3"/>
      <c r="C821" s="3"/>
      <c r="D821" s="3"/>
    </row>
    <row r="822" spans="1:4" x14ac:dyDescent="0.35">
      <c r="A822" s="3"/>
      <c r="B822" s="3"/>
      <c r="C822" s="3"/>
      <c r="D822" s="3"/>
    </row>
    <row r="823" spans="1:4" x14ac:dyDescent="0.35">
      <c r="A823" s="3"/>
      <c r="B823" s="3"/>
      <c r="C823" s="3"/>
      <c r="D823" s="3"/>
    </row>
    <row r="824" spans="1:4" x14ac:dyDescent="0.35">
      <c r="A824" s="3"/>
      <c r="B824" s="3"/>
      <c r="C824" s="3"/>
      <c r="D824" s="3"/>
    </row>
    <row r="825" spans="1:4" x14ac:dyDescent="0.35">
      <c r="A825" s="3"/>
      <c r="B825" s="3"/>
      <c r="C825" s="3"/>
      <c r="D825" s="3"/>
    </row>
    <row r="826" spans="1:4" x14ac:dyDescent="0.35">
      <c r="A826" s="3"/>
      <c r="B826" s="3"/>
      <c r="C826" s="3"/>
      <c r="D826" s="3"/>
    </row>
    <row r="827" spans="1:4" x14ac:dyDescent="0.35">
      <c r="A827" s="3"/>
      <c r="B827" s="3"/>
      <c r="C827" s="3"/>
      <c r="D827" s="3"/>
    </row>
    <row r="828" spans="1:4" x14ac:dyDescent="0.35">
      <c r="A828" s="3"/>
      <c r="B828" s="3"/>
      <c r="C828" s="3"/>
      <c r="D828" s="3"/>
    </row>
    <row r="829" spans="1:4" x14ac:dyDescent="0.35">
      <c r="A829" s="3"/>
      <c r="B829" s="3"/>
      <c r="C829" s="3"/>
      <c r="D829" s="3"/>
    </row>
    <row r="830" spans="1:4" x14ac:dyDescent="0.35">
      <c r="A830" s="3"/>
      <c r="B830" s="3"/>
      <c r="C830" s="3"/>
      <c r="D830" s="3"/>
    </row>
    <row r="831" spans="1:4" x14ac:dyDescent="0.35">
      <c r="A831" s="3"/>
      <c r="B831" s="3"/>
      <c r="C831" s="3"/>
      <c r="D831" s="3"/>
    </row>
    <row r="832" spans="1:4" x14ac:dyDescent="0.35">
      <c r="A832" s="3"/>
      <c r="B832" s="3"/>
      <c r="C832" s="3"/>
      <c r="D832" s="3"/>
    </row>
    <row r="833" spans="1:4" x14ac:dyDescent="0.35">
      <c r="A833" s="3"/>
      <c r="B833" s="3"/>
      <c r="C833" s="3"/>
      <c r="D833" s="3"/>
    </row>
    <row r="834" spans="1:4" x14ac:dyDescent="0.35">
      <c r="A834" s="3"/>
      <c r="B834" s="3"/>
      <c r="C834" s="3"/>
      <c r="D834" s="3"/>
    </row>
    <row r="835" spans="1:4" x14ac:dyDescent="0.35">
      <c r="A835" s="3"/>
      <c r="B835" s="3"/>
      <c r="C835" s="3"/>
      <c r="D835" s="3"/>
    </row>
    <row r="836" spans="1:4" x14ac:dyDescent="0.35">
      <c r="A836" s="3"/>
      <c r="B836" s="3"/>
      <c r="C836" s="3"/>
      <c r="D836" s="3"/>
    </row>
    <row r="837" spans="1:4" x14ac:dyDescent="0.35">
      <c r="A837" s="3"/>
      <c r="B837" s="3"/>
      <c r="C837" s="3"/>
      <c r="D837" s="3"/>
    </row>
    <row r="838" spans="1:4" x14ac:dyDescent="0.35">
      <c r="A838" s="3"/>
      <c r="B838" s="3"/>
      <c r="C838" s="3"/>
      <c r="D838" s="3"/>
    </row>
    <row r="839" spans="1:4" x14ac:dyDescent="0.35">
      <c r="A839" s="3"/>
      <c r="B839" s="3"/>
      <c r="C839" s="3"/>
      <c r="D839" s="3"/>
    </row>
    <row r="840" spans="1:4" x14ac:dyDescent="0.35">
      <c r="A840" s="3"/>
      <c r="B840" s="3"/>
      <c r="C840" s="3"/>
      <c r="D840" s="3"/>
    </row>
    <row r="841" spans="1:4" x14ac:dyDescent="0.35">
      <c r="A841" s="3"/>
      <c r="B841" s="3"/>
      <c r="C841" s="3"/>
      <c r="D841" s="3"/>
    </row>
    <row r="842" spans="1:4" x14ac:dyDescent="0.35">
      <c r="A842" s="3"/>
      <c r="B842" s="3"/>
      <c r="C842" s="3"/>
      <c r="D842" s="3"/>
    </row>
    <row r="843" spans="1:4" x14ac:dyDescent="0.35">
      <c r="A843" s="3"/>
      <c r="B843" s="3"/>
      <c r="C843" s="3"/>
      <c r="D843" s="3"/>
    </row>
    <row r="844" spans="1:4" x14ac:dyDescent="0.35">
      <c r="A844" s="3"/>
      <c r="B844" s="3"/>
      <c r="C844" s="3"/>
      <c r="D844" s="3"/>
    </row>
    <row r="845" spans="1:4" x14ac:dyDescent="0.35">
      <c r="A845" s="3"/>
      <c r="B845" s="3"/>
      <c r="C845" s="3"/>
      <c r="D845" s="3"/>
    </row>
    <row r="846" spans="1:4" x14ac:dyDescent="0.35">
      <c r="A846" s="3"/>
      <c r="B846" s="3"/>
      <c r="C846" s="3"/>
      <c r="D846" s="3"/>
    </row>
    <row r="847" spans="1:4" x14ac:dyDescent="0.35">
      <c r="A847" s="3"/>
      <c r="B847" s="3"/>
      <c r="C847" s="3"/>
      <c r="D847" s="3"/>
    </row>
    <row r="848" spans="1:4" x14ac:dyDescent="0.35">
      <c r="A848" s="3"/>
      <c r="B848" s="3"/>
      <c r="C848" s="3"/>
      <c r="D848" s="3"/>
    </row>
    <row r="849" spans="1:4" x14ac:dyDescent="0.35">
      <c r="A849" s="3"/>
      <c r="B849" s="3"/>
      <c r="C849" s="3"/>
      <c r="D849" s="3"/>
    </row>
    <row r="850" spans="1:4" x14ac:dyDescent="0.35">
      <c r="A850" s="3"/>
      <c r="B850" s="3"/>
      <c r="C850" s="3"/>
      <c r="D850" s="3"/>
    </row>
    <row r="851" spans="1:4" x14ac:dyDescent="0.35">
      <c r="A851" s="3"/>
      <c r="B851" s="3"/>
      <c r="C851" s="3"/>
      <c r="D851" s="3"/>
    </row>
    <row r="852" spans="1:4" x14ac:dyDescent="0.35">
      <c r="A852" s="3"/>
      <c r="B852" s="3"/>
      <c r="C852" s="3"/>
      <c r="D852" s="3"/>
    </row>
    <row r="853" spans="1:4" x14ac:dyDescent="0.35">
      <c r="A853" s="3"/>
      <c r="B853" s="3"/>
      <c r="C853" s="3"/>
      <c r="D853" s="3"/>
    </row>
    <row r="854" spans="1:4" x14ac:dyDescent="0.35">
      <c r="A854" s="3"/>
      <c r="B854" s="3"/>
      <c r="C854" s="3"/>
      <c r="D854" s="3"/>
    </row>
    <row r="855" spans="1:4" x14ac:dyDescent="0.35">
      <c r="A855" s="3"/>
      <c r="B855" s="3"/>
      <c r="C855" s="3"/>
      <c r="D855" s="3"/>
    </row>
    <row r="856" spans="1:4" x14ac:dyDescent="0.35">
      <c r="A856" s="3"/>
      <c r="B856" s="3"/>
      <c r="C856" s="3"/>
      <c r="D856" s="3"/>
    </row>
    <row r="857" spans="1:4" x14ac:dyDescent="0.35">
      <c r="A857" s="3"/>
      <c r="B857" s="3"/>
      <c r="C857" s="3"/>
      <c r="D857" s="3"/>
    </row>
    <row r="858" spans="1:4" x14ac:dyDescent="0.35">
      <c r="A858" s="3"/>
      <c r="B858" s="3"/>
      <c r="C858" s="3"/>
      <c r="D858" s="3"/>
    </row>
    <row r="859" spans="1:4" x14ac:dyDescent="0.35">
      <c r="A859" s="3"/>
      <c r="B859" s="3"/>
      <c r="C859" s="3"/>
      <c r="D859" s="3"/>
    </row>
    <row r="860" spans="1:4" x14ac:dyDescent="0.35">
      <c r="A860" s="3"/>
      <c r="B860" s="3"/>
      <c r="C860" s="3"/>
      <c r="D860" s="3"/>
    </row>
    <row r="861" spans="1:4" x14ac:dyDescent="0.35">
      <c r="A861" s="3"/>
      <c r="B861" s="3"/>
      <c r="C861" s="3"/>
      <c r="D861" s="3"/>
    </row>
    <row r="862" spans="1:4" x14ac:dyDescent="0.35">
      <c r="A862" s="3"/>
      <c r="B862" s="3"/>
      <c r="C862" s="3"/>
      <c r="D862" s="3"/>
    </row>
    <row r="863" spans="1:4" x14ac:dyDescent="0.35">
      <c r="A863" s="3"/>
      <c r="B863" s="3"/>
      <c r="C863" s="3"/>
      <c r="D863" s="3"/>
    </row>
    <row r="864" spans="1:4" x14ac:dyDescent="0.35">
      <c r="A864" s="3"/>
      <c r="B864" s="3"/>
      <c r="C864" s="3"/>
      <c r="D864" s="3"/>
    </row>
    <row r="865" spans="1:4" x14ac:dyDescent="0.35">
      <c r="A865" s="3"/>
      <c r="B865" s="3"/>
      <c r="C865" s="3"/>
      <c r="D865" s="3"/>
    </row>
    <row r="866" spans="1:4" x14ac:dyDescent="0.35">
      <c r="A866" s="3"/>
      <c r="B866" s="3"/>
      <c r="C866" s="3"/>
      <c r="D866" s="3"/>
    </row>
    <row r="867" spans="1:4" x14ac:dyDescent="0.35">
      <c r="A867" s="3"/>
      <c r="B867" s="3"/>
      <c r="C867" s="3"/>
      <c r="D867" s="3"/>
    </row>
    <row r="868" spans="1:4" x14ac:dyDescent="0.35">
      <c r="A868" s="3"/>
      <c r="B868" s="3"/>
      <c r="C868" s="3"/>
      <c r="D868" s="3"/>
    </row>
    <row r="869" spans="1:4" x14ac:dyDescent="0.35">
      <c r="A869" s="3"/>
      <c r="B869" s="3"/>
      <c r="C869" s="3"/>
      <c r="D869" s="3"/>
    </row>
    <row r="870" spans="1:4" x14ac:dyDescent="0.35">
      <c r="A870" s="3"/>
      <c r="B870" s="3"/>
      <c r="C870" s="3"/>
      <c r="D870" s="3"/>
    </row>
    <row r="871" spans="1:4" x14ac:dyDescent="0.35">
      <c r="A871" s="3"/>
      <c r="B871" s="3"/>
      <c r="C871" s="3"/>
      <c r="D871" s="3"/>
    </row>
    <row r="872" spans="1:4" x14ac:dyDescent="0.35">
      <c r="A872" s="3"/>
      <c r="B872" s="3"/>
      <c r="C872" s="3"/>
      <c r="D872" s="3"/>
    </row>
    <row r="873" spans="1:4" x14ac:dyDescent="0.35">
      <c r="A873" s="3"/>
      <c r="B873" s="3"/>
      <c r="C873" s="3"/>
      <c r="D873" s="3"/>
    </row>
    <row r="874" spans="1:4" x14ac:dyDescent="0.35">
      <c r="A874" s="3"/>
      <c r="B874" s="3"/>
      <c r="C874" s="3"/>
      <c r="D874" s="3"/>
    </row>
    <row r="875" spans="1:4" x14ac:dyDescent="0.35">
      <c r="A875" s="3"/>
      <c r="B875" s="3"/>
      <c r="C875" s="3"/>
      <c r="D875" s="3"/>
    </row>
    <row r="876" spans="1:4" x14ac:dyDescent="0.35">
      <c r="A876" s="3"/>
      <c r="B876" s="3"/>
      <c r="C876" s="3"/>
      <c r="D876" s="3"/>
    </row>
    <row r="877" spans="1:4" x14ac:dyDescent="0.35">
      <c r="A877" s="3"/>
      <c r="B877" s="3"/>
      <c r="C877" s="3"/>
      <c r="D877" s="3"/>
    </row>
    <row r="878" spans="1:4" x14ac:dyDescent="0.35">
      <c r="A878" s="3"/>
      <c r="B878" s="3"/>
      <c r="C878" s="3"/>
      <c r="D878" s="3"/>
    </row>
    <row r="879" spans="1:4" x14ac:dyDescent="0.35">
      <c r="A879" s="3"/>
      <c r="B879" s="3"/>
      <c r="C879" s="3"/>
      <c r="D879" s="3"/>
    </row>
    <row r="880" spans="1:4" x14ac:dyDescent="0.35">
      <c r="A880" s="3"/>
      <c r="B880" s="3"/>
      <c r="C880" s="3"/>
      <c r="D880" s="3"/>
    </row>
    <row r="881" spans="1:4" x14ac:dyDescent="0.35">
      <c r="A881" s="3"/>
      <c r="B881" s="3"/>
      <c r="C881" s="3"/>
      <c r="D881" s="3"/>
    </row>
    <row r="882" spans="1:4" x14ac:dyDescent="0.35">
      <c r="A882" s="3"/>
      <c r="B882" s="3"/>
      <c r="C882" s="3"/>
      <c r="D882" s="3"/>
    </row>
    <row r="883" spans="1:4" x14ac:dyDescent="0.35">
      <c r="A883" s="3"/>
      <c r="B883" s="3"/>
      <c r="C883" s="3"/>
      <c r="D883" s="3"/>
    </row>
    <row r="884" spans="1:4" x14ac:dyDescent="0.35">
      <c r="A884" s="3"/>
      <c r="B884" s="3"/>
      <c r="C884" s="3"/>
      <c r="D884" s="3"/>
    </row>
    <row r="885" spans="1:4" x14ac:dyDescent="0.35">
      <c r="A885" s="3"/>
      <c r="B885" s="3"/>
      <c r="C885" s="3"/>
      <c r="D885" s="3"/>
    </row>
    <row r="886" spans="1:4" x14ac:dyDescent="0.35">
      <c r="A886" s="3"/>
      <c r="B886" s="3"/>
      <c r="C886" s="3"/>
      <c r="D886" s="3"/>
    </row>
    <row r="887" spans="1:4" x14ac:dyDescent="0.35">
      <c r="A887" s="3"/>
      <c r="B887" s="3"/>
      <c r="C887" s="3"/>
      <c r="D887" s="3"/>
    </row>
    <row r="888" spans="1:4" x14ac:dyDescent="0.35">
      <c r="A888" s="3"/>
      <c r="B888" s="3"/>
      <c r="C888" s="3"/>
      <c r="D888" s="3"/>
    </row>
    <row r="889" spans="1:4" x14ac:dyDescent="0.35">
      <c r="A889" s="3"/>
      <c r="B889" s="3"/>
      <c r="C889" s="3"/>
      <c r="D889" s="3"/>
    </row>
    <row r="890" spans="1:4" x14ac:dyDescent="0.35">
      <c r="A890" s="3"/>
      <c r="B890" s="3"/>
      <c r="C890" s="3"/>
      <c r="D890" s="3"/>
    </row>
    <row r="891" spans="1:4" x14ac:dyDescent="0.35">
      <c r="A891" s="3"/>
      <c r="B891" s="3"/>
      <c r="C891" s="3"/>
      <c r="D891" s="3"/>
    </row>
    <row r="892" spans="1:4" x14ac:dyDescent="0.35">
      <c r="A892" s="3"/>
      <c r="B892" s="3"/>
      <c r="C892" s="3"/>
      <c r="D892" s="3"/>
    </row>
    <row r="893" spans="1:4" x14ac:dyDescent="0.35">
      <c r="A893" s="3"/>
      <c r="B893" s="3"/>
      <c r="C893" s="3"/>
      <c r="D893" s="3"/>
    </row>
    <row r="894" spans="1:4" x14ac:dyDescent="0.35">
      <c r="A894" s="3"/>
      <c r="B894" s="3"/>
      <c r="C894" s="3"/>
      <c r="D894" s="3"/>
    </row>
    <row r="895" spans="1:4" x14ac:dyDescent="0.35">
      <c r="A895" s="3"/>
      <c r="B895" s="3"/>
      <c r="C895" s="3"/>
      <c r="D895" s="3"/>
    </row>
    <row r="896" spans="1:4" x14ac:dyDescent="0.35">
      <c r="A896" s="3"/>
      <c r="B896" s="3"/>
      <c r="C896" s="3"/>
      <c r="D896" s="3"/>
    </row>
    <row r="897" spans="1:4" x14ac:dyDescent="0.35">
      <c r="A897" s="3"/>
      <c r="B897" s="3"/>
      <c r="C897" s="3"/>
      <c r="D897" s="3"/>
    </row>
    <row r="898" spans="1:4" x14ac:dyDescent="0.35">
      <c r="A898" s="3"/>
      <c r="B898" s="3"/>
      <c r="C898" s="3"/>
      <c r="D898" s="3"/>
    </row>
    <row r="899" spans="1:4" x14ac:dyDescent="0.35">
      <c r="A899" s="3"/>
      <c r="B899" s="3"/>
      <c r="C899" s="3"/>
      <c r="D899" s="3"/>
    </row>
    <row r="900" spans="1:4" x14ac:dyDescent="0.35">
      <c r="A900" s="3"/>
      <c r="B900" s="3"/>
      <c r="C900" s="3"/>
      <c r="D900" s="3"/>
    </row>
    <row r="901" spans="1:4" x14ac:dyDescent="0.35">
      <c r="A901" s="3"/>
      <c r="B901" s="3"/>
      <c r="C901" s="3"/>
      <c r="D901" s="3"/>
    </row>
    <row r="902" spans="1:4" x14ac:dyDescent="0.35">
      <c r="A902" s="3"/>
      <c r="B902" s="3"/>
      <c r="C902" s="3"/>
      <c r="D902" s="3"/>
    </row>
    <row r="903" spans="1:4" x14ac:dyDescent="0.35">
      <c r="A903" s="3"/>
      <c r="B903" s="3"/>
      <c r="C903" s="3"/>
      <c r="D903" s="3"/>
    </row>
    <row r="904" spans="1:4" x14ac:dyDescent="0.35">
      <c r="A904" s="3"/>
      <c r="B904" s="3"/>
      <c r="C904" s="3"/>
      <c r="D904" s="3"/>
    </row>
    <row r="905" spans="1:4" x14ac:dyDescent="0.35">
      <c r="A905" s="3"/>
      <c r="B905" s="3"/>
      <c r="C905" s="3"/>
      <c r="D905" s="3"/>
    </row>
    <row r="906" spans="1:4" x14ac:dyDescent="0.35">
      <c r="A906" s="3"/>
      <c r="B906" s="3"/>
      <c r="C906" s="3"/>
      <c r="D906" s="3"/>
    </row>
    <row r="907" spans="1:4" x14ac:dyDescent="0.35">
      <c r="A907" s="3"/>
      <c r="B907" s="3"/>
      <c r="C907" s="3"/>
      <c r="D907" s="3"/>
    </row>
    <row r="908" spans="1:4" x14ac:dyDescent="0.35">
      <c r="A908" s="3"/>
      <c r="B908" s="3"/>
      <c r="C908" s="3"/>
      <c r="D908" s="3"/>
    </row>
    <row r="909" spans="1:4" x14ac:dyDescent="0.35">
      <c r="A909" s="3"/>
      <c r="B909" s="3"/>
      <c r="C909" s="3"/>
      <c r="D909" s="3"/>
    </row>
    <row r="910" spans="1:4" x14ac:dyDescent="0.35">
      <c r="A910" s="3"/>
      <c r="B910" s="3"/>
      <c r="C910" s="3"/>
      <c r="D910" s="3"/>
    </row>
    <row r="911" spans="1:4" x14ac:dyDescent="0.35">
      <c r="A911" s="3"/>
      <c r="B911" s="3"/>
      <c r="C911" s="3"/>
      <c r="D911" s="3"/>
    </row>
    <row r="912" spans="1:4" x14ac:dyDescent="0.35">
      <c r="A912" s="3"/>
      <c r="B912" s="3"/>
      <c r="C912" s="3"/>
      <c r="D912" s="3"/>
    </row>
    <row r="913" spans="1:4" x14ac:dyDescent="0.35">
      <c r="A913" s="3"/>
      <c r="B913" s="3"/>
      <c r="C913" s="3"/>
      <c r="D913" s="3"/>
    </row>
    <row r="914" spans="1:4" x14ac:dyDescent="0.35">
      <c r="A914" s="3"/>
      <c r="B914" s="3"/>
      <c r="C914" s="3"/>
      <c r="D914" s="3"/>
    </row>
    <row r="915" spans="1:4" x14ac:dyDescent="0.35">
      <c r="A915" s="3"/>
      <c r="B915" s="3"/>
      <c r="C915" s="3"/>
      <c r="D915" s="3"/>
    </row>
    <row r="916" spans="1:4" x14ac:dyDescent="0.35">
      <c r="A916" s="3"/>
      <c r="B916" s="3"/>
      <c r="C916" s="3"/>
      <c r="D916" s="3"/>
    </row>
    <row r="917" spans="1:4" x14ac:dyDescent="0.35">
      <c r="A917" s="3"/>
      <c r="B917" s="3"/>
      <c r="C917" s="3"/>
      <c r="D917" s="3"/>
    </row>
    <row r="918" spans="1:4" x14ac:dyDescent="0.35">
      <c r="A918" s="3"/>
      <c r="B918" s="3"/>
      <c r="C918" s="3"/>
      <c r="D918" s="3"/>
    </row>
    <row r="919" spans="1:4" x14ac:dyDescent="0.35">
      <c r="A919" s="3"/>
      <c r="B919" s="3"/>
      <c r="C919" s="3"/>
      <c r="D919" s="3"/>
    </row>
    <row r="920" spans="1:4" x14ac:dyDescent="0.35">
      <c r="A920" s="3"/>
      <c r="B920" s="3"/>
      <c r="C920" s="3"/>
      <c r="D920" s="3"/>
    </row>
    <row r="921" spans="1:4" x14ac:dyDescent="0.35">
      <c r="A921" s="3"/>
      <c r="B921" s="3"/>
      <c r="C921" s="3"/>
      <c r="D921" s="3"/>
    </row>
    <row r="922" spans="1:4" x14ac:dyDescent="0.35">
      <c r="A922" s="3"/>
      <c r="B922" s="3"/>
      <c r="C922" s="3"/>
      <c r="D922" s="3"/>
    </row>
    <row r="923" spans="1:4" x14ac:dyDescent="0.35">
      <c r="A923" s="3"/>
      <c r="B923" s="3"/>
      <c r="C923" s="3"/>
      <c r="D923" s="3"/>
    </row>
    <row r="924" spans="1:4" x14ac:dyDescent="0.35">
      <c r="A924" s="3"/>
      <c r="B924" s="3"/>
      <c r="C924" s="3"/>
      <c r="D924" s="3"/>
    </row>
    <row r="925" spans="1:4" x14ac:dyDescent="0.35">
      <c r="A925" s="3"/>
      <c r="B925" s="3"/>
      <c r="C925" s="3"/>
      <c r="D925" s="3"/>
    </row>
    <row r="926" spans="1:4" x14ac:dyDescent="0.35">
      <c r="A926" s="3"/>
      <c r="B926" s="3"/>
      <c r="C926" s="3"/>
      <c r="D926" s="3"/>
    </row>
    <row r="927" spans="1:4" x14ac:dyDescent="0.35">
      <c r="A927" s="3"/>
      <c r="B927" s="3"/>
      <c r="C927" s="3"/>
      <c r="D927" s="3"/>
    </row>
    <row r="928" spans="1:4" x14ac:dyDescent="0.35">
      <c r="A928" s="3"/>
      <c r="B928" s="3"/>
      <c r="C928" s="3"/>
      <c r="D928" s="3"/>
    </row>
    <row r="929" spans="1:4" x14ac:dyDescent="0.35">
      <c r="A929" s="3"/>
      <c r="B929" s="3"/>
      <c r="C929" s="3"/>
      <c r="D929" s="3"/>
    </row>
    <row r="930" spans="1:4" x14ac:dyDescent="0.35">
      <c r="A930" s="3"/>
      <c r="B930" s="3"/>
      <c r="C930" s="3"/>
      <c r="D930" s="3"/>
    </row>
    <row r="931" spans="1:4" x14ac:dyDescent="0.35">
      <c r="A931" s="3"/>
      <c r="B931" s="3"/>
      <c r="C931" s="3"/>
      <c r="D931" s="3"/>
    </row>
    <row r="932" spans="1:4" x14ac:dyDescent="0.35">
      <c r="A932" s="3"/>
      <c r="B932" s="3"/>
      <c r="C932" s="3"/>
      <c r="D932" s="3"/>
    </row>
    <row r="933" spans="1:4" x14ac:dyDescent="0.35">
      <c r="A933" s="3"/>
      <c r="B933" s="3"/>
      <c r="C933" s="3"/>
      <c r="D933" s="3"/>
    </row>
    <row r="934" spans="1:4" x14ac:dyDescent="0.35">
      <c r="A934" s="3"/>
      <c r="B934" s="3"/>
      <c r="C934" s="3"/>
      <c r="D934" s="3"/>
    </row>
    <row r="935" spans="1:4" x14ac:dyDescent="0.35">
      <c r="A935" s="3"/>
      <c r="B935" s="3"/>
      <c r="C935" s="3"/>
      <c r="D935" s="3"/>
    </row>
    <row r="936" spans="1:4" x14ac:dyDescent="0.35">
      <c r="A936" s="3"/>
      <c r="B936" s="3"/>
      <c r="C936" s="3"/>
      <c r="D936" s="3"/>
    </row>
    <row r="937" spans="1:4" x14ac:dyDescent="0.35">
      <c r="A937" s="3"/>
      <c r="B937" s="3"/>
      <c r="C937" s="3"/>
      <c r="D937" s="3"/>
    </row>
    <row r="938" spans="1:4" x14ac:dyDescent="0.35">
      <c r="A938" s="3"/>
      <c r="B938" s="3"/>
      <c r="C938" s="3"/>
      <c r="D938" s="3"/>
    </row>
    <row r="939" spans="1:4" x14ac:dyDescent="0.35">
      <c r="A939" s="3"/>
      <c r="B939" s="3"/>
      <c r="C939" s="3"/>
      <c r="D939" s="3"/>
    </row>
    <row r="940" spans="1:4" x14ac:dyDescent="0.35">
      <c r="A940" s="3"/>
      <c r="B940" s="3"/>
      <c r="C940" s="3"/>
      <c r="D940" s="3"/>
    </row>
    <row r="941" spans="1:4" x14ac:dyDescent="0.35">
      <c r="A941" s="3"/>
      <c r="B941" s="3"/>
      <c r="C941" s="3"/>
      <c r="D941" s="3"/>
    </row>
    <row r="942" spans="1:4" x14ac:dyDescent="0.35">
      <c r="A942" s="3"/>
      <c r="B942" s="3"/>
      <c r="C942" s="3"/>
      <c r="D942" s="3"/>
    </row>
    <row r="943" spans="1:4" x14ac:dyDescent="0.35">
      <c r="A943" s="3"/>
      <c r="B943" s="3"/>
      <c r="C943" s="3"/>
      <c r="D943" s="3"/>
    </row>
    <row r="944" spans="1:4" x14ac:dyDescent="0.35">
      <c r="A944" s="3"/>
      <c r="B944" s="3"/>
      <c r="C944" s="3"/>
      <c r="D944" s="3"/>
    </row>
    <row r="945" spans="1:4" x14ac:dyDescent="0.35">
      <c r="A945" s="3"/>
      <c r="B945" s="3"/>
      <c r="C945" s="3"/>
      <c r="D945" s="3"/>
    </row>
    <row r="946" spans="1:4" x14ac:dyDescent="0.35">
      <c r="A946" s="3"/>
      <c r="B946" s="3"/>
      <c r="C946" s="3"/>
      <c r="D946" s="3"/>
    </row>
    <row r="947" spans="1:4" x14ac:dyDescent="0.35">
      <c r="A947" s="3"/>
      <c r="B947" s="3"/>
      <c r="C947" s="3"/>
      <c r="D947" s="3"/>
    </row>
    <row r="948" spans="1:4" x14ac:dyDescent="0.35">
      <c r="A948" s="3"/>
      <c r="B948" s="3"/>
      <c r="C948" s="3"/>
      <c r="D948" s="3"/>
    </row>
    <row r="949" spans="1:4" x14ac:dyDescent="0.35">
      <c r="A949" s="3"/>
      <c r="B949" s="3"/>
      <c r="C949" s="3"/>
      <c r="D949" s="3"/>
    </row>
    <row r="950" spans="1:4" x14ac:dyDescent="0.35">
      <c r="A950" s="3"/>
      <c r="B950" s="3"/>
      <c r="C950" s="3"/>
      <c r="D950" s="3"/>
    </row>
    <row r="951" spans="1:4" x14ac:dyDescent="0.35">
      <c r="A951" s="3"/>
      <c r="B951" s="3"/>
      <c r="C951" s="3"/>
      <c r="D951" s="3"/>
    </row>
    <row r="952" spans="1:4" x14ac:dyDescent="0.35">
      <c r="A952" s="3"/>
      <c r="B952" s="3"/>
      <c r="C952" s="3"/>
      <c r="D952" s="3"/>
    </row>
    <row r="953" spans="1:4" x14ac:dyDescent="0.35">
      <c r="A953" s="3"/>
      <c r="B953" s="3"/>
      <c r="C953" s="3"/>
      <c r="D953" s="3"/>
    </row>
    <row r="954" spans="1:4" x14ac:dyDescent="0.35">
      <c r="A954" s="3"/>
      <c r="B954" s="3"/>
      <c r="C954" s="3"/>
      <c r="D954" s="3"/>
    </row>
    <row r="955" spans="1:4" x14ac:dyDescent="0.35">
      <c r="A955" s="3"/>
      <c r="B955" s="3"/>
      <c r="C955" s="3"/>
      <c r="D955" s="3"/>
    </row>
    <row r="956" spans="1:4" x14ac:dyDescent="0.35">
      <c r="A956" s="3"/>
      <c r="B956" s="3"/>
      <c r="C956" s="3"/>
      <c r="D956" s="3"/>
    </row>
    <row r="957" spans="1:4" x14ac:dyDescent="0.35">
      <c r="A957" s="3"/>
      <c r="B957" s="3"/>
      <c r="C957" s="3"/>
      <c r="D957" s="3"/>
    </row>
    <row r="958" spans="1:4" x14ac:dyDescent="0.35">
      <c r="A958" s="3"/>
      <c r="B958" s="3"/>
      <c r="C958" s="3"/>
      <c r="D958" s="3"/>
    </row>
    <row r="959" spans="1:4" x14ac:dyDescent="0.35">
      <c r="A959" s="3"/>
      <c r="B959" s="3"/>
      <c r="C959" s="3"/>
      <c r="D959" s="3"/>
    </row>
    <row r="960" spans="1:4" x14ac:dyDescent="0.35">
      <c r="A960" s="3"/>
      <c r="B960" s="3"/>
      <c r="C960" s="3"/>
      <c r="D960" s="3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ex 1&amp;2</vt:lpstr>
      <vt:lpstr>TRUE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2020-12-04T08:36:17Z</dcterms:created>
  <dcterms:modified xsi:type="dcterms:W3CDTF">2020-12-04T09:21:36Z</dcterms:modified>
</cp:coreProperties>
</file>