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tu-MasterThesis\Optimization\Inputs\"/>
    </mc:Choice>
  </mc:AlternateContent>
  <xr:revisionPtr revIDLastSave="0" documentId="13_ncr:1_{3141B779-4A36-44D9-B172-3513ACDD1017}" xr6:coauthVersionLast="47" xr6:coauthVersionMax="47" xr10:uidLastSave="{00000000-0000-0000-0000-000000000000}"/>
  <bookViews>
    <workbookView xWindow="-22680" yWindow="555" windowWidth="16290" windowHeight="14160" firstSheet="13" activeTab="14" xr2:uid="{00000000-000D-0000-FFFF-FFFF00000000}"/>
  </bookViews>
  <sheets>
    <sheet name="Compatibility_SupplierPlant" sheetId="24" r:id="rId1"/>
    <sheet name="Compatibility_PlantMarket" sheetId="25" r:id="rId2"/>
    <sheet name="Distances_SupplierPlant" sheetId="28" r:id="rId3"/>
    <sheet name="Distances_PlantMarket" sheetId="30" r:id="rId4"/>
    <sheet name="Transportation_Cost_Product" sheetId="26" r:id="rId5"/>
    <sheet name="Transportation_Cost_Feedstock" sheetId="27" r:id="rId6"/>
    <sheet name="Technology_Cost" sheetId="1" r:id="rId7"/>
    <sheet name="Labor_Salary" sheetId="33" r:id="rId8"/>
    <sheet name="Labor" sheetId="35" r:id="rId9"/>
    <sheet name="MinMax_Flows" sheetId="2" r:id="rId10"/>
    <sheet name="Storage_Cost" sheetId="31" r:id="rId11"/>
    <sheet name="Utility_Consumption" sheetId="3" r:id="rId12"/>
    <sheet name="Byproduct_Production" sheetId="4" r:id="rId13"/>
    <sheet name="Feedstock_Composition" sheetId="5" r:id="rId14"/>
    <sheet name="Compatibility_Pretreatment" sheetId="6" r:id="rId15"/>
    <sheet name="Yield_Pretreatment" sheetId="7" r:id="rId16"/>
    <sheet name="Compatibility_Conversion_Full" sheetId="8" r:id="rId17"/>
    <sheet name="Compatibility_Conversion" sheetId="36" r:id="rId18"/>
    <sheet name="Yield_Hydrolysis" sheetId="9" r:id="rId19"/>
    <sheet name="Yield_Conversion" sheetId="10" r:id="rId20"/>
    <sheet name="Solid_Loading" sheetId="11" r:id="rId21"/>
    <sheet name="Compatibility_Purification" sheetId="12" r:id="rId22"/>
    <sheet name="Yield_Purification" sheetId="13" r:id="rId23"/>
    <sheet name="Depreciation_Factor" sheetId="14" r:id="rId24"/>
    <sheet name="Operating_Cost" sheetId="15" r:id="rId25"/>
    <sheet name="Maintenance_Cost" sheetId="16" r:id="rId26"/>
    <sheet name="Demand" sheetId="17" r:id="rId27"/>
    <sheet name="Supply" sheetId="18" r:id="rId28"/>
    <sheet name="Price_F" sheetId="19" r:id="rId29"/>
    <sheet name="Price_U" sheetId="20" r:id="rId30"/>
    <sheet name="Price_P" sheetId="21" r:id="rId31"/>
    <sheet name="CEPCI" sheetId="23" r:id="rId32"/>
    <sheet name="CEPCI_Old" sheetId="22" r:id="rId33"/>
    <sheet name="Economics" sheetId="32" r:id="rId34"/>
  </sheets>
  <definedNames>
    <definedName name="_xlnm._FilterDatabase" localSheetId="12" hidden="1">Byproduct_Production!$A$1:$C$155</definedName>
    <definedName name="_xlnm._FilterDatabase" localSheetId="17" hidden="1">Compatibility_Conversion!$A$1:$D$79</definedName>
    <definedName name="_xlnm._FilterDatabase" localSheetId="16" hidden="1">Compatibility_Conversion_Full!$A$1:$F$1</definedName>
    <definedName name="_xlnm._FilterDatabase" localSheetId="14" hidden="1">Compatibility_Pretreatment!$A$1:$C$31</definedName>
    <definedName name="_xlnm._FilterDatabase" localSheetId="21" hidden="1">Compatibility_Purification!$A$1:$C$22</definedName>
    <definedName name="_xlnm._FilterDatabase" localSheetId="13" hidden="1">Feedstock_Composition!$A$1:$C$13</definedName>
    <definedName name="_xlnm._FilterDatabase" localSheetId="29" hidden="1">Price_U!$A$1:$F$27</definedName>
    <definedName name="_xlnm._FilterDatabase" localSheetId="11" hidden="1">Utility_Consumption!$A$1:$D$577</definedName>
    <definedName name="_xlnm._FilterDatabase" localSheetId="19" hidden="1">Yield_Conversion!$A$1:$E$70</definedName>
    <definedName name="_xlnm._FilterDatabase" localSheetId="18" hidden="1">Yield_Hydrolysis!$A$1:$E$133</definedName>
    <definedName name="_xlnm._FilterDatabase" localSheetId="15" hidden="1">Yield_Pretreatment!$A$1:$C$37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9" l="1"/>
  <c r="C205" i="3"/>
  <c r="F8" i="20"/>
  <c r="F6" i="20"/>
  <c r="F2" i="20"/>
  <c r="F3" i="20"/>
  <c r="F4" i="20"/>
  <c r="F5" i="20"/>
  <c r="F7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E12" i="20" l="1"/>
  <c r="E23" i="20"/>
  <c r="D3" i="19"/>
  <c r="D2" i="19"/>
  <c r="C3" i="31" l="1"/>
  <c r="C4" i="31"/>
  <c r="C5" i="31"/>
  <c r="C6" i="31"/>
  <c r="C2" i="31"/>
  <c r="C25" i="7"/>
  <c r="D4" i="21" l="1"/>
  <c r="D3" i="21"/>
  <c r="D2" i="21"/>
  <c r="C557" i="3" l="1"/>
  <c r="C553" i="3"/>
  <c r="C554" i="3"/>
  <c r="C556" i="3"/>
  <c r="C552" i="3"/>
  <c r="C538" i="3"/>
  <c r="C537" i="3"/>
  <c r="C539" i="3"/>
  <c r="C208" i="3"/>
  <c r="C206" i="3"/>
  <c r="C207" i="3"/>
  <c r="C209" i="3"/>
  <c r="C97" i="3"/>
  <c r="C9" i="3"/>
  <c r="C306" i="3"/>
  <c r="C196" i="3"/>
  <c r="C413" i="3"/>
  <c r="C105" i="3"/>
  <c r="C327" i="3"/>
  <c r="C195" i="3"/>
  <c r="C107" i="3"/>
  <c r="C63" i="3"/>
  <c r="C326" i="3"/>
  <c r="C304" i="3"/>
  <c r="E24" i="2"/>
  <c r="E25" i="2"/>
  <c r="E26" i="2"/>
  <c r="E27" i="2"/>
  <c r="E68" i="2"/>
  <c r="E69" i="2"/>
  <c r="E70" i="2"/>
  <c r="E71" i="2"/>
  <c r="C13" i="5" l="1"/>
  <c r="C12" i="5"/>
  <c r="C11" i="5"/>
  <c r="C10" i="5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45" i="2"/>
  <c r="E44" i="2"/>
  <c r="E43" i="2"/>
  <c r="E42" i="2"/>
  <c r="E41" i="2"/>
  <c r="E40" i="2"/>
  <c r="E39" i="2"/>
  <c r="E38" i="2"/>
  <c r="E36" i="2"/>
  <c r="E34" i="2"/>
  <c r="E33" i="2"/>
  <c r="E32" i="2"/>
  <c r="E31" i="2"/>
  <c r="E30" i="2"/>
  <c r="E29" i="2"/>
  <c r="E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tc={81852DE8-09D0-452F-8A5D-82758812D99D}</author>
  </authors>
  <commentList>
    <comment ref="B2" authorId="0" shapeId="0" xr:uid="{81852DE8-09D0-452F-8A5D-82758812D99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https://www.researchgate.net/publication/313532536_Comparative_model_of_unit_costs_of_road_and_rail_freight_transport_for_selected_European_countries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tc={405C273D-68F4-4270-9BBA-74C8DFF40F43}</author>
  </authors>
  <commentList>
    <comment ref="B2" authorId="0" shapeId="0" xr:uid="{405C273D-68F4-4270-9BBA-74C8DFF40F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https://www.researchgate.net/publication/313532536_Comparative_model_of_unit_costs_of_road_and_rail_freight_transport_for_selected_European_countries
Reply:
    Or https://della.eu/prices/local/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tc={B7E13BEA-D18C-4CD2-88E2-7133F191091E}</author>
  </authors>
  <commentList>
    <comment ref="B2" authorId="0" shapeId="0" xr:uid="{B7E13BEA-D18C-4CD2-88E2-7133F191091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https://www.sciencedirect.com/science/article/pii/S0961953404001801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tc={34ECC970-FE27-41C2-A66D-B543FBB713CA}</author>
  </authors>
  <commentList>
    <comment ref="B1" authorId="0" shapeId="0" xr:uid="{34ECC970-FE27-41C2-A66D-B543FBB713C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https://pressbooks.bccampus.ca/chbe220/chapter/cost-of-operating-labour/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tc={674DA0C0-C9B7-4780-8EDB-BFD9085DCA82}</author>
  </authors>
  <commentList>
    <comment ref="C2" authorId="0" shapeId="0" xr:uid="{674DA0C0-C9B7-4780-8EDB-BFD9085DCA8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https://www.sciencedirect.com/science/article/pii/S0098135418304587?via%3Dihub#tbl0006</t>
      </text>
    </comment>
  </commentList>
</comments>
</file>

<file path=xl/sharedStrings.xml><?xml version="1.0" encoding="utf-8"?>
<sst xmlns="http://schemas.openxmlformats.org/spreadsheetml/2006/main" count="4530" uniqueCount="128">
  <si>
    <t>K</t>
  </si>
  <si>
    <t>Q</t>
  </si>
  <si>
    <t>Value</t>
  </si>
  <si>
    <t>MILL3mm</t>
  </si>
  <si>
    <t>Dilute Acid</t>
  </si>
  <si>
    <t>LHW</t>
  </si>
  <si>
    <t>AFEX</t>
  </si>
  <si>
    <t>Steam Explosion</t>
  </si>
  <si>
    <t>Lime</t>
  </si>
  <si>
    <t>Ionic Liquid</t>
  </si>
  <si>
    <t>SHF</t>
  </si>
  <si>
    <t>SSF</t>
  </si>
  <si>
    <t>SHCF</t>
  </si>
  <si>
    <t>SSCF</t>
  </si>
  <si>
    <t>Reactive Extraction</t>
  </si>
  <si>
    <t>Precipitation</t>
  </si>
  <si>
    <t>Electrodialysis</t>
  </si>
  <si>
    <t>Direct Crystalization</t>
  </si>
  <si>
    <t>Azeotropic Dist</t>
  </si>
  <si>
    <t>Extraction</t>
  </si>
  <si>
    <t>Absorption</t>
  </si>
  <si>
    <t>Flow</t>
  </si>
  <si>
    <t>MinMax</t>
  </si>
  <si>
    <t>IN</t>
  </si>
  <si>
    <t>OUT</t>
  </si>
  <si>
    <t>Min</t>
  </si>
  <si>
    <t>Max</t>
  </si>
  <si>
    <t>U</t>
  </si>
  <si>
    <t>BP</t>
  </si>
  <si>
    <t>Succinic Acid</t>
  </si>
  <si>
    <t>C</t>
  </si>
  <si>
    <t>F</t>
  </si>
  <si>
    <t>Cellulose</t>
  </si>
  <si>
    <t>Hemicellulose</t>
  </si>
  <si>
    <t>Lignin</t>
  </si>
  <si>
    <t>Xylose</t>
  </si>
  <si>
    <t>Glucose</t>
  </si>
  <si>
    <t>Bstraw</t>
  </si>
  <si>
    <t>Wstraw</t>
  </si>
  <si>
    <t>K_prep</t>
  </si>
  <si>
    <t>K_pret</t>
  </si>
  <si>
    <t>K_conv</t>
  </si>
  <si>
    <t>J</t>
  </si>
  <si>
    <t>P</t>
  </si>
  <si>
    <t>Strain1</t>
  </si>
  <si>
    <t>Strain2</t>
  </si>
  <si>
    <t>Strain3</t>
  </si>
  <si>
    <t>Strain5</t>
  </si>
  <si>
    <t xml:space="preserve">Strain6 </t>
  </si>
  <si>
    <t>Strain7</t>
  </si>
  <si>
    <t>Strain8</t>
  </si>
  <si>
    <t>Strain9</t>
  </si>
  <si>
    <t>Strain4</t>
  </si>
  <si>
    <t>Ethanol</t>
  </si>
  <si>
    <t>Lactic Acid</t>
  </si>
  <si>
    <t>K_pur</t>
  </si>
  <si>
    <t>T</t>
  </si>
  <si>
    <t>MILL1.4mm</t>
  </si>
  <si>
    <t>MILL10mm</t>
  </si>
  <si>
    <t>MILL0.853mm</t>
  </si>
  <si>
    <t>MILL0.15mm</t>
  </si>
  <si>
    <t>Ammonia</t>
  </si>
  <si>
    <t>Calcium hydroxide</t>
  </si>
  <si>
    <t>Cooling water</t>
  </si>
  <si>
    <t>Cyclohexane</t>
  </si>
  <si>
    <t>Electricity</t>
  </si>
  <si>
    <t>Ethylene Glycol</t>
  </si>
  <si>
    <t>Gypsum disposal</t>
  </si>
  <si>
    <t>H2SO4</t>
  </si>
  <si>
    <t>HCL</t>
  </si>
  <si>
    <t>Heat</t>
  </si>
  <si>
    <t>Ionic Liquid mat.</t>
  </si>
  <si>
    <t>Iron (II) chloride</t>
  </si>
  <si>
    <t>Lime mat.</t>
  </si>
  <si>
    <t>LP-Steam</t>
  </si>
  <si>
    <t>MeOH</t>
  </si>
  <si>
    <t>Monoethanolamine</t>
  </si>
  <si>
    <t>Refrigeration -15,5°C</t>
  </si>
  <si>
    <t>RNG</t>
  </si>
  <si>
    <t>Steam 150 psig</t>
  </si>
  <si>
    <t>Tri-n-octylamine (0,25 mol/kg) in 1-octanol</t>
  </si>
  <si>
    <t>Waste to landfill</t>
  </si>
  <si>
    <t>Water</t>
  </si>
  <si>
    <t>Olivine</t>
  </si>
  <si>
    <t>Magnesium oxide</t>
  </si>
  <si>
    <t>Cooling</t>
  </si>
  <si>
    <t>Enzymes</t>
  </si>
  <si>
    <t>Glycolic Acid</t>
  </si>
  <si>
    <t>Formic Acid</t>
  </si>
  <si>
    <t>Acetic Acid</t>
  </si>
  <si>
    <t>Phenolic</t>
  </si>
  <si>
    <t>Furfural</t>
  </si>
  <si>
    <t>HMF</t>
  </si>
  <si>
    <t>Year</t>
  </si>
  <si>
    <t>ScaleFactor</t>
  </si>
  <si>
    <t>InstalationFactor</t>
  </si>
  <si>
    <t>BaseScale</t>
  </si>
  <si>
    <t>BaseScaleUnit</t>
  </si>
  <si>
    <t>ton/h</t>
  </si>
  <si>
    <t>S</t>
  </si>
  <si>
    <t>X</t>
  </si>
  <si>
    <t>M</t>
  </si>
  <si>
    <t>FP</t>
  </si>
  <si>
    <t>DK</t>
  </si>
  <si>
    <t>Lignin_Liquid</t>
  </si>
  <si>
    <t>Orginal</t>
  </si>
  <si>
    <t>OriginalUnit</t>
  </si>
  <si>
    <t>kton/year</t>
  </si>
  <si>
    <t>Indicator</t>
  </si>
  <si>
    <t>SalvageValue</t>
  </si>
  <si>
    <t>LifeCycle</t>
  </si>
  <si>
    <t>Geography</t>
  </si>
  <si>
    <t>Salary</t>
  </si>
  <si>
    <t>Solid Process Steps</t>
  </si>
  <si>
    <t>Non Solid Process Steps</t>
  </si>
  <si>
    <t>Work Days Year</t>
  </si>
  <si>
    <t>Shifts per Day</t>
  </si>
  <si>
    <t>Shifs per operator</t>
  </si>
  <si>
    <t>Original Value</t>
  </si>
  <si>
    <t>Type</t>
  </si>
  <si>
    <t>Material</t>
  </si>
  <si>
    <t>Energy</t>
  </si>
  <si>
    <t>Lignin Recovery</t>
  </si>
  <si>
    <t>Manure</t>
  </si>
  <si>
    <t>Manure Fermentation w/ CO2</t>
  </si>
  <si>
    <t>Manure Fermentation w/ Hydrogen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</si>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</sst>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3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go Valente" id="{3B93C88F-1FE1-4E1E-ABE3-F4EB68F6BC0E}" userId="S::digval@dtu.dk::27a7e655-8ce0-4f61-87d8-86b92879ba37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8-23T15:54:21.36" personId="{3B93C88F-1FE1-4E1E-ABE3-F4EB68F6BC0E}" id="{81852DE8-09D0-452F-8A5D-82758812D99D}">
    <text>https://www.researchgate.net/publication/313532536_Comparative_model_of_unit_costs_of_road_and_rail_freight_transport_for_selected_European_countries</text>
    <extLst>
      <x:ext xmlns:xltc2="http://schemas.microsoft.com/office/spreadsheetml/2020/threadedcomments2" uri="{F7C98A9C-CBB3-438F-8F68-D28B6AF4A901}">
        <xltc2:checksum>3601239678</xltc2:checksum>
        <xltc2:hyperlink startIndex="0" length="149" url="https://www.researchgate.net/publication/313532536_Comparative_model_of_unit_costs_of_road_and_rail_freight_transport_for_selected_European_countries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8-23T15:54:21.36" personId="{3B93C88F-1FE1-4E1E-ABE3-F4EB68F6BC0E}" id="{405C273D-68F4-4270-9BBA-74C8DFF40F43}">
    <text>https://www.researchgate.net/publication/313532536_Comparative_model_of_unit_costs_of_road_and_rail_freight_transport_for_selected_European_countries</text>
    <extLst>
      <x:ext xmlns:xltc2="http://schemas.microsoft.com/office/spreadsheetml/2020/threadedcomments2" uri="{F7C98A9C-CBB3-438F-8F68-D28B6AF4A901}">
        <xltc2:checksum>3601239678</xltc2:checksum>
        <xltc2:hyperlink startIndex="0" length="149" url="https://www.researchgate.net/publication/313532536_Comparative_model_of_unit_costs_of_road_and_rail_freight_transport_for_selected_European_countries"/>
      </x:ext>
    </extLst>
  </threadedComment>
  <threadedComment ref="B2" dT="2023-08-23T15:54:56.11" personId="{3B93C88F-1FE1-4E1E-ABE3-F4EB68F6BC0E}" id="{31C7BF72-2AB1-44C6-849D-A32006109E66}" parentId="{405C273D-68F4-4270-9BBA-74C8DFF40F43}">
    <text xml:space="preserve">Or https://della.eu/prices/local/
</text>
    <extLst>
      <x:ext xmlns:xltc2="http://schemas.microsoft.com/office/spreadsheetml/2020/threadedcomments2" uri="{F7C98A9C-CBB3-438F-8F68-D28B6AF4A901}">
        <xltc2:checksum>1635846913</xltc2:checksum>
        <xltc2:hyperlink startIndex="3" length="30" url="https://della.eu/prices/local/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08-18T17:43:03.15" personId="{3B93C88F-1FE1-4E1E-ABE3-F4EB68F6BC0E}" id="{B7E13BEA-D18C-4CD2-88E2-7133F191091E}">
    <text>https://www.sciencedirect.com/science/article/pii/S0961953404001801</text>
    <extLst>
      <x:ext xmlns:xltc2="http://schemas.microsoft.com/office/spreadsheetml/2020/threadedcomments2" uri="{F7C98A9C-CBB3-438F-8F68-D28B6AF4A901}">
        <xltc2:checksum>584859117</xltc2:checksum>
        <xltc2:hyperlink startIndex="0" length="67" url="https://www.sciencedirect.com/science/article/pii/S0961953404001801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8-23T16:15:10.67" personId="{3B93C88F-1FE1-4E1E-ABE3-F4EB68F6BC0E}" id="{34ECC970-FE27-41C2-A66D-B543FBB713CA}">
    <text>https://pressbooks.bccampus.ca/chbe220/chapter/cost-of-operating-labour/</text>
    <extLst>
      <x:ext xmlns:xltc2="http://schemas.microsoft.com/office/spreadsheetml/2020/threadedcomments2" uri="{F7C98A9C-CBB3-438F-8F68-D28B6AF4A901}">
        <xltc2:checksum>4259759699</xltc2:checksum>
        <xltc2:hyperlink startIndex="0" length="72" url="https://pressbooks.bccampus.ca/chbe220/chapter/cost-of-operating-labour/"/>
      </x:ext>
    </extLs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" dT="2023-08-23T17:18:11.45" personId="{3B93C88F-1FE1-4E1E-ABE3-F4EB68F6BC0E}" id="{674DA0C0-C9B7-4780-8EDB-BFD9085DCA82}">
    <text>https://www.sciencedirect.com/science/article/pii/S0098135418304587?via%3Dihub#tbl0006</text>
    <extLst>
      <x:ext xmlns:xltc2="http://schemas.microsoft.com/office/spreadsheetml/2020/threadedcomments2" uri="{F7C98A9C-CBB3-438F-8F68-D28B6AF4A901}">
        <xltc2:checksum>3958416966</xltc2:checksum>
        <xltc2:hyperlink startIndex="0" length="86" url="https://www.sciencedirect.com/science/article/pii/S0098135418304587?via%3Dihub#tbl0006"/>
      </x:ext>
    </extLs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3A33-CA5D-41C4-A7C6-3B9CDBD656D9}">
  <dimension ref="A1:C2"/>
  <sheetViews>
    <sheetView workbookViewId="0">
      <selection activeCell="F40" sqref="F40"/>
    </sheetView>
  </sheetViews>
  <sheetFormatPr defaultRowHeight="15" x14ac:dyDescent="0.25"/>
  <sheetData>
    <row r="1" spans="1:3" x14ac:dyDescent="0.25">
      <c r="A1" s="1" t="s">
        <v>99</v>
      </c>
      <c r="B1" s="1" t="s">
        <v>100</v>
      </c>
      <c r="C1" s="1" t="s">
        <v>2</v>
      </c>
    </row>
    <row r="2" spans="1:3" x14ac:dyDescent="0.25">
      <c r="A2" t="s">
        <v>103</v>
      </c>
      <c r="B2" t="s">
        <v>103</v>
      </c>
      <c r="C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workbookViewId="0">
      <selection activeCell="J55" sqref="J55"/>
    </sheetView>
  </sheetViews>
  <sheetFormatPr defaultRowHeight="15" x14ac:dyDescent="0.25"/>
  <sheetData>
    <row r="1" spans="1:5" x14ac:dyDescent="0.25">
      <c r="A1" s="1" t="s">
        <v>21</v>
      </c>
      <c r="B1" s="1" t="s">
        <v>22</v>
      </c>
      <c r="C1" s="1" t="s">
        <v>0</v>
      </c>
      <c r="D1" s="1" t="s">
        <v>1</v>
      </c>
      <c r="E1" s="1" t="s">
        <v>2</v>
      </c>
    </row>
    <row r="2" spans="1:5" x14ac:dyDescent="0.25">
      <c r="A2" t="s">
        <v>23</v>
      </c>
      <c r="B2" t="s">
        <v>25</v>
      </c>
      <c r="C2" t="s">
        <v>3</v>
      </c>
      <c r="D2">
        <v>1</v>
      </c>
      <c r="E2">
        <v>0</v>
      </c>
    </row>
    <row r="3" spans="1:5" x14ac:dyDescent="0.25">
      <c r="A3" t="s">
        <v>23</v>
      </c>
      <c r="B3" t="s">
        <v>25</v>
      </c>
      <c r="C3" t="s">
        <v>57</v>
      </c>
      <c r="D3">
        <v>1</v>
      </c>
      <c r="E3">
        <v>0</v>
      </c>
    </row>
    <row r="4" spans="1:5" x14ac:dyDescent="0.25">
      <c r="A4" t="s">
        <v>23</v>
      </c>
      <c r="B4" t="s">
        <v>25</v>
      </c>
      <c r="C4" t="s">
        <v>58</v>
      </c>
      <c r="D4">
        <v>1</v>
      </c>
      <c r="E4">
        <v>0</v>
      </c>
    </row>
    <row r="5" spans="1:5" x14ac:dyDescent="0.25">
      <c r="A5" t="s">
        <v>23</v>
      </c>
      <c r="B5" t="s">
        <v>25</v>
      </c>
      <c r="C5" t="s">
        <v>59</v>
      </c>
      <c r="D5">
        <v>1</v>
      </c>
      <c r="E5">
        <v>0</v>
      </c>
    </row>
    <row r="6" spans="1:5" x14ac:dyDescent="0.25">
      <c r="A6" t="s">
        <v>23</v>
      </c>
      <c r="B6" t="s">
        <v>25</v>
      </c>
      <c r="C6" t="s">
        <v>60</v>
      </c>
      <c r="D6">
        <v>1</v>
      </c>
      <c r="E6">
        <v>0</v>
      </c>
    </row>
    <row r="7" spans="1:5" x14ac:dyDescent="0.25">
      <c r="A7" t="s">
        <v>23</v>
      </c>
      <c r="B7" t="s">
        <v>25</v>
      </c>
      <c r="C7" t="s">
        <v>4</v>
      </c>
      <c r="D7">
        <v>1</v>
      </c>
      <c r="E7">
        <v>0</v>
      </c>
    </row>
    <row r="8" spans="1:5" x14ac:dyDescent="0.25">
      <c r="A8" t="s">
        <v>23</v>
      </c>
      <c r="B8" t="s">
        <v>25</v>
      </c>
      <c r="C8" t="s">
        <v>5</v>
      </c>
      <c r="D8">
        <v>1</v>
      </c>
      <c r="E8">
        <v>0</v>
      </c>
    </row>
    <row r="9" spans="1:5" x14ac:dyDescent="0.25">
      <c r="A9" t="s">
        <v>23</v>
      </c>
      <c r="B9" t="s">
        <v>25</v>
      </c>
      <c r="C9" t="s">
        <v>6</v>
      </c>
      <c r="D9">
        <v>1</v>
      </c>
      <c r="E9">
        <v>0</v>
      </c>
    </row>
    <row r="10" spans="1:5" x14ac:dyDescent="0.25">
      <c r="A10" t="s">
        <v>23</v>
      </c>
      <c r="B10" t="s">
        <v>25</v>
      </c>
      <c r="C10" t="s">
        <v>7</v>
      </c>
      <c r="D10">
        <v>1</v>
      </c>
      <c r="E10">
        <v>0</v>
      </c>
    </row>
    <row r="11" spans="1:5" x14ac:dyDescent="0.25">
      <c r="A11" t="s">
        <v>23</v>
      </c>
      <c r="B11" t="s">
        <v>25</v>
      </c>
      <c r="C11" t="s">
        <v>8</v>
      </c>
      <c r="D11">
        <v>1</v>
      </c>
      <c r="E11">
        <v>0</v>
      </c>
    </row>
    <row r="12" spans="1:5" x14ac:dyDescent="0.25">
      <c r="A12" t="s">
        <v>23</v>
      </c>
      <c r="B12" t="s">
        <v>25</v>
      </c>
      <c r="C12" t="s">
        <v>9</v>
      </c>
      <c r="D12">
        <v>1</v>
      </c>
      <c r="E12">
        <v>0</v>
      </c>
    </row>
    <row r="13" spans="1:5" x14ac:dyDescent="0.25">
      <c r="A13" t="s">
        <v>23</v>
      </c>
      <c r="B13" t="s">
        <v>25</v>
      </c>
      <c r="C13" t="s">
        <v>10</v>
      </c>
      <c r="D13">
        <v>1</v>
      </c>
      <c r="E13">
        <v>0</v>
      </c>
    </row>
    <row r="14" spans="1:5" x14ac:dyDescent="0.25">
      <c r="A14" t="s">
        <v>23</v>
      </c>
      <c r="B14" t="s">
        <v>25</v>
      </c>
      <c r="C14" t="s">
        <v>11</v>
      </c>
      <c r="D14">
        <v>1</v>
      </c>
      <c r="E14">
        <v>0</v>
      </c>
    </row>
    <row r="15" spans="1:5" x14ac:dyDescent="0.25">
      <c r="A15" t="s">
        <v>23</v>
      </c>
      <c r="B15" t="s">
        <v>25</v>
      </c>
      <c r="C15" t="s">
        <v>12</v>
      </c>
      <c r="D15">
        <v>1</v>
      </c>
      <c r="E15">
        <v>0</v>
      </c>
    </row>
    <row r="16" spans="1:5" x14ac:dyDescent="0.25">
      <c r="A16" t="s">
        <v>23</v>
      </c>
      <c r="B16" t="s">
        <v>25</v>
      </c>
      <c r="C16" t="s">
        <v>13</v>
      </c>
      <c r="D16">
        <v>1</v>
      </c>
      <c r="E16">
        <v>0</v>
      </c>
    </row>
    <row r="17" spans="1:5" x14ac:dyDescent="0.25">
      <c r="A17" t="s">
        <v>23</v>
      </c>
      <c r="B17" t="s">
        <v>25</v>
      </c>
      <c r="C17" t="s">
        <v>14</v>
      </c>
      <c r="D17">
        <v>1</v>
      </c>
      <c r="E17">
        <v>0</v>
      </c>
    </row>
    <row r="18" spans="1:5" x14ac:dyDescent="0.25">
      <c r="A18" t="s">
        <v>23</v>
      </c>
      <c r="B18" t="s">
        <v>25</v>
      </c>
      <c r="C18" t="s">
        <v>15</v>
      </c>
      <c r="D18">
        <v>1</v>
      </c>
      <c r="E18">
        <v>0</v>
      </c>
    </row>
    <row r="19" spans="1:5" x14ac:dyDescent="0.25">
      <c r="A19" t="s">
        <v>23</v>
      </c>
      <c r="B19" t="s">
        <v>25</v>
      </c>
      <c r="C19" t="s">
        <v>16</v>
      </c>
      <c r="D19">
        <v>1</v>
      </c>
      <c r="E19">
        <v>0</v>
      </c>
    </row>
    <row r="20" spans="1:5" x14ac:dyDescent="0.25">
      <c r="A20" t="s">
        <v>23</v>
      </c>
      <c r="B20" t="s">
        <v>25</v>
      </c>
      <c r="C20" t="s">
        <v>17</v>
      </c>
      <c r="D20">
        <v>1</v>
      </c>
      <c r="E20">
        <v>0</v>
      </c>
    </row>
    <row r="21" spans="1:5" x14ac:dyDescent="0.25">
      <c r="A21" t="s">
        <v>23</v>
      </c>
      <c r="B21" t="s">
        <v>25</v>
      </c>
      <c r="C21" t="s">
        <v>18</v>
      </c>
      <c r="D21">
        <v>1</v>
      </c>
      <c r="E21">
        <v>0</v>
      </c>
    </row>
    <row r="22" spans="1:5" x14ac:dyDescent="0.25">
      <c r="A22" t="s">
        <v>23</v>
      </c>
      <c r="B22" t="s">
        <v>25</v>
      </c>
      <c r="C22" t="s">
        <v>19</v>
      </c>
      <c r="D22">
        <v>1</v>
      </c>
      <c r="E22">
        <v>0</v>
      </c>
    </row>
    <row r="23" spans="1:5" x14ac:dyDescent="0.25">
      <c r="A23" t="s">
        <v>23</v>
      </c>
      <c r="B23" t="s">
        <v>25</v>
      </c>
      <c r="C23" t="s">
        <v>20</v>
      </c>
      <c r="D23">
        <v>1</v>
      </c>
      <c r="E23">
        <v>0</v>
      </c>
    </row>
    <row r="24" spans="1:5" x14ac:dyDescent="0.25">
      <c r="A24" t="s">
        <v>23</v>
      </c>
      <c r="B24" t="s">
        <v>26</v>
      </c>
      <c r="C24" t="s">
        <v>3</v>
      </c>
      <c r="D24">
        <v>1</v>
      </c>
      <c r="E24">
        <f t="shared" ref="E24:E27" si="0">10^10</f>
        <v>10000000000</v>
      </c>
    </row>
    <row r="25" spans="1:5" x14ac:dyDescent="0.25">
      <c r="A25" t="s">
        <v>23</v>
      </c>
      <c r="B25" t="s">
        <v>26</v>
      </c>
      <c r="C25" t="s">
        <v>57</v>
      </c>
      <c r="D25">
        <v>1</v>
      </c>
      <c r="E25">
        <f t="shared" si="0"/>
        <v>10000000000</v>
      </c>
    </row>
    <row r="26" spans="1:5" x14ac:dyDescent="0.25">
      <c r="A26" t="s">
        <v>23</v>
      </c>
      <c r="B26" t="s">
        <v>26</v>
      </c>
      <c r="C26" t="s">
        <v>58</v>
      </c>
      <c r="D26">
        <v>1</v>
      </c>
      <c r="E26">
        <f t="shared" si="0"/>
        <v>10000000000</v>
      </c>
    </row>
    <row r="27" spans="1:5" x14ac:dyDescent="0.25">
      <c r="A27" t="s">
        <v>23</v>
      </c>
      <c r="B27" t="s">
        <v>26</v>
      </c>
      <c r="C27" t="s">
        <v>59</v>
      </c>
      <c r="D27">
        <v>1</v>
      </c>
      <c r="E27">
        <f t="shared" si="0"/>
        <v>10000000000</v>
      </c>
    </row>
    <row r="28" spans="1:5" x14ac:dyDescent="0.25">
      <c r="A28" t="s">
        <v>23</v>
      </c>
      <c r="B28" t="s">
        <v>26</v>
      </c>
      <c r="C28" t="s">
        <v>60</v>
      </c>
      <c r="D28">
        <v>1</v>
      </c>
      <c r="E28">
        <f t="shared" ref="E28:E34" si="1">10^10</f>
        <v>10000000000</v>
      </c>
    </row>
    <row r="29" spans="1:5" x14ac:dyDescent="0.25">
      <c r="A29" t="s">
        <v>23</v>
      </c>
      <c r="B29" t="s">
        <v>26</v>
      </c>
      <c r="C29" t="s">
        <v>4</v>
      </c>
      <c r="D29">
        <v>1</v>
      </c>
      <c r="E29">
        <f t="shared" si="1"/>
        <v>10000000000</v>
      </c>
    </row>
    <row r="30" spans="1:5" x14ac:dyDescent="0.25">
      <c r="A30" t="s">
        <v>23</v>
      </c>
      <c r="B30" t="s">
        <v>26</v>
      </c>
      <c r="C30" t="s">
        <v>5</v>
      </c>
      <c r="D30">
        <v>1</v>
      </c>
      <c r="E30">
        <f t="shared" si="1"/>
        <v>10000000000</v>
      </c>
    </row>
    <row r="31" spans="1:5" x14ac:dyDescent="0.25">
      <c r="A31" t="s">
        <v>23</v>
      </c>
      <c r="B31" t="s">
        <v>26</v>
      </c>
      <c r="C31" t="s">
        <v>6</v>
      </c>
      <c r="D31">
        <v>1</v>
      </c>
      <c r="E31">
        <f t="shared" si="1"/>
        <v>10000000000</v>
      </c>
    </row>
    <row r="32" spans="1:5" x14ac:dyDescent="0.25">
      <c r="A32" t="s">
        <v>23</v>
      </c>
      <c r="B32" t="s">
        <v>26</v>
      </c>
      <c r="C32" t="s">
        <v>7</v>
      </c>
      <c r="D32">
        <v>1</v>
      </c>
      <c r="E32">
        <f t="shared" si="1"/>
        <v>10000000000</v>
      </c>
    </row>
    <row r="33" spans="1:5" x14ac:dyDescent="0.25">
      <c r="A33" t="s">
        <v>23</v>
      </c>
      <c r="B33" t="s">
        <v>26</v>
      </c>
      <c r="C33" t="s">
        <v>8</v>
      </c>
      <c r="D33">
        <v>1</v>
      </c>
      <c r="E33">
        <f t="shared" si="1"/>
        <v>10000000000</v>
      </c>
    </row>
    <row r="34" spans="1:5" x14ac:dyDescent="0.25">
      <c r="A34" t="s">
        <v>23</v>
      </c>
      <c r="B34" t="s">
        <v>26</v>
      </c>
      <c r="C34" t="s">
        <v>9</v>
      </c>
      <c r="D34">
        <v>1</v>
      </c>
      <c r="E34">
        <f t="shared" si="1"/>
        <v>10000000000</v>
      </c>
    </row>
    <row r="35" spans="1:5" x14ac:dyDescent="0.25">
      <c r="A35" t="s">
        <v>23</v>
      </c>
      <c r="B35" t="s">
        <v>26</v>
      </c>
      <c r="C35" t="s">
        <v>10</v>
      </c>
      <c r="D35">
        <v>1</v>
      </c>
      <c r="E35">
        <v>10000000000</v>
      </c>
    </row>
    <row r="36" spans="1:5" x14ac:dyDescent="0.25">
      <c r="A36" t="s">
        <v>23</v>
      </c>
      <c r="B36" t="s">
        <v>26</v>
      </c>
      <c r="C36" t="s">
        <v>11</v>
      </c>
      <c r="D36">
        <v>1</v>
      </c>
      <c r="E36">
        <f>10^10</f>
        <v>10000000000</v>
      </c>
    </row>
    <row r="37" spans="1:5" x14ac:dyDescent="0.25">
      <c r="A37" t="s">
        <v>23</v>
      </c>
      <c r="B37" t="s">
        <v>26</v>
      </c>
      <c r="C37" t="s">
        <v>12</v>
      </c>
      <c r="D37">
        <v>1</v>
      </c>
      <c r="E37">
        <v>10000000000</v>
      </c>
    </row>
    <row r="38" spans="1:5" x14ac:dyDescent="0.25">
      <c r="A38" t="s">
        <v>23</v>
      </c>
      <c r="B38" t="s">
        <v>26</v>
      </c>
      <c r="C38" t="s">
        <v>13</v>
      </c>
      <c r="D38">
        <v>1</v>
      </c>
      <c r="E38">
        <f t="shared" ref="E38:E45" si="2">10^10</f>
        <v>10000000000</v>
      </c>
    </row>
    <row r="39" spans="1:5" x14ac:dyDescent="0.25">
      <c r="A39" t="s">
        <v>23</v>
      </c>
      <c r="B39" t="s">
        <v>26</v>
      </c>
      <c r="C39" t="s">
        <v>14</v>
      </c>
      <c r="D39">
        <v>1</v>
      </c>
      <c r="E39">
        <f t="shared" si="2"/>
        <v>10000000000</v>
      </c>
    </row>
    <row r="40" spans="1:5" x14ac:dyDescent="0.25">
      <c r="A40" t="s">
        <v>23</v>
      </c>
      <c r="B40" t="s">
        <v>26</v>
      </c>
      <c r="C40" t="s">
        <v>15</v>
      </c>
      <c r="D40">
        <v>1</v>
      </c>
      <c r="E40">
        <f t="shared" si="2"/>
        <v>10000000000</v>
      </c>
    </row>
    <row r="41" spans="1:5" x14ac:dyDescent="0.25">
      <c r="A41" t="s">
        <v>23</v>
      </c>
      <c r="B41" t="s">
        <v>26</v>
      </c>
      <c r="C41" t="s">
        <v>16</v>
      </c>
      <c r="D41">
        <v>1</v>
      </c>
      <c r="E41">
        <f t="shared" si="2"/>
        <v>10000000000</v>
      </c>
    </row>
    <row r="42" spans="1:5" x14ac:dyDescent="0.25">
      <c r="A42" t="s">
        <v>23</v>
      </c>
      <c r="B42" t="s">
        <v>26</v>
      </c>
      <c r="C42" t="s">
        <v>17</v>
      </c>
      <c r="D42">
        <v>1</v>
      </c>
      <c r="E42">
        <f t="shared" si="2"/>
        <v>10000000000</v>
      </c>
    </row>
    <row r="43" spans="1:5" x14ac:dyDescent="0.25">
      <c r="A43" t="s">
        <v>23</v>
      </c>
      <c r="B43" t="s">
        <v>26</v>
      </c>
      <c r="C43" t="s">
        <v>18</v>
      </c>
      <c r="D43">
        <v>1</v>
      </c>
      <c r="E43">
        <f t="shared" si="2"/>
        <v>10000000000</v>
      </c>
    </row>
    <row r="44" spans="1:5" x14ac:dyDescent="0.25">
      <c r="A44" t="s">
        <v>23</v>
      </c>
      <c r="B44" t="s">
        <v>26</v>
      </c>
      <c r="C44" t="s">
        <v>19</v>
      </c>
      <c r="D44">
        <v>1</v>
      </c>
      <c r="E44">
        <f t="shared" si="2"/>
        <v>10000000000</v>
      </c>
    </row>
    <row r="45" spans="1:5" x14ac:dyDescent="0.25">
      <c r="A45" t="s">
        <v>23</v>
      </c>
      <c r="B45" t="s">
        <v>26</v>
      </c>
      <c r="C45" t="s">
        <v>20</v>
      </c>
      <c r="D45">
        <v>1</v>
      </c>
      <c r="E45">
        <f t="shared" si="2"/>
        <v>10000000000</v>
      </c>
    </row>
    <row r="46" spans="1:5" x14ac:dyDescent="0.25">
      <c r="A46" t="s">
        <v>24</v>
      </c>
      <c r="B46" t="s">
        <v>25</v>
      </c>
      <c r="C46" t="s">
        <v>3</v>
      </c>
      <c r="D46">
        <v>1</v>
      </c>
      <c r="E46">
        <v>0</v>
      </c>
    </row>
    <row r="47" spans="1:5" x14ac:dyDescent="0.25">
      <c r="A47" t="s">
        <v>24</v>
      </c>
      <c r="B47" t="s">
        <v>25</v>
      </c>
      <c r="C47" t="s">
        <v>57</v>
      </c>
      <c r="D47">
        <v>1</v>
      </c>
      <c r="E47">
        <v>0</v>
      </c>
    </row>
    <row r="48" spans="1:5" x14ac:dyDescent="0.25">
      <c r="A48" t="s">
        <v>24</v>
      </c>
      <c r="B48" t="s">
        <v>25</v>
      </c>
      <c r="C48" t="s">
        <v>58</v>
      </c>
      <c r="D48">
        <v>1</v>
      </c>
      <c r="E48">
        <v>0</v>
      </c>
    </row>
    <row r="49" spans="1:5" x14ac:dyDescent="0.25">
      <c r="A49" t="s">
        <v>24</v>
      </c>
      <c r="B49" t="s">
        <v>25</v>
      </c>
      <c r="C49" t="s">
        <v>59</v>
      </c>
      <c r="D49">
        <v>1</v>
      </c>
      <c r="E49">
        <v>0</v>
      </c>
    </row>
    <row r="50" spans="1:5" x14ac:dyDescent="0.25">
      <c r="A50" t="s">
        <v>24</v>
      </c>
      <c r="B50" t="s">
        <v>25</v>
      </c>
      <c r="C50" t="s">
        <v>60</v>
      </c>
      <c r="D50">
        <v>1</v>
      </c>
      <c r="E50">
        <v>0</v>
      </c>
    </row>
    <row r="51" spans="1:5" x14ac:dyDescent="0.25">
      <c r="A51" t="s">
        <v>24</v>
      </c>
      <c r="B51" t="s">
        <v>25</v>
      </c>
      <c r="C51" t="s">
        <v>4</v>
      </c>
      <c r="D51">
        <v>1</v>
      </c>
      <c r="E51">
        <v>0</v>
      </c>
    </row>
    <row r="52" spans="1:5" x14ac:dyDescent="0.25">
      <c r="A52" t="s">
        <v>24</v>
      </c>
      <c r="B52" t="s">
        <v>25</v>
      </c>
      <c r="C52" t="s">
        <v>5</v>
      </c>
      <c r="D52">
        <v>1</v>
      </c>
      <c r="E52">
        <v>0</v>
      </c>
    </row>
    <row r="53" spans="1:5" x14ac:dyDescent="0.25">
      <c r="A53" t="s">
        <v>24</v>
      </c>
      <c r="B53" t="s">
        <v>25</v>
      </c>
      <c r="C53" t="s">
        <v>6</v>
      </c>
      <c r="D53">
        <v>1</v>
      </c>
      <c r="E53">
        <v>0</v>
      </c>
    </row>
    <row r="54" spans="1:5" x14ac:dyDescent="0.25">
      <c r="A54" t="s">
        <v>24</v>
      </c>
      <c r="B54" t="s">
        <v>25</v>
      </c>
      <c r="C54" t="s">
        <v>7</v>
      </c>
      <c r="D54">
        <v>1</v>
      </c>
      <c r="E54">
        <v>0</v>
      </c>
    </row>
    <row r="55" spans="1:5" x14ac:dyDescent="0.25">
      <c r="A55" t="s">
        <v>24</v>
      </c>
      <c r="B55" t="s">
        <v>25</v>
      </c>
      <c r="C55" t="s">
        <v>8</v>
      </c>
      <c r="D55">
        <v>1</v>
      </c>
      <c r="E55">
        <v>0</v>
      </c>
    </row>
    <row r="56" spans="1:5" x14ac:dyDescent="0.25">
      <c r="A56" t="s">
        <v>24</v>
      </c>
      <c r="B56" t="s">
        <v>25</v>
      </c>
      <c r="C56" t="s">
        <v>9</v>
      </c>
      <c r="D56">
        <v>1</v>
      </c>
      <c r="E56">
        <v>0</v>
      </c>
    </row>
    <row r="57" spans="1:5" x14ac:dyDescent="0.25">
      <c r="A57" t="s">
        <v>24</v>
      </c>
      <c r="B57" t="s">
        <v>25</v>
      </c>
      <c r="C57" t="s">
        <v>10</v>
      </c>
      <c r="D57">
        <v>1</v>
      </c>
      <c r="E57">
        <v>0</v>
      </c>
    </row>
    <row r="58" spans="1:5" x14ac:dyDescent="0.25">
      <c r="A58" t="s">
        <v>24</v>
      </c>
      <c r="B58" t="s">
        <v>25</v>
      </c>
      <c r="C58" t="s">
        <v>11</v>
      </c>
      <c r="D58">
        <v>1</v>
      </c>
      <c r="E58">
        <v>0</v>
      </c>
    </row>
    <row r="59" spans="1:5" x14ac:dyDescent="0.25">
      <c r="A59" t="s">
        <v>24</v>
      </c>
      <c r="B59" t="s">
        <v>25</v>
      </c>
      <c r="C59" t="s">
        <v>12</v>
      </c>
      <c r="D59">
        <v>1</v>
      </c>
      <c r="E59">
        <v>0</v>
      </c>
    </row>
    <row r="60" spans="1:5" x14ac:dyDescent="0.25">
      <c r="A60" t="s">
        <v>24</v>
      </c>
      <c r="B60" t="s">
        <v>25</v>
      </c>
      <c r="C60" t="s">
        <v>13</v>
      </c>
      <c r="D60">
        <v>1</v>
      </c>
      <c r="E60">
        <v>0</v>
      </c>
    </row>
    <row r="61" spans="1:5" x14ac:dyDescent="0.25">
      <c r="A61" t="s">
        <v>24</v>
      </c>
      <c r="B61" t="s">
        <v>25</v>
      </c>
      <c r="C61" t="s">
        <v>14</v>
      </c>
      <c r="D61">
        <v>1</v>
      </c>
      <c r="E61">
        <v>0</v>
      </c>
    </row>
    <row r="62" spans="1:5" x14ac:dyDescent="0.25">
      <c r="A62" t="s">
        <v>24</v>
      </c>
      <c r="B62" t="s">
        <v>25</v>
      </c>
      <c r="C62" t="s">
        <v>15</v>
      </c>
      <c r="D62">
        <v>1</v>
      </c>
      <c r="E62">
        <v>0</v>
      </c>
    </row>
    <row r="63" spans="1:5" x14ac:dyDescent="0.25">
      <c r="A63" t="s">
        <v>24</v>
      </c>
      <c r="B63" t="s">
        <v>25</v>
      </c>
      <c r="C63" t="s">
        <v>16</v>
      </c>
      <c r="D63">
        <v>1</v>
      </c>
      <c r="E63">
        <v>0</v>
      </c>
    </row>
    <row r="64" spans="1:5" x14ac:dyDescent="0.25">
      <c r="A64" t="s">
        <v>24</v>
      </c>
      <c r="B64" t="s">
        <v>25</v>
      </c>
      <c r="C64" t="s">
        <v>17</v>
      </c>
      <c r="D64">
        <v>1</v>
      </c>
      <c r="E64">
        <v>0</v>
      </c>
    </row>
    <row r="65" spans="1:5" x14ac:dyDescent="0.25">
      <c r="A65" t="s">
        <v>24</v>
      </c>
      <c r="B65" t="s">
        <v>25</v>
      </c>
      <c r="C65" t="s">
        <v>18</v>
      </c>
      <c r="D65">
        <v>1</v>
      </c>
      <c r="E65">
        <v>0</v>
      </c>
    </row>
    <row r="66" spans="1:5" x14ac:dyDescent="0.25">
      <c r="A66" t="s">
        <v>24</v>
      </c>
      <c r="B66" t="s">
        <v>25</v>
      </c>
      <c r="C66" t="s">
        <v>19</v>
      </c>
      <c r="D66">
        <v>1</v>
      </c>
      <c r="E66">
        <v>0</v>
      </c>
    </row>
    <row r="67" spans="1:5" x14ac:dyDescent="0.25">
      <c r="A67" t="s">
        <v>24</v>
      </c>
      <c r="B67" t="s">
        <v>25</v>
      </c>
      <c r="C67" t="s">
        <v>20</v>
      </c>
      <c r="D67">
        <v>1</v>
      </c>
      <c r="E67">
        <v>0</v>
      </c>
    </row>
    <row r="68" spans="1:5" x14ac:dyDescent="0.25">
      <c r="A68" t="s">
        <v>24</v>
      </c>
      <c r="B68" t="s">
        <v>26</v>
      </c>
      <c r="C68" t="s">
        <v>3</v>
      </c>
      <c r="D68">
        <v>1</v>
      </c>
      <c r="E68">
        <f t="shared" ref="E68:E71" si="3">10^10</f>
        <v>10000000000</v>
      </c>
    </row>
    <row r="69" spans="1:5" x14ac:dyDescent="0.25">
      <c r="A69" t="s">
        <v>24</v>
      </c>
      <c r="B69" t="s">
        <v>26</v>
      </c>
      <c r="C69" t="s">
        <v>57</v>
      </c>
      <c r="D69">
        <v>1</v>
      </c>
      <c r="E69">
        <f t="shared" si="3"/>
        <v>10000000000</v>
      </c>
    </row>
    <row r="70" spans="1:5" x14ac:dyDescent="0.25">
      <c r="A70" t="s">
        <v>24</v>
      </c>
      <c r="B70" t="s">
        <v>26</v>
      </c>
      <c r="C70" t="s">
        <v>58</v>
      </c>
      <c r="D70">
        <v>1</v>
      </c>
      <c r="E70">
        <f t="shared" si="3"/>
        <v>10000000000</v>
      </c>
    </row>
    <row r="71" spans="1:5" x14ac:dyDescent="0.25">
      <c r="A71" t="s">
        <v>24</v>
      </c>
      <c r="B71" t="s">
        <v>26</v>
      </c>
      <c r="C71" t="s">
        <v>59</v>
      </c>
      <c r="D71">
        <v>1</v>
      </c>
      <c r="E71">
        <f t="shared" si="3"/>
        <v>10000000000</v>
      </c>
    </row>
    <row r="72" spans="1:5" x14ac:dyDescent="0.25">
      <c r="A72" t="s">
        <v>24</v>
      </c>
      <c r="B72" t="s">
        <v>26</v>
      </c>
      <c r="C72" t="s">
        <v>60</v>
      </c>
      <c r="D72">
        <v>1</v>
      </c>
      <c r="E72">
        <f>10^10</f>
        <v>10000000000</v>
      </c>
    </row>
    <row r="73" spans="1:5" x14ac:dyDescent="0.25">
      <c r="A73" t="s">
        <v>24</v>
      </c>
      <c r="B73" t="s">
        <v>26</v>
      </c>
      <c r="C73" t="s">
        <v>4</v>
      </c>
      <c r="D73">
        <v>1</v>
      </c>
      <c r="E73">
        <f>10^10</f>
        <v>10000000000</v>
      </c>
    </row>
    <row r="74" spans="1:5" x14ac:dyDescent="0.25">
      <c r="A74" t="s">
        <v>24</v>
      </c>
      <c r="B74" t="s">
        <v>26</v>
      </c>
      <c r="C74" t="s">
        <v>5</v>
      </c>
      <c r="D74">
        <v>1</v>
      </c>
      <c r="E74">
        <f>10^10</f>
        <v>10000000000</v>
      </c>
    </row>
    <row r="75" spans="1:5" x14ac:dyDescent="0.25">
      <c r="A75" t="s">
        <v>24</v>
      </c>
      <c r="B75" t="s">
        <v>26</v>
      </c>
      <c r="C75" t="s">
        <v>6</v>
      </c>
      <c r="D75">
        <v>1</v>
      </c>
      <c r="E75">
        <f>10^10</f>
        <v>10000000000</v>
      </c>
    </row>
    <row r="76" spans="1:5" x14ac:dyDescent="0.25">
      <c r="A76" t="s">
        <v>24</v>
      </c>
      <c r="B76" t="s">
        <v>26</v>
      </c>
      <c r="C76" t="s">
        <v>7</v>
      </c>
      <c r="D76">
        <v>1</v>
      </c>
      <c r="E76">
        <f t="shared" ref="E76:E89" si="4">10^10</f>
        <v>10000000000</v>
      </c>
    </row>
    <row r="77" spans="1:5" x14ac:dyDescent="0.25">
      <c r="A77" t="s">
        <v>24</v>
      </c>
      <c r="B77" t="s">
        <v>26</v>
      </c>
      <c r="C77" t="s">
        <v>8</v>
      </c>
      <c r="D77">
        <v>1</v>
      </c>
      <c r="E77">
        <f t="shared" si="4"/>
        <v>10000000000</v>
      </c>
    </row>
    <row r="78" spans="1:5" x14ac:dyDescent="0.25">
      <c r="A78" t="s">
        <v>24</v>
      </c>
      <c r="B78" t="s">
        <v>26</v>
      </c>
      <c r="C78" t="s">
        <v>9</v>
      </c>
      <c r="D78">
        <v>1</v>
      </c>
      <c r="E78">
        <f t="shared" si="4"/>
        <v>10000000000</v>
      </c>
    </row>
    <row r="79" spans="1:5" x14ac:dyDescent="0.25">
      <c r="A79" t="s">
        <v>24</v>
      </c>
      <c r="B79" t="s">
        <v>26</v>
      </c>
      <c r="C79" t="s">
        <v>10</v>
      </c>
      <c r="D79">
        <v>1</v>
      </c>
      <c r="E79">
        <f t="shared" si="4"/>
        <v>10000000000</v>
      </c>
    </row>
    <row r="80" spans="1:5" x14ac:dyDescent="0.25">
      <c r="A80" t="s">
        <v>24</v>
      </c>
      <c r="B80" t="s">
        <v>26</v>
      </c>
      <c r="C80" t="s">
        <v>11</v>
      </c>
      <c r="D80">
        <v>1</v>
      </c>
      <c r="E80">
        <f t="shared" si="4"/>
        <v>10000000000</v>
      </c>
    </row>
    <row r="81" spans="1:5" x14ac:dyDescent="0.25">
      <c r="A81" t="s">
        <v>24</v>
      </c>
      <c r="B81" t="s">
        <v>26</v>
      </c>
      <c r="C81" t="s">
        <v>12</v>
      </c>
      <c r="D81">
        <v>1</v>
      </c>
      <c r="E81">
        <f t="shared" si="4"/>
        <v>10000000000</v>
      </c>
    </row>
    <row r="82" spans="1:5" x14ac:dyDescent="0.25">
      <c r="A82" t="s">
        <v>24</v>
      </c>
      <c r="B82" t="s">
        <v>26</v>
      </c>
      <c r="C82" t="s">
        <v>13</v>
      </c>
      <c r="D82">
        <v>1</v>
      </c>
      <c r="E82">
        <f t="shared" si="4"/>
        <v>10000000000</v>
      </c>
    </row>
    <row r="83" spans="1:5" x14ac:dyDescent="0.25">
      <c r="A83" t="s">
        <v>24</v>
      </c>
      <c r="B83" t="s">
        <v>26</v>
      </c>
      <c r="C83" t="s">
        <v>14</v>
      </c>
      <c r="D83">
        <v>1</v>
      </c>
      <c r="E83">
        <f t="shared" si="4"/>
        <v>10000000000</v>
      </c>
    </row>
    <row r="84" spans="1:5" x14ac:dyDescent="0.25">
      <c r="A84" t="s">
        <v>24</v>
      </c>
      <c r="B84" t="s">
        <v>26</v>
      </c>
      <c r="C84" t="s">
        <v>15</v>
      </c>
      <c r="D84">
        <v>1</v>
      </c>
      <c r="E84">
        <f t="shared" si="4"/>
        <v>10000000000</v>
      </c>
    </row>
    <row r="85" spans="1:5" x14ac:dyDescent="0.25">
      <c r="A85" t="s">
        <v>24</v>
      </c>
      <c r="B85" t="s">
        <v>26</v>
      </c>
      <c r="C85" t="s">
        <v>16</v>
      </c>
      <c r="D85">
        <v>1</v>
      </c>
      <c r="E85">
        <f t="shared" si="4"/>
        <v>10000000000</v>
      </c>
    </row>
    <row r="86" spans="1:5" x14ac:dyDescent="0.25">
      <c r="A86" t="s">
        <v>24</v>
      </c>
      <c r="B86" t="s">
        <v>26</v>
      </c>
      <c r="C86" t="s">
        <v>17</v>
      </c>
      <c r="D86">
        <v>1</v>
      </c>
      <c r="E86">
        <f t="shared" si="4"/>
        <v>10000000000</v>
      </c>
    </row>
    <row r="87" spans="1:5" x14ac:dyDescent="0.25">
      <c r="A87" t="s">
        <v>24</v>
      </c>
      <c r="B87" t="s">
        <v>26</v>
      </c>
      <c r="C87" t="s">
        <v>18</v>
      </c>
      <c r="D87">
        <v>1</v>
      </c>
      <c r="E87">
        <f t="shared" si="4"/>
        <v>10000000000</v>
      </c>
    </row>
    <row r="88" spans="1:5" x14ac:dyDescent="0.25">
      <c r="A88" t="s">
        <v>24</v>
      </c>
      <c r="B88" t="s">
        <v>26</v>
      </c>
      <c r="C88" t="s">
        <v>19</v>
      </c>
      <c r="D88">
        <v>1</v>
      </c>
      <c r="E88">
        <f t="shared" si="4"/>
        <v>10000000000</v>
      </c>
    </row>
    <row r="89" spans="1:5" x14ac:dyDescent="0.25">
      <c r="A89" t="s">
        <v>24</v>
      </c>
      <c r="B89" t="s">
        <v>26</v>
      </c>
      <c r="C89" t="s">
        <v>20</v>
      </c>
      <c r="D89">
        <v>1</v>
      </c>
      <c r="E89">
        <f t="shared" si="4"/>
        <v>10000000000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8CE1-9351-4152-BFE6-84700B8FBBD5}">
  <dimension ref="A1:C6"/>
  <sheetViews>
    <sheetView workbookViewId="0">
      <selection activeCell="T19" sqref="T19"/>
    </sheetView>
  </sheetViews>
  <sheetFormatPr defaultRowHeight="15" x14ac:dyDescent="0.25"/>
  <sheetData>
    <row r="1" spans="1:3" x14ac:dyDescent="0.25">
      <c r="A1" s="1" t="s">
        <v>102</v>
      </c>
      <c r="B1" s="1" t="s">
        <v>100</v>
      </c>
      <c r="C1" s="1" t="s">
        <v>2</v>
      </c>
    </row>
    <row r="2" spans="1:3" x14ac:dyDescent="0.25">
      <c r="A2" t="s">
        <v>37</v>
      </c>
      <c r="B2" t="s">
        <v>103</v>
      </c>
      <c r="C2">
        <f>0.013*10^6</f>
        <v>13000</v>
      </c>
    </row>
    <row r="3" spans="1:3" x14ac:dyDescent="0.25">
      <c r="A3" t="s">
        <v>38</v>
      </c>
      <c r="B3" t="s">
        <v>103</v>
      </c>
      <c r="C3">
        <f t="shared" ref="C3:C6" si="0">0.013*10^6</f>
        <v>13000</v>
      </c>
    </row>
    <row r="4" spans="1:3" x14ac:dyDescent="0.25">
      <c r="A4" t="s">
        <v>53</v>
      </c>
      <c r="B4" t="s">
        <v>103</v>
      </c>
      <c r="C4">
        <f t="shared" si="0"/>
        <v>13000</v>
      </c>
    </row>
    <row r="5" spans="1:3" x14ac:dyDescent="0.25">
      <c r="A5" t="s">
        <v>54</v>
      </c>
      <c r="B5" t="s">
        <v>103</v>
      </c>
      <c r="C5">
        <f t="shared" si="0"/>
        <v>13000</v>
      </c>
    </row>
    <row r="6" spans="1:3" x14ac:dyDescent="0.25">
      <c r="A6" t="s">
        <v>29</v>
      </c>
      <c r="B6" t="s">
        <v>103</v>
      </c>
      <c r="C6">
        <f t="shared" si="0"/>
        <v>13000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577"/>
  <sheetViews>
    <sheetView workbookViewId="0">
      <selection activeCell="B601" sqref="B601"/>
    </sheetView>
  </sheetViews>
  <sheetFormatPr defaultRowHeight="15" x14ac:dyDescent="0.25"/>
  <cols>
    <col min="1" max="1" width="39.7109375" bestFit="1" customWidth="1"/>
    <col min="2" max="2" width="33" bestFit="1" customWidth="1"/>
    <col min="3" max="3" width="10" bestFit="1" customWidth="1"/>
  </cols>
  <sheetData>
    <row r="1" spans="1:4" x14ac:dyDescent="0.25">
      <c r="A1" s="1" t="s">
        <v>27</v>
      </c>
      <c r="B1" s="1" t="s">
        <v>0</v>
      </c>
      <c r="C1" s="1" t="s">
        <v>2</v>
      </c>
      <c r="D1" s="7" t="s">
        <v>21</v>
      </c>
    </row>
    <row r="2" spans="1:4" hidden="1" x14ac:dyDescent="0.25">
      <c r="A2" t="s">
        <v>61</v>
      </c>
      <c r="B2" t="s">
        <v>3</v>
      </c>
    </row>
    <row r="3" spans="1:4" hidden="1" x14ac:dyDescent="0.25">
      <c r="A3" t="s">
        <v>61</v>
      </c>
      <c r="B3" t="s">
        <v>57</v>
      </c>
    </row>
    <row r="4" spans="1:4" hidden="1" x14ac:dyDescent="0.25">
      <c r="A4" t="s">
        <v>61</v>
      </c>
      <c r="B4" t="s">
        <v>58</v>
      </c>
    </row>
    <row r="5" spans="1:4" hidden="1" x14ac:dyDescent="0.25">
      <c r="A5" t="s">
        <v>61</v>
      </c>
      <c r="B5" t="s">
        <v>59</v>
      </c>
    </row>
    <row r="6" spans="1:4" hidden="1" x14ac:dyDescent="0.25">
      <c r="A6" t="s">
        <v>61</v>
      </c>
      <c r="B6" t="s">
        <v>60</v>
      </c>
    </row>
    <row r="7" spans="1:4" hidden="1" x14ac:dyDescent="0.25">
      <c r="A7" t="s">
        <v>61</v>
      </c>
      <c r="B7" t="s">
        <v>4</v>
      </c>
    </row>
    <row r="8" spans="1:4" hidden="1" x14ac:dyDescent="0.25">
      <c r="A8" t="s">
        <v>61</v>
      </c>
      <c r="B8" t="s">
        <v>5</v>
      </c>
    </row>
    <row r="9" spans="1:4" hidden="1" x14ac:dyDescent="0.25">
      <c r="A9" t="s">
        <v>61</v>
      </c>
      <c r="B9" t="s">
        <v>6</v>
      </c>
      <c r="C9" s="2">
        <f>1/90</f>
        <v>1.1111111111111112E-2</v>
      </c>
    </row>
    <row r="10" spans="1:4" hidden="1" x14ac:dyDescent="0.25">
      <c r="A10" t="s">
        <v>61</v>
      </c>
      <c r="B10" t="s">
        <v>7</v>
      </c>
    </row>
    <row r="11" spans="1:4" hidden="1" x14ac:dyDescent="0.25">
      <c r="A11" t="s">
        <v>61</v>
      </c>
      <c r="B11" t="s">
        <v>8</v>
      </c>
    </row>
    <row r="12" spans="1:4" hidden="1" x14ac:dyDescent="0.25">
      <c r="A12" t="s">
        <v>61</v>
      </c>
      <c r="B12" t="s">
        <v>9</v>
      </c>
    </row>
    <row r="13" spans="1:4" hidden="1" x14ac:dyDescent="0.25">
      <c r="A13" t="s">
        <v>61</v>
      </c>
      <c r="B13" t="s">
        <v>10</v>
      </c>
    </row>
    <row r="14" spans="1:4" hidden="1" x14ac:dyDescent="0.25">
      <c r="A14" t="s">
        <v>61</v>
      </c>
      <c r="B14" t="s">
        <v>11</v>
      </c>
    </row>
    <row r="15" spans="1:4" hidden="1" x14ac:dyDescent="0.25">
      <c r="A15" t="s">
        <v>61</v>
      </c>
      <c r="B15" t="s">
        <v>12</v>
      </c>
    </row>
    <row r="16" spans="1:4" hidden="1" x14ac:dyDescent="0.25">
      <c r="A16" t="s">
        <v>61</v>
      </c>
      <c r="B16" t="s">
        <v>13</v>
      </c>
    </row>
    <row r="17" spans="1:2" hidden="1" x14ac:dyDescent="0.25">
      <c r="A17" t="s">
        <v>61</v>
      </c>
      <c r="B17" t="s">
        <v>14</v>
      </c>
    </row>
    <row r="18" spans="1:2" hidden="1" x14ac:dyDescent="0.25">
      <c r="A18" t="s">
        <v>61</v>
      </c>
      <c r="B18" t="s">
        <v>15</v>
      </c>
    </row>
    <row r="19" spans="1:2" hidden="1" x14ac:dyDescent="0.25">
      <c r="A19" t="s">
        <v>61</v>
      </c>
      <c r="B19" t="s">
        <v>16</v>
      </c>
    </row>
    <row r="20" spans="1:2" hidden="1" x14ac:dyDescent="0.25">
      <c r="A20" t="s">
        <v>61</v>
      </c>
      <c r="B20" t="s">
        <v>17</v>
      </c>
    </row>
    <row r="21" spans="1:2" hidden="1" x14ac:dyDescent="0.25">
      <c r="A21" t="s">
        <v>61</v>
      </c>
      <c r="B21" t="s">
        <v>18</v>
      </c>
    </row>
    <row r="22" spans="1:2" hidden="1" x14ac:dyDescent="0.25">
      <c r="A22" t="s">
        <v>61</v>
      </c>
      <c r="B22" t="s">
        <v>19</v>
      </c>
    </row>
    <row r="23" spans="1:2" hidden="1" x14ac:dyDescent="0.25">
      <c r="A23" t="s">
        <v>61</v>
      </c>
      <c r="B23" t="s">
        <v>20</v>
      </c>
    </row>
    <row r="24" spans="1:2" hidden="1" x14ac:dyDescent="0.25">
      <c r="A24" t="s">
        <v>62</v>
      </c>
      <c r="B24" t="s">
        <v>3</v>
      </c>
    </row>
    <row r="25" spans="1:2" hidden="1" x14ac:dyDescent="0.25">
      <c r="A25" t="s">
        <v>62</v>
      </c>
      <c r="B25" t="s">
        <v>57</v>
      </c>
    </row>
    <row r="26" spans="1:2" hidden="1" x14ac:dyDescent="0.25">
      <c r="A26" t="s">
        <v>62</v>
      </c>
      <c r="B26" t="s">
        <v>58</v>
      </c>
    </row>
    <row r="27" spans="1:2" hidden="1" x14ac:dyDescent="0.25">
      <c r="A27" t="s">
        <v>62</v>
      </c>
      <c r="B27" t="s">
        <v>59</v>
      </c>
    </row>
    <row r="28" spans="1:2" hidden="1" x14ac:dyDescent="0.25">
      <c r="A28" t="s">
        <v>62</v>
      </c>
      <c r="B28" t="s">
        <v>60</v>
      </c>
    </row>
    <row r="29" spans="1:2" hidden="1" x14ac:dyDescent="0.25">
      <c r="A29" t="s">
        <v>62</v>
      </c>
      <c r="B29" t="s">
        <v>4</v>
      </c>
    </row>
    <row r="30" spans="1:2" hidden="1" x14ac:dyDescent="0.25">
      <c r="A30" t="s">
        <v>62</v>
      </c>
      <c r="B30" t="s">
        <v>5</v>
      </c>
    </row>
    <row r="31" spans="1:2" hidden="1" x14ac:dyDescent="0.25">
      <c r="A31" t="s">
        <v>62</v>
      </c>
      <c r="B31" t="s">
        <v>6</v>
      </c>
    </row>
    <row r="32" spans="1:2" hidden="1" x14ac:dyDescent="0.25">
      <c r="A32" t="s">
        <v>62</v>
      </c>
      <c r="B32" t="s">
        <v>7</v>
      </c>
    </row>
    <row r="33" spans="1:2" hidden="1" x14ac:dyDescent="0.25">
      <c r="A33" t="s">
        <v>62</v>
      </c>
      <c r="B33" t="s">
        <v>8</v>
      </c>
    </row>
    <row r="34" spans="1:2" hidden="1" x14ac:dyDescent="0.25">
      <c r="A34" t="s">
        <v>62</v>
      </c>
      <c r="B34" t="s">
        <v>9</v>
      </c>
    </row>
    <row r="35" spans="1:2" hidden="1" x14ac:dyDescent="0.25">
      <c r="A35" t="s">
        <v>62</v>
      </c>
      <c r="B35" t="s">
        <v>10</v>
      </c>
    </row>
    <row r="36" spans="1:2" hidden="1" x14ac:dyDescent="0.25">
      <c r="A36" t="s">
        <v>62</v>
      </c>
      <c r="B36" t="s">
        <v>11</v>
      </c>
    </row>
    <row r="37" spans="1:2" hidden="1" x14ac:dyDescent="0.25">
      <c r="A37" t="s">
        <v>62</v>
      </c>
      <c r="B37" t="s">
        <v>12</v>
      </c>
    </row>
    <row r="38" spans="1:2" hidden="1" x14ac:dyDescent="0.25">
      <c r="A38" t="s">
        <v>62</v>
      </c>
      <c r="B38" t="s">
        <v>13</v>
      </c>
    </row>
    <row r="39" spans="1:2" hidden="1" x14ac:dyDescent="0.25">
      <c r="A39" t="s">
        <v>62</v>
      </c>
      <c r="B39" t="s">
        <v>14</v>
      </c>
    </row>
    <row r="40" spans="1:2" hidden="1" x14ac:dyDescent="0.25">
      <c r="A40" t="s">
        <v>62</v>
      </c>
      <c r="B40" t="s">
        <v>15</v>
      </c>
    </row>
    <row r="41" spans="1:2" hidden="1" x14ac:dyDescent="0.25">
      <c r="A41" t="s">
        <v>62</v>
      </c>
      <c r="B41" t="s">
        <v>16</v>
      </c>
    </row>
    <row r="42" spans="1:2" hidden="1" x14ac:dyDescent="0.25">
      <c r="A42" t="s">
        <v>62</v>
      </c>
      <c r="B42" t="s">
        <v>17</v>
      </c>
    </row>
    <row r="43" spans="1:2" hidden="1" x14ac:dyDescent="0.25">
      <c r="A43" t="s">
        <v>62</v>
      </c>
      <c r="B43" t="s">
        <v>18</v>
      </c>
    </row>
    <row r="44" spans="1:2" hidden="1" x14ac:dyDescent="0.25">
      <c r="A44" t="s">
        <v>62</v>
      </c>
      <c r="B44" t="s">
        <v>19</v>
      </c>
    </row>
    <row r="45" spans="1:2" hidden="1" x14ac:dyDescent="0.25">
      <c r="A45" t="s">
        <v>62</v>
      </c>
      <c r="B45" t="s">
        <v>20</v>
      </c>
    </row>
    <row r="46" spans="1:2" hidden="1" x14ac:dyDescent="0.25">
      <c r="A46" t="s">
        <v>63</v>
      </c>
      <c r="B46" t="s">
        <v>3</v>
      </c>
    </row>
    <row r="47" spans="1:2" hidden="1" x14ac:dyDescent="0.25">
      <c r="A47" t="s">
        <v>63</v>
      </c>
      <c r="B47" t="s">
        <v>57</v>
      </c>
    </row>
    <row r="48" spans="1:2" hidden="1" x14ac:dyDescent="0.25">
      <c r="A48" t="s">
        <v>63</v>
      </c>
      <c r="B48" t="s">
        <v>58</v>
      </c>
    </row>
    <row r="49" spans="1:4" hidden="1" x14ac:dyDescent="0.25">
      <c r="A49" t="s">
        <v>63</v>
      </c>
      <c r="B49" t="s">
        <v>59</v>
      </c>
    </row>
    <row r="50" spans="1:4" hidden="1" x14ac:dyDescent="0.25">
      <c r="A50" t="s">
        <v>63</v>
      </c>
      <c r="B50" t="s">
        <v>60</v>
      </c>
    </row>
    <row r="51" spans="1:4" hidden="1" x14ac:dyDescent="0.25">
      <c r="A51" t="s">
        <v>63</v>
      </c>
      <c r="B51" t="s">
        <v>4</v>
      </c>
    </row>
    <row r="52" spans="1:4" hidden="1" x14ac:dyDescent="0.25">
      <c r="A52" t="s">
        <v>63</v>
      </c>
      <c r="B52" t="s">
        <v>5</v>
      </c>
    </row>
    <row r="53" spans="1:4" hidden="1" x14ac:dyDescent="0.25">
      <c r="A53" t="s">
        <v>63</v>
      </c>
      <c r="B53" t="s">
        <v>6</v>
      </c>
    </row>
    <row r="54" spans="1:4" hidden="1" x14ac:dyDescent="0.25">
      <c r="A54" t="s">
        <v>63</v>
      </c>
      <c r="B54" t="s">
        <v>7</v>
      </c>
    </row>
    <row r="55" spans="1:4" hidden="1" x14ac:dyDescent="0.25">
      <c r="A55" t="s">
        <v>63</v>
      </c>
      <c r="B55" t="s">
        <v>8</v>
      </c>
    </row>
    <row r="56" spans="1:4" hidden="1" x14ac:dyDescent="0.25">
      <c r="A56" t="s">
        <v>63</v>
      </c>
      <c r="B56" t="s">
        <v>9</v>
      </c>
    </row>
    <row r="57" spans="1:4" hidden="1" x14ac:dyDescent="0.25">
      <c r="A57" t="s">
        <v>63</v>
      </c>
      <c r="B57" t="s">
        <v>10</v>
      </c>
    </row>
    <row r="58" spans="1:4" hidden="1" x14ac:dyDescent="0.25">
      <c r="A58" t="s">
        <v>63</v>
      </c>
      <c r="B58" t="s">
        <v>11</v>
      </c>
    </row>
    <row r="59" spans="1:4" hidden="1" x14ac:dyDescent="0.25">
      <c r="A59" t="s">
        <v>63</v>
      </c>
      <c r="B59" t="s">
        <v>12</v>
      </c>
    </row>
    <row r="60" spans="1:4" hidden="1" x14ac:dyDescent="0.25">
      <c r="A60" t="s">
        <v>63</v>
      </c>
      <c r="B60" t="s">
        <v>13</v>
      </c>
    </row>
    <row r="61" spans="1:4" hidden="1" x14ac:dyDescent="0.25">
      <c r="A61" t="s">
        <v>63</v>
      </c>
      <c r="B61" t="s">
        <v>14</v>
      </c>
    </row>
    <row r="62" spans="1:4" hidden="1" x14ac:dyDescent="0.25">
      <c r="A62" t="s">
        <v>63</v>
      </c>
      <c r="B62" t="s">
        <v>15</v>
      </c>
      <c r="C62">
        <v>5.3333333329999997</v>
      </c>
      <c r="D62" t="s">
        <v>24</v>
      </c>
    </row>
    <row r="63" spans="1:4" hidden="1" x14ac:dyDescent="0.25">
      <c r="A63" t="s">
        <v>63</v>
      </c>
      <c r="B63" t="s">
        <v>16</v>
      </c>
      <c r="C63">
        <f>(90)/(184/24)</f>
        <v>11.739130434782608</v>
      </c>
      <c r="D63" t="s">
        <v>24</v>
      </c>
    </row>
    <row r="64" spans="1:4" hidden="1" x14ac:dyDescent="0.25">
      <c r="A64" t="s">
        <v>63</v>
      </c>
      <c r="B64" t="s">
        <v>17</v>
      </c>
    </row>
    <row r="65" spans="1:2" hidden="1" x14ac:dyDescent="0.25">
      <c r="A65" t="s">
        <v>63</v>
      </c>
      <c r="B65" t="s">
        <v>18</v>
      </c>
    </row>
    <row r="66" spans="1:2" hidden="1" x14ac:dyDescent="0.25">
      <c r="A66" t="s">
        <v>63</v>
      </c>
      <c r="B66" t="s">
        <v>19</v>
      </c>
    </row>
    <row r="67" spans="1:2" hidden="1" x14ac:dyDescent="0.25">
      <c r="A67" t="s">
        <v>63</v>
      </c>
      <c r="B67" t="s">
        <v>20</v>
      </c>
    </row>
    <row r="68" spans="1:2" hidden="1" x14ac:dyDescent="0.25">
      <c r="A68" t="s">
        <v>64</v>
      </c>
      <c r="B68" t="s">
        <v>3</v>
      </c>
    </row>
    <row r="69" spans="1:2" hidden="1" x14ac:dyDescent="0.25">
      <c r="A69" t="s">
        <v>64</v>
      </c>
      <c r="B69" t="s">
        <v>57</v>
      </c>
    </row>
    <row r="70" spans="1:2" hidden="1" x14ac:dyDescent="0.25">
      <c r="A70" t="s">
        <v>64</v>
      </c>
      <c r="B70" t="s">
        <v>58</v>
      </c>
    </row>
    <row r="71" spans="1:2" hidden="1" x14ac:dyDescent="0.25">
      <c r="A71" t="s">
        <v>64</v>
      </c>
      <c r="B71" t="s">
        <v>59</v>
      </c>
    </row>
    <row r="72" spans="1:2" hidden="1" x14ac:dyDescent="0.25">
      <c r="A72" t="s">
        <v>64</v>
      </c>
      <c r="B72" t="s">
        <v>60</v>
      </c>
    </row>
    <row r="73" spans="1:2" hidden="1" x14ac:dyDescent="0.25">
      <c r="A73" t="s">
        <v>64</v>
      </c>
      <c r="B73" t="s">
        <v>4</v>
      </c>
    </row>
    <row r="74" spans="1:2" hidden="1" x14ac:dyDescent="0.25">
      <c r="A74" t="s">
        <v>64</v>
      </c>
      <c r="B74" t="s">
        <v>5</v>
      </c>
    </row>
    <row r="75" spans="1:2" hidden="1" x14ac:dyDescent="0.25">
      <c r="A75" t="s">
        <v>64</v>
      </c>
      <c r="B75" t="s">
        <v>6</v>
      </c>
    </row>
    <row r="76" spans="1:2" hidden="1" x14ac:dyDescent="0.25">
      <c r="A76" t="s">
        <v>64</v>
      </c>
      <c r="B76" t="s">
        <v>7</v>
      </c>
    </row>
    <row r="77" spans="1:2" hidden="1" x14ac:dyDescent="0.25">
      <c r="A77" t="s">
        <v>64</v>
      </c>
      <c r="B77" t="s">
        <v>8</v>
      </c>
    </row>
    <row r="78" spans="1:2" hidden="1" x14ac:dyDescent="0.25">
      <c r="A78" t="s">
        <v>64</v>
      </c>
      <c r="B78" t="s">
        <v>9</v>
      </c>
    </row>
    <row r="79" spans="1:2" hidden="1" x14ac:dyDescent="0.25">
      <c r="A79" t="s">
        <v>64</v>
      </c>
      <c r="B79" t="s">
        <v>10</v>
      </c>
    </row>
    <row r="80" spans="1:2" hidden="1" x14ac:dyDescent="0.25">
      <c r="A80" t="s">
        <v>64</v>
      </c>
      <c r="B80" t="s">
        <v>11</v>
      </c>
    </row>
    <row r="81" spans="1:4" hidden="1" x14ac:dyDescent="0.25">
      <c r="A81" t="s">
        <v>64</v>
      </c>
      <c r="B81" t="s">
        <v>12</v>
      </c>
    </row>
    <row r="82" spans="1:4" hidden="1" x14ac:dyDescent="0.25">
      <c r="A82" t="s">
        <v>64</v>
      </c>
      <c r="B82" t="s">
        <v>13</v>
      </c>
    </row>
    <row r="83" spans="1:4" hidden="1" x14ac:dyDescent="0.25">
      <c r="A83" t="s">
        <v>64</v>
      </c>
      <c r="B83" t="s">
        <v>14</v>
      </c>
    </row>
    <row r="84" spans="1:4" hidden="1" x14ac:dyDescent="0.25">
      <c r="A84" t="s">
        <v>64</v>
      </c>
      <c r="B84" t="s">
        <v>15</v>
      </c>
    </row>
    <row r="85" spans="1:4" hidden="1" x14ac:dyDescent="0.25">
      <c r="A85" t="s">
        <v>64</v>
      </c>
      <c r="B85" t="s">
        <v>16</v>
      </c>
    </row>
    <row r="86" spans="1:4" hidden="1" x14ac:dyDescent="0.25">
      <c r="A86" t="s">
        <v>64</v>
      </c>
      <c r="B86" t="s">
        <v>17</v>
      </c>
    </row>
    <row r="87" spans="1:4" hidden="1" x14ac:dyDescent="0.25">
      <c r="A87" t="s">
        <v>64</v>
      </c>
      <c r="B87" t="s">
        <v>18</v>
      </c>
      <c r="C87">
        <v>7.1999999999999998E-3</v>
      </c>
      <c r="D87" t="s">
        <v>24</v>
      </c>
    </row>
    <row r="88" spans="1:4" hidden="1" x14ac:dyDescent="0.25">
      <c r="A88" t="s">
        <v>64</v>
      </c>
      <c r="B88" t="s">
        <v>19</v>
      </c>
    </row>
    <row r="89" spans="1:4" hidden="1" x14ac:dyDescent="0.25">
      <c r="A89" t="s">
        <v>64</v>
      </c>
      <c r="B89" t="s">
        <v>20</v>
      </c>
    </row>
    <row r="90" spans="1:4" hidden="1" x14ac:dyDescent="0.25">
      <c r="A90" t="s">
        <v>65</v>
      </c>
      <c r="B90" t="s">
        <v>3</v>
      </c>
      <c r="C90">
        <v>1.5260869565217381E-2</v>
      </c>
    </row>
    <row r="91" spans="1:4" hidden="1" x14ac:dyDescent="0.25">
      <c r="A91" t="s">
        <v>65</v>
      </c>
      <c r="B91" t="s">
        <v>57</v>
      </c>
      <c r="C91">
        <v>4.0887999999999994E-2</v>
      </c>
    </row>
    <row r="92" spans="1:4" hidden="1" x14ac:dyDescent="0.25">
      <c r="A92" t="s">
        <v>65</v>
      </c>
      <c r="B92" t="s">
        <v>58</v>
      </c>
    </row>
    <row r="93" spans="1:4" hidden="1" x14ac:dyDescent="0.25">
      <c r="A93" t="s">
        <v>65</v>
      </c>
      <c r="B93" t="s">
        <v>59</v>
      </c>
      <c r="C93">
        <v>5.442028260869565E-2</v>
      </c>
    </row>
    <row r="94" spans="1:4" hidden="1" x14ac:dyDescent="0.25">
      <c r="A94" t="s">
        <v>65</v>
      </c>
      <c r="B94" t="s">
        <v>60</v>
      </c>
      <c r="C94">
        <v>6.7242391304347823E-2</v>
      </c>
    </row>
    <row r="95" spans="1:4" hidden="1" x14ac:dyDescent="0.25">
      <c r="A95" t="s">
        <v>65</v>
      </c>
      <c r="B95" t="s">
        <v>4</v>
      </c>
    </row>
    <row r="96" spans="1:4" hidden="1" x14ac:dyDescent="0.25">
      <c r="A96" t="s">
        <v>65</v>
      </c>
      <c r="B96" t="s">
        <v>5</v>
      </c>
    </row>
    <row r="97" spans="1:4" hidden="1" x14ac:dyDescent="0.25">
      <c r="A97" t="s">
        <v>65</v>
      </c>
      <c r="B97" t="s">
        <v>6</v>
      </c>
      <c r="C97" s="2">
        <f>237.42/1000</f>
        <v>0.23741999999999999</v>
      </c>
    </row>
    <row r="98" spans="1:4" hidden="1" x14ac:dyDescent="0.25">
      <c r="A98" t="s">
        <v>65</v>
      </c>
      <c r="B98" t="s">
        <v>7</v>
      </c>
    </row>
    <row r="99" spans="1:4" hidden="1" x14ac:dyDescent="0.25">
      <c r="A99" t="s">
        <v>65</v>
      </c>
      <c r="B99" t="s">
        <v>8</v>
      </c>
    </row>
    <row r="100" spans="1:4" hidden="1" x14ac:dyDescent="0.25">
      <c r="A100" t="s">
        <v>65</v>
      </c>
      <c r="B100" t="s">
        <v>9</v>
      </c>
    </row>
    <row r="101" spans="1:4" hidden="1" x14ac:dyDescent="0.25">
      <c r="A101" t="s">
        <v>65</v>
      </c>
      <c r="B101" t="s">
        <v>10</v>
      </c>
    </row>
    <row r="102" spans="1:4" hidden="1" x14ac:dyDescent="0.25">
      <c r="A102" t="s">
        <v>65</v>
      </c>
      <c r="B102" t="s">
        <v>11</v>
      </c>
    </row>
    <row r="103" spans="1:4" hidden="1" x14ac:dyDescent="0.25">
      <c r="A103" t="s">
        <v>65</v>
      </c>
      <c r="B103" t="s">
        <v>12</v>
      </c>
    </row>
    <row r="104" spans="1:4" hidden="1" x14ac:dyDescent="0.25">
      <c r="A104" t="s">
        <v>65</v>
      </c>
      <c r="B104" t="s">
        <v>13</v>
      </c>
    </row>
    <row r="105" spans="1:4" hidden="1" x14ac:dyDescent="0.25">
      <c r="A105" t="s">
        <v>65</v>
      </c>
      <c r="B105" t="s">
        <v>14</v>
      </c>
      <c r="C105">
        <f>572/(572+2886)*0.607</f>
        <v>0.10040601503759397</v>
      </c>
      <c r="D105" t="s">
        <v>24</v>
      </c>
    </row>
    <row r="106" spans="1:4" hidden="1" x14ac:dyDescent="0.25">
      <c r="A106" t="s">
        <v>65</v>
      </c>
      <c r="B106" t="s">
        <v>15</v>
      </c>
    </row>
    <row r="107" spans="1:4" hidden="1" x14ac:dyDescent="0.25">
      <c r="A107" t="s">
        <v>65</v>
      </c>
      <c r="B107" t="s">
        <v>16</v>
      </c>
      <c r="C107">
        <f>(7)/(184/24)</f>
        <v>0.91304347826086951</v>
      </c>
      <c r="D107" t="s">
        <v>24</v>
      </c>
    </row>
    <row r="108" spans="1:4" hidden="1" x14ac:dyDescent="0.25">
      <c r="A108" t="s">
        <v>65</v>
      </c>
      <c r="B108" t="s">
        <v>17</v>
      </c>
    </row>
    <row r="109" spans="1:4" hidden="1" x14ac:dyDescent="0.25">
      <c r="A109" t="s">
        <v>65</v>
      </c>
      <c r="B109" t="s">
        <v>18</v>
      </c>
    </row>
    <row r="110" spans="1:4" hidden="1" x14ac:dyDescent="0.25">
      <c r="A110" t="s">
        <v>65</v>
      </c>
      <c r="B110" t="s">
        <v>19</v>
      </c>
    </row>
    <row r="111" spans="1:4" hidden="1" x14ac:dyDescent="0.25">
      <c r="A111" t="s">
        <v>65</v>
      </c>
      <c r="B111" t="s">
        <v>20</v>
      </c>
    </row>
    <row r="112" spans="1:4" hidden="1" x14ac:dyDescent="0.25">
      <c r="A112" t="s">
        <v>66</v>
      </c>
      <c r="B112" t="s">
        <v>3</v>
      </c>
    </row>
    <row r="113" spans="1:2" hidden="1" x14ac:dyDescent="0.25">
      <c r="A113" t="s">
        <v>66</v>
      </c>
      <c r="B113" t="s">
        <v>57</v>
      </c>
    </row>
    <row r="114" spans="1:2" hidden="1" x14ac:dyDescent="0.25">
      <c r="A114" t="s">
        <v>66</v>
      </c>
      <c r="B114" t="s">
        <v>58</v>
      </c>
    </row>
    <row r="115" spans="1:2" hidden="1" x14ac:dyDescent="0.25">
      <c r="A115" t="s">
        <v>66</v>
      </c>
      <c r="B115" t="s">
        <v>59</v>
      </c>
    </row>
    <row r="116" spans="1:2" hidden="1" x14ac:dyDescent="0.25">
      <c r="A116" t="s">
        <v>66</v>
      </c>
      <c r="B116" t="s">
        <v>60</v>
      </c>
    </row>
    <row r="117" spans="1:2" hidden="1" x14ac:dyDescent="0.25">
      <c r="A117" t="s">
        <v>66</v>
      </c>
      <c r="B117" t="s">
        <v>4</v>
      </c>
    </row>
    <row r="118" spans="1:2" hidden="1" x14ac:dyDescent="0.25">
      <c r="A118" t="s">
        <v>66</v>
      </c>
      <c r="B118" t="s">
        <v>5</v>
      </c>
    </row>
    <row r="119" spans="1:2" hidden="1" x14ac:dyDescent="0.25">
      <c r="A119" t="s">
        <v>66</v>
      </c>
      <c r="B119" t="s">
        <v>6</v>
      </c>
    </row>
    <row r="120" spans="1:2" hidden="1" x14ac:dyDescent="0.25">
      <c r="A120" t="s">
        <v>66</v>
      </c>
      <c r="B120" t="s">
        <v>7</v>
      </c>
    </row>
    <row r="121" spans="1:2" hidden="1" x14ac:dyDescent="0.25">
      <c r="A121" t="s">
        <v>66</v>
      </c>
      <c r="B121" t="s">
        <v>8</v>
      </c>
    </row>
    <row r="122" spans="1:2" hidden="1" x14ac:dyDescent="0.25">
      <c r="A122" t="s">
        <v>66</v>
      </c>
      <c r="B122" t="s">
        <v>9</v>
      </c>
    </row>
    <row r="123" spans="1:2" hidden="1" x14ac:dyDescent="0.25">
      <c r="A123" t="s">
        <v>66</v>
      </c>
      <c r="B123" t="s">
        <v>10</v>
      </c>
    </row>
    <row r="124" spans="1:2" hidden="1" x14ac:dyDescent="0.25">
      <c r="A124" t="s">
        <v>66</v>
      </c>
      <c r="B124" t="s">
        <v>11</v>
      </c>
    </row>
    <row r="125" spans="1:2" hidden="1" x14ac:dyDescent="0.25">
      <c r="A125" t="s">
        <v>66</v>
      </c>
      <c r="B125" t="s">
        <v>12</v>
      </c>
    </row>
    <row r="126" spans="1:2" hidden="1" x14ac:dyDescent="0.25">
      <c r="A126" t="s">
        <v>66</v>
      </c>
      <c r="B126" t="s">
        <v>13</v>
      </c>
    </row>
    <row r="127" spans="1:2" hidden="1" x14ac:dyDescent="0.25">
      <c r="A127" t="s">
        <v>66</v>
      </c>
      <c r="B127" t="s">
        <v>14</v>
      </c>
    </row>
    <row r="128" spans="1:2" hidden="1" x14ac:dyDescent="0.25">
      <c r="A128" t="s">
        <v>66</v>
      </c>
      <c r="B128" t="s">
        <v>15</v>
      </c>
    </row>
    <row r="129" spans="1:4" hidden="1" x14ac:dyDescent="0.25">
      <c r="A129" t="s">
        <v>66</v>
      </c>
      <c r="B129" t="s">
        <v>16</v>
      </c>
    </row>
    <row r="130" spans="1:4" hidden="1" x14ac:dyDescent="0.25">
      <c r="A130" t="s">
        <v>66</v>
      </c>
      <c r="B130" t="s">
        <v>17</v>
      </c>
    </row>
    <row r="131" spans="1:4" hidden="1" x14ac:dyDescent="0.25">
      <c r="A131" t="s">
        <v>66</v>
      </c>
      <c r="B131" t="s">
        <v>18</v>
      </c>
    </row>
    <row r="132" spans="1:4" hidden="1" x14ac:dyDescent="0.25">
      <c r="A132" t="s">
        <v>66</v>
      </c>
      <c r="B132" t="s">
        <v>19</v>
      </c>
      <c r="C132">
        <v>1.1000000000000001E-3</v>
      </c>
      <c r="D132" t="s">
        <v>24</v>
      </c>
    </row>
    <row r="133" spans="1:4" hidden="1" x14ac:dyDescent="0.25">
      <c r="A133" t="s">
        <v>66</v>
      </c>
      <c r="B133" t="s">
        <v>20</v>
      </c>
    </row>
    <row r="134" spans="1:4" hidden="1" x14ac:dyDescent="0.25">
      <c r="A134" t="s">
        <v>67</v>
      </c>
      <c r="B134" t="s">
        <v>3</v>
      </c>
    </row>
    <row r="135" spans="1:4" hidden="1" x14ac:dyDescent="0.25">
      <c r="A135" t="s">
        <v>67</v>
      </c>
      <c r="B135" t="s">
        <v>57</v>
      </c>
    </row>
    <row r="136" spans="1:4" hidden="1" x14ac:dyDescent="0.25">
      <c r="A136" t="s">
        <v>67</v>
      </c>
      <c r="B136" t="s">
        <v>58</v>
      </c>
    </row>
    <row r="137" spans="1:4" hidden="1" x14ac:dyDescent="0.25">
      <c r="A137" t="s">
        <v>67</v>
      </c>
      <c r="B137" t="s">
        <v>59</v>
      </c>
    </row>
    <row r="138" spans="1:4" hidden="1" x14ac:dyDescent="0.25">
      <c r="A138" t="s">
        <v>67</v>
      </c>
      <c r="B138" t="s">
        <v>60</v>
      </c>
    </row>
    <row r="139" spans="1:4" hidden="1" x14ac:dyDescent="0.25">
      <c r="A139" t="s">
        <v>67</v>
      </c>
      <c r="B139" t="s">
        <v>4</v>
      </c>
    </row>
    <row r="140" spans="1:4" hidden="1" x14ac:dyDescent="0.25">
      <c r="A140" t="s">
        <v>67</v>
      </c>
      <c r="B140" t="s">
        <v>5</v>
      </c>
    </row>
    <row r="141" spans="1:4" hidden="1" x14ac:dyDescent="0.25">
      <c r="A141" t="s">
        <v>67</v>
      </c>
      <c r="B141" t="s">
        <v>6</v>
      </c>
    </row>
    <row r="142" spans="1:4" hidden="1" x14ac:dyDescent="0.25">
      <c r="A142" t="s">
        <v>67</v>
      </c>
      <c r="B142" t="s">
        <v>7</v>
      </c>
    </row>
    <row r="143" spans="1:4" hidden="1" x14ac:dyDescent="0.25">
      <c r="A143" t="s">
        <v>67</v>
      </c>
      <c r="B143" t="s">
        <v>8</v>
      </c>
    </row>
    <row r="144" spans="1:4" hidden="1" x14ac:dyDescent="0.25">
      <c r="A144" t="s">
        <v>67</v>
      </c>
      <c r="B144" t="s">
        <v>9</v>
      </c>
    </row>
    <row r="145" spans="1:4" hidden="1" x14ac:dyDescent="0.25">
      <c r="A145" t="s">
        <v>67</v>
      </c>
      <c r="B145" t="s">
        <v>10</v>
      </c>
    </row>
    <row r="146" spans="1:4" hidden="1" x14ac:dyDescent="0.25">
      <c r="A146" t="s">
        <v>67</v>
      </c>
      <c r="B146" t="s">
        <v>11</v>
      </c>
    </row>
    <row r="147" spans="1:4" hidden="1" x14ac:dyDescent="0.25">
      <c r="A147" t="s">
        <v>67</v>
      </c>
      <c r="B147" t="s">
        <v>12</v>
      </c>
    </row>
    <row r="148" spans="1:4" hidden="1" x14ac:dyDescent="0.25">
      <c r="A148" t="s">
        <v>67</v>
      </c>
      <c r="B148" t="s">
        <v>13</v>
      </c>
    </row>
    <row r="149" spans="1:4" hidden="1" x14ac:dyDescent="0.25">
      <c r="A149" t="s">
        <v>67</v>
      </c>
      <c r="B149" t="s">
        <v>14</v>
      </c>
    </row>
    <row r="150" spans="1:4" hidden="1" x14ac:dyDescent="0.25">
      <c r="A150" t="s">
        <v>67</v>
      </c>
      <c r="B150" t="s">
        <v>15</v>
      </c>
      <c r="C150">
        <v>1.3388888888888799</v>
      </c>
      <c r="D150" t="s">
        <v>24</v>
      </c>
    </row>
    <row r="151" spans="1:4" hidden="1" x14ac:dyDescent="0.25">
      <c r="A151" t="s">
        <v>67</v>
      </c>
      <c r="B151" t="s">
        <v>16</v>
      </c>
    </row>
    <row r="152" spans="1:4" hidden="1" x14ac:dyDescent="0.25">
      <c r="A152" t="s">
        <v>67</v>
      </c>
      <c r="B152" t="s">
        <v>17</v>
      </c>
    </row>
    <row r="153" spans="1:4" hidden="1" x14ac:dyDescent="0.25">
      <c r="A153" t="s">
        <v>67</v>
      </c>
      <c r="B153" t="s">
        <v>18</v>
      </c>
    </row>
    <row r="154" spans="1:4" hidden="1" x14ac:dyDescent="0.25">
      <c r="A154" t="s">
        <v>67</v>
      </c>
      <c r="B154" t="s">
        <v>19</v>
      </c>
    </row>
    <row r="155" spans="1:4" hidden="1" x14ac:dyDescent="0.25">
      <c r="A155" t="s">
        <v>67</v>
      </c>
      <c r="B155" t="s">
        <v>20</v>
      </c>
    </row>
    <row r="156" spans="1:4" hidden="1" x14ac:dyDescent="0.25">
      <c r="A156" t="s">
        <v>68</v>
      </c>
      <c r="B156" t="s">
        <v>3</v>
      </c>
    </row>
    <row r="157" spans="1:4" hidden="1" x14ac:dyDescent="0.25">
      <c r="A157" t="s">
        <v>68</v>
      </c>
      <c r="B157" t="s">
        <v>57</v>
      </c>
    </row>
    <row r="158" spans="1:4" hidden="1" x14ac:dyDescent="0.25">
      <c r="A158" t="s">
        <v>68</v>
      </c>
      <c r="B158" t="s">
        <v>58</v>
      </c>
    </row>
    <row r="159" spans="1:4" hidden="1" x14ac:dyDescent="0.25">
      <c r="A159" t="s">
        <v>68</v>
      </c>
      <c r="B159" t="s">
        <v>59</v>
      </c>
    </row>
    <row r="160" spans="1:4" hidden="1" x14ac:dyDescent="0.25">
      <c r="A160" t="s">
        <v>68</v>
      </c>
      <c r="B160" t="s">
        <v>60</v>
      </c>
    </row>
    <row r="161" spans="1:4" hidden="1" x14ac:dyDescent="0.25">
      <c r="A161" t="s">
        <v>68</v>
      </c>
      <c r="B161" t="s">
        <v>4</v>
      </c>
      <c r="C161">
        <v>2.2100000000000002E-2</v>
      </c>
    </row>
    <row r="162" spans="1:4" hidden="1" x14ac:dyDescent="0.25">
      <c r="A162" t="s">
        <v>68</v>
      </c>
      <c r="B162" t="s">
        <v>5</v>
      </c>
    </row>
    <row r="163" spans="1:4" hidden="1" x14ac:dyDescent="0.25">
      <c r="A163" t="s">
        <v>68</v>
      </c>
      <c r="B163" t="s">
        <v>6</v>
      </c>
    </row>
    <row r="164" spans="1:4" hidden="1" x14ac:dyDescent="0.25">
      <c r="A164" t="s">
        <v>68</v>
      </c>
      <c r="B164" t="s">
        <v>7</v>
      </c>
    </row>
    <row r="165" spans="1:4" hidden="1" x14ac:dyDescent="0.25">
      <c r="A165" t="s">
        <v>68</v>
      </c>
      <c r="B165" t="s">
        <v>8</v>
      </c>
    </row>
    <row r="166" spans="1:4" hidden="1" x14ac:dyDescent="0.25">
      <c r="A166" t="s">
        <v>68</v>
      </c>
      <c r="B166" t="s">
        <v>9</v>
      </c>
    </row>
    <row r="167" spans="1:4" hidden="1" x14ac:dyDescent="0.25">
      <c r="A167" t="s">
        <v>68</v>
      </c>
      <c r="B167" t="s">
        <v>10</v>
      </c>
    </row>
    <row r="168" spans="1:4" hidden="1" x14ac:dyDescent="0.25">
      <c r="A168" t="s">
        <v>68</v>
      </c>
      <c r="B168" t="s">
        <v>11</v>
      </c>
    </row>
    <row r="169" spans="1:4" hidden="1" x14ac:dyDescent="0.25">
      <c r="A169" t="s">
        <v>68</v>
      </c>
      <c r="B169" t="s">
        <v>12</v>
      </c>
    </row>
    <row r="170" spans="1:4" hidden="1" x14ac:dyDescent="0.25">
      <c r="A170" t="s">
        <v>68</v>
      </c>
      <c r="B170" t="s">
        <v>13</v>
      </c>
    </row>
    <row r="171" spans="1:4" hidden="1" x14ac:dyDescent="0.25">
      <c r="A171" t="s">
        <v>68</v>
      </c>
      <c r="B171" t="s">
        <v>14</v>
      </c>
    </row>
    <row r="172" spans="1:4" hidden="1" x14ac:dyDescent="0.25">
      <c r="A172" t="s">
        <v>68</v>
      </c>
      <c r="B172" t="s">
        <v>15</v>
      </c>
      <c r="C172">
        <v>0.96111111111000003</v>
      </c>
      <c r="D172" t="s">
        <v>24</v>
      </c>
    </row>
    <row r="173" spans="1:4" hidden="1" x14ac:dyDescent="0.25">
      <c r="A173" t="s">
        <v>68</v>
      </c>
      <c r="B173" t="s">
        <v>16</v>
      </c>
    </row>
    <row r="174" spans="1:4" hidden="1" x14ac:dyDescent="0.25">
      <c r="A174" t="s">
        <v>68</v>
      </c>
      <c r="B174" t="s">
        <v>17</v>
      </c>
    </row>
    <row r="175" spans="1:4" hidden="1" x14ac:dyDescent="0.25">
      <c r="A175" t="s">
        <v>68</v>
      </c>
      <c r="B175" t="s">
        <v>18</v>
      </c>
    </row>
    <row r="176" spans="1:4" hidden="1" x14ac:dyDescent="0.25">
      <c r="A176" t="s">
        <v>68</v>
      </c>
      <c r="B176" t="s">
        <v>19</v>
      </c>
    </row>
    <row r="177" spans="1:2" hidden="1" x14ac:dyDescent="0.25">
      <c r="A177" t="s">
        <v>68</v>
      </c>
      <c r="B177" t="s">
        <v>20</v>
      </c>
    </row>
    <row r="178" spans="1:2" hidden="1" x14ac:dyDescent="0.25">
      <c r="A178" t="s">
        <v>69</v>
      </c>
      <c r="B178" t="s">
        <v>3</v>
      </c>
    </row>
    <row r="179" spans="1:2" hidden="1" x14ac:dyDescent="0.25">
      <c r="A179" t="s">
        <v>69</v>
      </c>
      <c r="B179" t="s">
        <v>57</v>
      </c>
    </row>
    <row r="180" spans="1:2" hidden="1" x14ac:dyDescent="0.25">
      <c r="A180" t="s">
        <v>69</v>
      </c>
      <c r="B180" t="s">
        <v>58</v>
      </c>
    </row>
    <row r="181" spans="1:2" hidden="1" x14ac:dyDescent="0.25">
      <c r="A181" t="s">
        <v>69</v>
      </c>
      <c r="B181" t="s">
        <v>59</v>
      </c>
    </row>
    <row r="182" spans="1:2" hidden="1" x14ac:dyDescent="0.25">
      <c r="A182" t="s">
        <v>69</v>
      </c>
      <c r="B182" t="s">
        <v>60</v>
      </c>
    </row>
    <row r="183" spans="1:2" hidden="1" x14ac:dyDescent="0.25">
      <c r="A183" t="s">
        <v>69</v>
      </c>
      <c r="B183" t="s">
        <v>4</v>
      </c>
    </row>
    <row r="184" spans="1:2" hidden="1" x14ac:dyDescent="0.25">
      <c r="A184" t="s">
        <v>69</v>
      </c>
      <c r="B184" t="s">
        <v>5</v>
      </c>
    </row>
    <row r="185" spans="1:2" hidden="1" x14ac:dyDescent="0.25">
      <c r="A185" t="s">
        <v>69</v>
      </c>
      <c r="B185" t="s">
        <v>6</v>
      </c>
    </row>
    <row r="186" spans="1:2" hidden="1" x14ac:dyDescent="0.25">
      <c r="A186" t="s">
        <v>69</v>
      </c>
      <c r="B186" t="s">
        <v>7</v>
      </c>
    </row>
    <row r="187" spans="1:2" hidden="1" x14ac:dyDescent="0.25">
      <c r="A187" t="s">
        <v>69</v>
      </c>
      <c r="B187" t="s">
        <v>8</v>
      </c>
    </row>
    <row r="188" spans="1:2" hidden="1" x14ac:dyDescent="0.25">
      <c r="A188" t="s">
        <v>69</v>
      </c>
      <c r="B188" t="s">
        <v>9</v>
      </c>
    </row>
    <row r="189" spans="1:2" hidden="1" x14ac:dyDescent="0.25">
      <c r="A189" t="s">
        <v>69</v>
      </c>
      <c r="B189" t="s">
        <v>10</v>
      </c>
    </row>
    <row r="190" spans="1:2" hidden="1" x14ac:dyDescent="0.25">
      <c r="A190" t="s">
        <v>69</v>
      </c>
      <c r="B190" t="s">
        <v>11</v>
      </c>
    </row>
    <row r="191" spans="1:2" hidden="1" x14ac:dyDescent="0.25">
      <c r="A191" t="s">
        <v>69</v>
      </c>
      <c r="B191" t="s">
        <v>12</v>
      </c>
    </row>
    <row r="192" spans="1:2" hidden="1" x14ac:dyDescent="0.25">
      <c r="A192" t="s">
        <v>69</v>
      </c>
      <c r="B192" t="s">
        <v>13</v>
      </c>
    </row>
    <row r="193" spans="1:4" hidden="1" x14ac:dyDescent="0.25">
      <c r="A193" t="s">
        <v>69</v>
      </c>
      <c r="B193" t="s">
        <v>14</v>
      </c>
      <c r="C193">
        <v>0.25</v>
      </c>
      <c r="D193" t="s">
        <v>24</v>
      </c>
    </row>
    <row r="194" spans="1:4" hidden="1" x14ac:dyDescent="0.25">
      <c r="A194" t="s">
        <v>69</v>
      </c>
      <c r="B194" t="s">
        <v>15</v>
      </c>
    </row>
    <row r="195" spans="1:4" hidden="1" x14ac:dyDescent="0.25">
      <c r="A195" t="s">
        <v>69</v>
      </c>
      <c r="B195" t="s">
        <v>16</v>
      </c>
      <c r="C195">
        <f>0.15/154</f>
        <v>9.7402597402597403E-4</v>
      </c>
      <c r="D195" t="s">
        <v>24</v>
      </c>
    </row>
    <row r="196" spans="1:4" hidden="1" x14ac:dyDescent="0.25">
      <c r="A196" t="s">
        <v>69</v>
      </c>
      <c r="B196" t="s">
        <v>17</v>
      </c>
      <c r="C196">
        <f>0.17/154</f>
        <v>1.103896103896104E-3</v>
      </c>
      <c r="D196" t="s">
        <v>24</v>
      </c>
    </row>
    <row r="197" spans="1:4" hidden="1" x14ac:dyDescent="0.25">
      <c r="A197" t="s">
        <v>69</v>
      </c>
      <c r="B197" t="s">
        <v>18</v>
      </c>
    </row>
    <row r="198" spans="1:4" hidden="1" x14ac:dyDescent="0.25">
      <c r="A198" t="s">
        <v>69</v>
      </c>
      <c r="B198" t="s">
        <v>19</v>
      </c>
    </row>
    <row r="199" spans="1:4" hidden="1" x14ac:dyDescent="0.25">
      <c r="A199" t="s">
        <v>69</v>
      </c>
      <c r="B199" t="s">
        <v>20</v>
      </c>
    </row>
    <row r="200" spans="1:4" hidden="1" x14ac:dyDescent="0.25">
      <c r="A200" t="s">
        <v>70</v>
      </c>
      <c r="B200" t="s">
        <v>3</v>
      </c>
    </row>
    <row r="201" spans="1:4" hidden="1" x14ac:dyDescent="0.25">
      <c r="A201" t="s">
        <v>70</v>
      </c>
      <c r="B201" t="s">
        <v>57</v>
      </c>
    </row>
    <row r="202" spans="1:4" hidden="1" x14ac:dyDescent="0.25">
      <c r="A202" t="s">
        <v>70</v>
      </c>
      <c r="B202" t="s">
        <v>58</v>
      </c>
    </row>
    <row r="203" spans="1:4" hidden="1" x14ac:dyDescent="0.25">
      <c r="A203" t="s">
        <v>70</v>
      </c>
      <c r="B203" t="s">
        <v>59</v>
      </c>
    </row>
    <row r="204" spans="1:4" hidden="1" x14ac:dyDescent="0.25">
      <c r="A204" t="s">
        <v>70</v>
      </c>
      <c r="B204" t="s">
        <v>60</v>
      </c>
    </row>
    <row r="205" spans="1:4" hidden="1" x14ac:dyDescent="0.25">
      <c r="A205" t="s">
        <v>70</v>
      </c>
      <c r="B205" t="s">
        <v>4</v>
      </c>
      <c r="C205" s="2">
        <f xml:space="preserve"> 6.14*293.07107/1000</f>
        <v>1.7994563697999999</v>
      </c>
    </row>
    <row r="206" spans="1:4" hidden="1" x14ac:dyDescent="0.25">
      <c r="A206" t="s">
        <v>70</v>
      </c>
      <c r="B206" t="s">
        <v>5</v>
      </c>
      <c r="C206" s="2">
        <f xml:space="preserve"> 7.12*293.07107/1000</f>
        <v>2.0866660184000003</v>
      </c>
    </row>
    <row r="207" spans="1:4" hidden="1" x14ac:dyDescent="0.25">
      <c r="A207" t="s">
        <v>70</v>
      </c>
      <c r="B207" t="s">
        <v>6</v>
      </c>
      <c r="C207" s="2">
        <f xml:space="preserve"> 1.2*293.07107/1000</f>
        <v>0.35168528400000004</v>
      </c>
    </row>
    <row r="208" spans="1:4" hidden="1" x14ac:dyDescent="0.25">
      <c r="A208" t="s">
        <v>70</v>
      </c>
      <c r="B208" t="s">
        <v>7</v>
      </c>
      <c r="C208" s="2">
        <f xml:space="preserve"> 2.66*293.07107/1000</f>
        <v>0.77956904620000012</v>
      </c>
    </row>
    <row r="209" spans="1:3" hidden="1" x14ac:dyDescent="0.25">
      <c r="A209" t="s">
        <v>70</v>
      </c>
      <c r="B209" t="s">
        <v>8</v>
      </c>
      <c r="C209" s="2">
        <f xml:space="preserve"> 3.95*293.07107/1000</f>
        <v>1.1576307265000001</v>
      </c>
    </row>
    <row r="210" spans="1:3" hidden="1" x14ac:dyDescent="0.25">
      <c r="A210" t="s">
        <v>70</v>
      </c>
      <c r="B210" t="s">
        <v>9</v>
      </c>
    </row>
    <row r="211" spans="1:3" hidden="1" x14ac:dyDescent="0.25">
      <c r="A211" t="s">
        <v>70</v>
      </c>
      <c r="B211" t="s">
        <v>10</v>
      </c>
    </row>
    <row r="212" spans="1:3" hidden="1" x14ac:dyDescent="0.25">
      <c r="A212" t="s">
        <v>70</v>
      </c>
      <c r="B212" t="s">
        <v>11</v>
      </c>
    </row>
    <row r="213" spans="1:3" hidden="1" x14ac:dyDescent="0.25">
      <c r="A213" t="s">
        <v>70</v>
      </c>
      <c r="B213" t="s">
        <v>12</v>
      </c>
    </row>
    <row r="214" spans="1:3" hidden="1" x14ac:dyDescent="0.25">
      <c r="A214" t="s">
        <v>70</v>
      </c>
      <c r="B214" t="s">
        <v>13</v>
      </c>
    </row>
    <row r="215" spans="1:3" hidden="1" x14ac:dyDescent="0.25">
      <c r="A215" t="s">
        <v>70</v>
      </c>
      <c r="B215" t="s">
        <v>14</v>
      </c>
    </row>
    <row r="216" spans="1:3" hidden="1" x14ac:dyDescent="0.25">
      <c r="A216" t="s">
        <v>70</v>
      </c>
      <c r="B216" t="s">
        <v>15</v>
      </c>
    </row>
    <row r="217" spans="1:3" hidden="1" x14ac:dyDescent="0.25">
      <c r="A217" t="s">
        <v>70</v>
      </c>
      <c r="B217" t="s">
        <v>16</v>
      </c>
    </row>
    <row r="218" spans="1:3" hidden="1" x14ac:dyDescent="0.25">
      <c r="A218" t="s">
        <v>70</v>
      </c>
      <c r="B218" t="s">
        <v>17</v>
      </c>
    </row>
    <row r="219" spans="1:3" hidden="1" x14ac:dyDescent="0.25">
      <c r="A219" t="s">
        <v>70</v>
      </c>
      <c r="B219" t="s">
        <v>18</v>
      </c>
    </row>
    <row r="220" spans="1:3" hidden="1" x14ac:dyDescent="0.25">
      <c r="A220" t="s">
        <v>70</v>
      </c>
      <c r="B220" t="s">
        <v>19</v>
      </c>
    </row>
    <row r="221" spans="1:3" hidden="1" x14ac:dyDescent="0.25">
      <c r="A221" t="s">
        <v>70</v>
      </c>
      <c r="B221" t="s">
        <v>20</v>
      </c>
    </row>
    <row r="222" spans="1:3" hidden="1" x14ac:dyDescent="0.25">
      <c r="A222" t="s">
        <v>71</v>
      </c>
      <c r="B222" t="s">
        <v>3</v>
      </c>
    </row>
    <row r="223" spans="1:3" hidden="1" x14ac:dyDescent="0.25">
      <c r="A223" t="s">
        <v>71</v>
      </c>
      <c r="B223" t="s">
        <v>57</v>
      </c>
    </row>
    <row r="224" spans="1:3" hidden="1" x14ac:dyDescent="0.25">
      <c r="A224" t="s">
        <v>71</v>
      </c>
      <c r="B224" t="s">
        <v>58</v>
      </c>
    </row>
    <row r="225" spans="1:2" hidden="1" x14ac:dyDescent="0.25">
      <c r="A225" t="s">
        <v>71</v>
      </c>
      <c r="B225" t="s">
        <v>59</v>
      </c>
    </row>
    <row r="226" spans="1:2" hidden="1" x14ac:dyDescent="0.25">
      <c r="A226" t="s">
        <v>71</v>
      </c>
      <c r="B226" t="s">
        <v>60</v>
      </c>
    </row>
    <row r="227" spans="1:2" hidden="1" x14ac:dyDescent="0.25">
      <c r="A227" t="s">
        <v>71</v>
      </c>
      <c r="B227" t="s">
        <v>4</v>
      </c>
    </row>
    <row r="228" spans="1:2" hidden="1" x14ac:dyDescent="0.25">
      <c r="A228" t="s">
        <v>71</v>
      </c>
      <c r="B228" t="s">
        <v>5</v>
      </c>
    </row>
    <row r="229" spans="1:2" hidden="1" x14ac:dyDescent="0.25">
      <c r="A229" t="s">
        <v>71</v>
      </c>
      <c r="B229" t="s">
        <v>6</v>
      </c>
    </row>
    <row r="230" spans="1:2" hidden="1" x14ac:dyDescent="0.25">
      <c r="A230" t="s">
        <v>71</v>
      </c>
      <c r="B230" t="s">
        <v>7</v>
      </c>
    </row>
    <row r="231" spans="1:2" hidden="1" x14ac:dyDescent="0.25">
      <c r="A231" t="s">
        <v>71</v>
      </c>
      <c r="B231" t="s">
        <v>8</v>
      </c>
    </row>
    <row r="232" spans="1:2" hidden="1" x14ac:dyDescent="0.25">
      <c r="A232" t="s">
        <v>71</v>
      </c>
      <c r="B232" t="s">
        <v>9</v>
      </c>
    </row>
    <row r="233" spans="1:2" hidden="1" x14ac:dyDescent="0.25">
      <c r="A233" t="s">
        <v>71</v>
      </c>
      <c r="B233" t="s">
        <v>10</v>
      </c>
    </row>
    <row r="234" spans="1:2" hidden="1" x14ac:dyDescent="0.25">
      <c r="A234" t="s">
        <v>71</v>
      </c>
      <c r="B234" t="s">
        <v>11</v>
      </c>
    </row>
    <row r="235" spans="1:2" hidden="1" x14ac:dyDescent="0.25">
      <c r="A235" t="s">
        <v>71</v>
      </c>
      <c r="B235" t="s">
        <v>12</v>
      </c>
    </row>
    <row r="236" spans="1:2" hidden="1" x14ac:dyDescent="0.25">
      <c r="A236" t="s">
        <v>71</v>
      </c>
      <c r="B236" t="s">
        <v>13</v>
      </c>
    </row>
    <row r="237" spans="1:2" hidden="1" x14ac:dyDescent="0.25">
      <c r="A237" t="s">
        <v>71</v>
      </c>
      <c r="B237" t="s">
        <v>14</v>
      </c>
    </row>
    <row r="238" spans="1:2" hidden="1" x14ac:dyDescent="0.25">
      <c r="A238" t="s">
        <v>71</v>
      </c>
      <c r="B238" t="s">
        <v>15</v>
      </c>
    </row>
    <row r="239" spans="1:2" hidden="1" x14ac:dyDescent="0.25">
      <c r="A239" t="s">
        <v>71</v>
      </c>
      <c r="B239" t="s">
        <v>16</v>
      </c>
    </row>
    <row r="240" spans="1:2" hidden="1" x14ac:dyDescent="0.25">
      <c r="A240" t="s">
        <v>71</v>
      </c>
      <c r="B240" t="s">
        <v>17</v>
      </c>
    </row>
    <row r="241" spans="1:2" hidden="1" x14ac:dyDescent="0.25">
      <c r="A241" t="s">
        <v>71</v>
      </c>
      <c r="B241" t="s">
        <v>18</v>
      </c>
    </row>
    <row r="242" spans="1:2" hidden="1" x14ac:dyDescent="0.25">
      <c r="A242" t="s">
        <v>71</v>
      </c>
      <c r="B242" t="s">
        <v>19</v>
      </c>
    </row>
    <row r="243" spans="1:2" hidden="1" x14ac:dyDescent="0.25">
      <c r="A243" t="s">
        <v>71</v>
      </c>
      <c r="B243" t="s">
        <v>20</v>
      </c>
    </row>
    <row r="244" spans="1:2" hidden="1" x14ac:dyDescent="0.25">
      <c r="A244" t="s">
        <v>72</v>
      </c>
      <c r="B244" t="s">
        <v>3</v>
      </c>
    </row>
    <row r="245" spans="1:2" hidden="1" x14ac:dyDescent="0.25">
      <c r="A245" t="s">
        <v>72</v>
      </c>
      <c r="B245" t="s">
        <v>57</v>
      </c>
    </row>
    <row r="246" spans="1:2" hidden="1" x14ac:dyDescent="0.25">
      <c r="A246" t="s">
        <v>72</v>
      </c>
      <c r="B246" t="s">
        <v>58</v>
      </c>
    </row>
    <row r="247" spans="1:2" hidden="1" x14ac:dyDescent="0.25">
      <c r="A247" t="s">
        <v>72</v>
      </c>
      <c r="B247" t="s">
        <v>59</v>
      </c>
    </row>
    <row r="248" spans="1:2" hidden="1" x14ac:dyDescent="0.25">
      <c r="A248" t="s">
        <v>72</v>
      </c>
      <c r="B248" t="s">
        <v>60</v>
      </c>
    </row>
    <row r="249" spans="1:2" hidden="1" x14ac:dyDescent="0.25">
      <c r="A249" t="s">
        <v>72</v>
      </c>
      <c r="B249" t="s">
        <v>4</v>
      </c>
    </row>
    <row r="250" spans="1:2" hidden="1" x14ac:dyDescent="0.25">
      <c r="A250" t="s">
        <v>72</v>
      </c>
      <c r="B250" t="s">
        <v>5</v>
      </c>
    </row>
    <row r="251" spans="1:2" hidden="1" x14ac:dyDescent="0.25">
      <c r="A251" t="s">
        <v>72</v>
      </c>
      <c r="B251" t="s">
        <v>6</v>
      </c>
    </row>
    <row r="252" spans="1:2" hidden="1" x14ac:dyDescent="0.25">
      <c r="A252" t="s">
        <v>72</v>
      </c>
      <c r="B252" t="s">
        <v>7</v>
      </c>
    </row>
    <row r="253" spans="1:2" hidden="1" x14ac:dyDescent="0.25">
      <c r="A253" t="s">
        <v>72</v>
      </c>
      <c r="B253" t="s">
        <v>8</v>
      </c>
    </row>
    <row r="254" spans="1:2" hidden="1" x14ac:dyDescent="0.25">
      <c r="A254" t="s">
        <v>72</v>
      </c>
      <c r="B254" t="s">
        <v>9</v>
      </c>
    </row>
    <row r="255" spans="1:2" hidden="1" x14ac:dyDescent="0.25">
      <c r="A255" t="s">
        <v>72</v>
      </c>
      <c r="B255" t="s">
        <v>10</v>
      </c>
    </row>
    <row r="256" spans="1:2" hidden="1" x14ac:dyDescent="0.25">
      <c r="A256" t="s">
        <v>72</v>
      </c>
      <c r="B256" t="s">
        <v>11</v>
      </c>
    </row>
    <row r="257" spans="1:2" hidden="1" x14ac:dyDescent="0.25">
      <c r="A257" t="s">
        <v>72</v>
      </c>
      <c r="B257" t="s">
        <v>12</v>
      </c>
    </row>
    <row r="258" spans="1:2" hidden="1" x14ac:dyDescent="0.25">
      <c r="A258" t="s">
        <v>72</v>
      </c>
      <c r="B258" t="s">
        <v>13</v>
      </c>
    </row>
    <row r="259" spans="1:2" hidden="1" x14ac:dyDescent="0.25">
      <c r="A259" t="s">
        <v>72</v>
      </c>
      <c r="B259" t="s">
        <v>14</v>
      </c>
    </row>
    <row r="260" spans="1:2" hidden="1" x14ac:dyDescent="0.25">
      <c r="A260" t="s">
        <v>72</v>
      </c>
      <c r="B260" t="s">
        <v>15</v>
      </c>
    </row>
    <row r="261" spans="1:2" hidden="1" x14ac:dyDescent="0.25">
      <c r="A261" t="s">
        <v>72</v>
      </c>
      <c r="B261" t="s">
        <v>16</v>
      </c>
    </row>
    <row r="262" spans="1:2" hidden="1" x14ac:dyDescent="0.25">
      <c r="A262" t="s">
        <v>72</v>
      </c>
      <c r="B262" t="s">
        <v>17</v>
      </c>
    </row>
    <row r="263" spans="1:2" hidden="1" x14ac:dyDescent="0.25">
      <c r="A263" t="s">
        <v>72</v>
      </c>
      <c r="B263" t="s">
        <v>18</v>
      </c>
    </row>
    <row r="264" spans="1:2" hidden="1" x14ac:dyDescent="0.25">
      <c r="A264" t="s">
        <v>72</v>
      </c>
      <c r="B264" t="s">
        <v>19</v>
      </c>
    </row>
    <row r="265" spans="1:2" hidden="1" x14ac:dyDescent="0.25">
      <c r="A265" t="s">
        <v>72</v>
      </c>
      <c r="B265" t="s">
        <v>20</v>
      </c>
    </row>
    <row r="266" spans="1:2" hidden="1" x14ac:dyDescent="0.25">
      <c r="A266" t="s">
        <v>73</v>
      </c>
      <c r="B266" t="s">
        <v>3</v>
      </c>
    </row>
    <row r="267" spans="1:2" hidden="1" x14ac:dyDescent="0.25">
      <c r="A267" t="s">
        <v>73</v>
      </c>
      <c r="B267" t="s">
        <v>57</v>
      </c>
    </row>
    <row r="268" spans="1:2" hidden="1" x14ac:dyDescent="0.25">
      <c r="A268" t="s">
        <v>73</v>
      </c>
      <c r="B268" t="s">
        <v>58</v>
      </c>
    </row>
    <row r="269" spans="1:2" hidden="1" x14ac:dyDescent="0.25">
      <c r="A269" t="s">
        <v>73</v>
      </c>
      <c r="B269" t="s">
        <v>59</v>
      </c>
    </row>
    <row r="270" spans="1:2" hidden="1" x14ac:dyDescent="0.25">
      <c r="A270" t="s">
        <v>73</v>
      </c>
      <c r="B270" t="s">
        <v>60</v>
      </c>
    </row>
    <row r="271" spans="1:2" hidden="1" x14ac:dyDescent="0.25">
      <c r="A271" t="s">
        <v>73</v>
      </c>
      <c r="B271" t="s">
        <v>4</v>
      </c>
    </row>
    <row r="272" spans="1:2" hidden="1" x14ac:dyDescent="0.25">
      <c r="A272" t="s">
        <v>73</v>
      </c>
      <c r="B272" t="s">
        <v>5</v>
      </c>
    </row>
    <row r="273" spans="1:2" hidden="1" x14ac:dyDescent="0.25">
      <c r="A273" t="s">
        <v>73</v>
      </c>
      <c r="B273" t="s">
        <v>6</v>
      </c>
    </row>
    <row r="274" spans="1:2" hidden="1" x14ac:dyDescent="0.25">
      <c r="A274" t="s">
        <v>73</v>
      </c>
      <c r="B274" t="s">
        <v>7</v>
      </c>
    </row>
    <row r="275" spans="1:2" hidden="1" x14ac:dyDescent="0.25">
      <c r="A275" t="s">
        <v>73</v>
      </c>
      <c r="B275" t="s">
        <v>8</v>
      </c>
    </row>
    <row r="276" spans="1:2" hidden="1" x14ac:dyDescent="0.25">
      <c r="A276" t="s">
        <v>73</v>
      </c>
      <c r="B276" t="s">
        <v>9</v>
      </c>
    </row>
    <row r="277" spans="1:2" hidden="1" x14ac:dyDescent="0.25">
      <c r="A277" t="s">
        <v>73</v>
      </c>
      <c r="B277" t="s">
        <v>10</v>
      </c>
    </row>
    <row r="278" spans="1:2" hidden="1" x14ac:dyDescent="0.25">
      <c r="A278" t="s">
        <v>73</v>
      </c>
      <c r="B278" t="s">
        <v>11</v>
      </c>
    </row>
    <row r="279" spans="1:2" hidden="1" x14ac:dyDescent="0.25">
      <c r="A279" t="s">
        <v>73</v>
      </c>
      <c r="B279" t="s">
        <v>12</v>
      </c>
    </row>
    <row r="280" spans="1:2" hidden="1" x14ac:dyDescent="0.25">
      <c r="A280" t="s">
        <v>73</v>
      </c>
      <c r="B280" t="s">
        <v>13</v>
      </c>
    </row>
    <row r="281" spans="1:2" hidden="1" x14ac:dyDescent="0.25">
      <c r="A281" t="s">
        <v>73</v>
      </c>
      <c r="B281" t="s">
        <v>14</v>
      </c>
    </row>
    <row r="282" spans="1:2" hidden="1" x14ac:dyDescent="0.25">
      <c r="A282" t="s">
        <v>73</v>
      </c>
      <c r="B282" t="s">
        <v>15</v>
      </c>
    </row>
    <row r="283" spans="1:2" hidden="1" x14ac:dyDescent="0.25">
      <c r="A283" t="s">
        <v>73</v>
      </c>
      <c r="B283" t="s">
        <v>16</v>
      </c>
    </row>
    <row r="284" spans="1:2" hidden="1" x14ac:dyDescent="0.25">
      <c r="A284" t="s">
        <v>73</v>
      </c>
      <c r="B284" t="s">
        <v>17</v>
      </c>
    </row>
    <row r="285" spans="1:2" hidden="1" x14ac:dyDescent="0.25">
      <c r="A285" t="s">
        <v>73</v>
      </c>
      <c r="B285" t="s">
        <v>18</v>
      </c>
    </row>
    <row r="286" spans="1:2" hidden="1" x14ac:dyDescent="0.25">
      <c r="A286" t="s">
        <v>73</v>
      </c>
      <c r="B286" t="s">
        <v>19</v>
      </c>
    </row>
    <row r="287" spans="1:2" hidden="1" x14ac:dyDescent="0.25">
      <c r="A287" t="s">
        <v>73</v>
      </c>
      <c r="B287" t="s">
        <v>20</v>
      </c>
    </row>
    <row r="288" spans="1:2" hidden="1" x14ac:dyDescent="0.25">
      <c r="A288" t="s">
        <v>74</v>
      </c>
      <c r="B288" t="s">
        <v>3</v>
      </c>
    </row>
    <row r="289" spans="1:4" hidden="1" x14ac:dyDescent="0.25">
      <c r="A289" t="s">
        <v>74</v>
      </c>
      <c r="B289" t="s">
        <v>57</v>
      </c>
    </row>
    <row r="290" spans="1:4" hidden="1" x14ac:dyDescent="0.25">
      <c r="A290" t="s">
        <v>74</v>
      </c>
      <c r="B290" t="s">
        <v>58</v>
      </c>
    </row>
    <row r="291" spans="1:4" hidden="1" x14ac:dyDescent="0.25">
      <c r="A291" t="s">
        <v>74</v>
      </c>
      <c r="B291" t="s">
        <v>59</v>
      </c>
    </row>
    <row r="292" spans="1:4" hidden="1" x14ac:dyDescent="0.25">
      <c r="A292" t="s">
        <v>74</v>
      </c>
      <c r="B292" t="s">
        <v>60</v>
      </c>
    </row>
    <row r="293" spans="1:4" hidden="1" x14ac:dyDescent="0.25">
      <c r="A293" t="s">
        <v>74</v>
      </c>
      <c r="B293" t="s">
        <v>4</v>
      </c>
    </row>
    <row r="294" spans="1:4" hidden="1" x14ac:dyDescent="0.25">
      <c r="A294" t="s">
        <v>74</v>
      </c>
      <c r="B294" t="s">
        <v>5</v>
      </c>
    </row>
    <row r="295" spans="1:4" hidden="1" x14ac:dyDescent="0.25">
      <c r="A295" t="s">
        <v>74</v>
      </c>
      <c r="B295" t="s">
        <v>6</v>
      </c>
    </row>
    <row r="296" spans="1:4" hidden="1" x14ac:dyDescent="0.25">
      <c r="A296" t="s">
        <v>74</v>
      </c>
      <c r="B296" t="s">
        <v>7</v>
      </c>
    </row>
    <row r="297" spans="1:4" hidden="1" x14ac:dyDescent="0.25">
      <c r="A297" t="s">
        <v>74</v>
      </c>
      <c r="B297" t="s">
        <v>8</v>
      </c>
    </row>
    <row r="298" spans="1:4" hidden="1" x14ac:dyDescent="0.25">
      <c r="A298" t="s">
        <v>74</v>
      </c>
      <c r="B298" t="s">
        <v>9</v>
      </c>
    </row>
    <row r="299" spans="1:4" hidden="1" x14ac:dyDescent="0.25">
      <c r="A299" t="s">
        <v>74</v>
      </c>
      <c r="B299" t="s">
        <v>10</v>
      </c>
    </row>
    <row r="300" spans="1:4" hidden="1" x14ac:dyDescent="0.25">
      <c r="A300" t="s">
        <v>74</v>
      </c>
      <c r="B300" t="s">
        <v>11</v>
      </c>
    </row>
    <row r="301" spans="1:4" hidden="1" x14ac:dyDescent="0.25">
      <c r="A301" t="s">
        <v>74</v>
      </c>
      <c r="B301" t="s">
        <v>12</v>
      </c>
    </row>
    <row r="302" spans="1:4" hidden="1" x14ac:dyDescent="0.25">
      <c r="A302" t="s">
        <v>74</v>
      </c>
      <c r="B302" t="s">
        <v>13</v>
      </c>
    </row>
    <row r="303" spans="1:4" hidden="1" x14ac:dyDescent="0.25">
      <c r="A303" t="s">
        <v>74</v>
      </c>
      <c r="B303" t="s">
        <v>14</v>
      </c>
    </row>
    <row r="304" spans="1:4" hidden="1" x14ac:dyDescent="0.25">
      <c r="A304" t="s">
        <v>74</v>
      </c>
      <c r="B304" t="s">
        <v>15</v>
      </c>
      <c r="C304">
        <f>(209)/(180/24)</f>
        <v>27.866666666666667</v>
      </c>
      <c r="D304" t="s">
        <v>24</v>
      </c>
    </row>
    <row r="305" spans="1:4" hidden="1" x14ac:dyDescent="0.25">
      <c r="A305" t="s">
        <v>74</v>
      </c>
      <c r="B305" t="s">
        <v>16</v>
      </c>
      <c r="C305">
        <v>39.5</v>
      </c>
      <c r="D305" t="s">
        <v>24</v>
      </c>
    </row>
    <row r="306" spans="1:4" hidden="1" x14ac:dyDescent="0.25">
      <c r="A306" t="s">
        <v>74</v>
      </c>
      <c r="B306" t="s">
        <v>17</v>
      </c>
      <c r="C306">
        <f>299/(154/24)</f>
        <v>46.597402597402592</v>
      </c>
      <c r="D306" t="s">
        <v>24</v>
      </c>
    </row>
    <row r="307" spans="1:4" hidden="1" x14ac:dyDescent="0.25">
      <c r="A307" t="s">
        <v>74</v>
      </c>
      <c r="B307" t="s">
        <v>18</v>
      </c>
      <c r="C307">
        <v>1.36985</v>
      </c>
      <c r="D307" t="s">
        <v>24</v>
      </c>
    </row>
    <row r="308" spans="1:4" hidden="1" x14ac:dyDescent="0.25">
      <c r="A308" t="s">
        <v>74</v>
      </c>
      <c r="B308" t="s">
        <v>19</v>
      </c>
      <c r="C308">
        <v>0.50790555999999998</v>
      </c>
      <c r="D308" t="s">
        <v>24</v>
      </c>
    </row>
    <row r="309" spans="1:4" hidden="1" x14ac:dyDescent="0.25">
      <c r="A309" t="s">
        <v>74</v>
      </c>
      <c r="B309" t="s">
        <v>20</v>
      </c>
      <c r="C309">
        <v>0.41901666999999998</v>
      </c>
      <c r="D309" t="s">
        <v>24</v>
      </c>
    </row>
    <row r="310" spans="1:4" hidden="1" x14ac:dyDescent="0.25">
      <c r="A310" t="s">
        <v>75</v>
      </c>
      <c r="B310" t="s">
        <v>3</v>
      </c>
    </row>
    <row r="311" spans="1:4" hidden="1" x14ac:dyDescent="0.25">
      <c r="A311" t="s">
        <v>75</v>
      </c>
      <c r="B311" t="s">
        <v>57</v>
      </c>
    </row>
    <row r="312" spans="1:4" hidden="1" x14ac:dyDescent="0.25">
      <c r="A312" t="s">
        <v>75</v>
      </c>
      <c r="B312" t="s">
        <v>58</v>
      </c>
    </row>
    <row r="313" spans="1:4" hidden="1" x14ac:dyDescent="0.25">
      <c r="A313" t="s">
        <v>75</v>
      </c>
      <c r="B313" t="s">
        <v>59</v>
      </c>
    </row>
    <row r="314" spans="1:4" hidden="1" x14ac:dyDescent="0.25">
      <c r="A314" t="s">
        <v>75</v>
      </c>
      <c r="B314" t="s">
        <v>60</v>
      </c>
    </row>
    <row r="315" spans="1:4" hidden="1" x14ac:dyDescent="0.25">
      <c r="A315" t="s">
        <v>75</v>
      </c>
      <c r="B315" t="s">
        <v>4</v>
      </c>
    </row>
    <row r="316" spans="1:4" hidden="1" x14ac:dyDescent="0.25">
      <c r="A316" t="s">
        <v>75</v>
      </c>
      <c r="B316" t="s">
        <v>5</v>
      </c>
    </row>
    <row r="317" spans="1:4" hidden="1" x14ac:dyDescent="0.25">
      <c r="A317" t="s">
        <v>75</v>
      </c>
      <c r="B317" t="s">
        <v>6</v>
      </c>
    </row>
    <row r="318" spans="1:4" hidden="1" x14ac:dyDescent="0.25">
      <c r="A318" t="s">
        <v>75</v>
      </c>
      <c r="B318" t="s">
        <v>7</v>
      </c>
    </row>
    <row r="319" spans="1:4" hidden="1" x14ac:dyDescent="0.25">
      <c r="A319" t="s">
        <v>75</v>
      </c>
      <c r="B319" t="s">
        <v>8</v>
      </c>
    </row>
    <row r="320" spans="1:4" hidden="1" x14ac:dyDescent="0.25">
      <c r="A320" t="s">
        <v>75</v>
      </c>
      <c r="B320" t="s">
        <v>9</v>
      </c>
    </row>
    <row r="321" spans="1:4" hidden="1" x14ac:dyDescent="0.25">
      <c r="A321" t="s">
        <v>75</v>
      </c>
      <c r="B321" t="s">
        <v>10</v>
      </c>
    </row>
    <row r="322" spans="1:4" hidden="1" x14ac:dyDescent="0.25">
      <c r="A322" t="s">
        <v>75</v>
      </c>
      <c r="B322" t="s">
        <v>11</v>
      </c>
    </row>
    <row r="323" spans="1:4" hidden="1" x14ac:dyDescent="0.25">
      <c r="A323" t="s">
        <v>75</v>
      </c>
      <c r="B323" t="s">
        <v>12</v>
      </c>
    </row>
    <row r="324" spans="1:4" hidden="1" x14ac:dyDescent="0.25">
      <c r="A324" t="s">
        <v>75</v>
      </c>
      <c r="B324" t="s">
        <v>13</v>
      </c>
    </row>
    <row r="325" spans="1:4" hidden="1" x14ac:dyDescent="0.25">
      <c r="A325" t="s">
        <v>75</v>
      </c>
      <c r="B325" t="s">
        <v>14</v>
      </c>
    </row>
    <row r="326" spans="1:4" hidden="1" x14ac:dyDescent="0.25">
      <c r="A326" t="s">
        <v>75</v>
      </c>
      <c r="B326" t="s">
        <v>15</v>
      </c>
      <c r="C326">
        <f>43/180</f>
        <v>0.2388888888888889</v>
      </c>
      <c r="D326" t="s">
        <v>24</v>
      </c>
    </row>
    <row r="327" spans="1:4" hidden="1" x14ac:dyDescent="0.25">
      <c r="A327" t="s">
        <v>75</v>
      </c>
      <c r="B327" t="s">
        <v>16</v>
      </c>
      <c r="C327">
        <f>43/184</f>
        <v>0.23369565217391305</v>
      </c>
      <c r="D327" t="s">
        <v>24</v>
      </c>
    </row>
    <row r="328" spans="1:4" hidden="1" x14ac:dyDescent="0.25">
      <c r="A328" t="s">
        <v>75</v>
      </c>
      <c r="B328" t="s">
        <v>17</v>
      </c>
    </row>
    <row r="329" spans="1:4" hidden="1" x14ac:dyDescent="0.25">
      <c r="A329" t="s">
        <v>75</v>
      </c>
      <c r="B329" t="s">
        <v>18</v>
      </c>
    </row>
    <row r="330" spans="1:4" hidden="1" x14ac:dyDescent="0.25">
      <c r="A330" t="s">
        <v>75</v>
      </c>
      <c r="B330" t="s">
        <v>19</v>
      </c>
    </row>
    <row r="331" spans="1:4" hidden="1" x14ac:dyDescent="0.25">
      <c r="A331" t="s">
        <v>75</v>
      </c>
      <c r="B331" t="s">
        <v>20</v>
      </c>
    </row>
    <row r="332" spans="1:4" hidden="1" x14ac:dyDescent="0.25">
      <c r="A332" t="s">
        <v>76</v>
      </c>
      <c r="B332" t="s">
        <v>3</v>
      </c>
    </row>
    <row r="333" spans="1:4" hidden="1" x14ac:dyDescent="0.25">
      <c r="A333" t="s">
        <v>76</v>
      </c>
      <c r="B333" t="s">
        <v>57</v>
      </c>
    </row>
    <row r="334" spans="1:4" hidden="1" x14ac:dyDescent="0.25">
      <c r="A334" t="s">
        <v>76</v>
      </c>
      <c r="B334" t="s">
        <v>58</v>
      </c>
    </row>
    <row r="335" spans="1:4" hidden="1" x14ac:dyDescent="0.25">
      <c r="A335" t="s">
        <v>76</v>
      </c>
      <c r="B335" t="s">
        <v>59</v>
      </c>
    </row>
    <row r="336" spans="1:4" hidden="1" x14ac:dyDescent="0.25">
      <c r="A336" t="s">
        <v>76</v>
      </c>
      <c r="B336" t="s">
        <v>60</v>
      </c>
    </row>
    <row r="337" spans="1:2" hidden="1" x14ac:dyDescent="0.25">
      <c r="A337" t="s">
        <v>76</v>
      </c>
      <c r="B337" t="s">
        <v>4</v>
      </c>
    </row>
    <row r="338" spans="1:2" hidden="1" x14ac:dyDescent="0.25">
      <c r="A338" t="s">
        <v>76</v>
      </c>
      <c r="B338" t="s">
        <v>5</v>
      </c>
    </row>
    <row r="339" spans="1:2" hidden="1" x14ac:dyDescent="0.25">
      <c r="A339" t="s">
        <v>76</v>
      </c>
      <c r="B339" t="s">
        <v>6</v>
      </c>
    </row>
    <row r="340" spans="1:2" hidden="1" x14ac:dyDescent="0.25">
      <c r="A340" t="s">
        <v>76</v>
      </c>
      <c r="B340" t="s">
        <v>7</v>
      </c>
    </row>
    <row r="341" spans="1:2" hidden="1" x14ac:dyDescent="0.25">
      <c r="A341" t="s">
        <v>76</v>
      </c>
      <c r="B341" t="s">
        <v>8</v>
      </c>
    </row>
    <row r="342" spans="1:2" hidden="1" x14ac:dyDescent="0.25">
      <c r="A342" t="s">
        <v>76</v>
      </c>
      <c r="B342" t="s">
        <v>9</v>
      </c>
    </row>
    <row r="343" spans="1:2" hidden="1" x14ac:dyDescent="0.25">
      <c r="A343" t="s">
        <v>76</v>
      </c>
      <c r="B343" t="s">
        <v>10</v>
      </c>
    </row>
    <row r="344" spans="1:2" hidden="1" x14ac:dyDescent="0.25">
      <c r="A344" t="s">
        <v>76</v>
      </c>
      <c r="B344" t="s">
        <v>11</v>
      </c>
    </row>
    <row r="345" spans="1:2" hidden="1" x14ac:dyDescent="0.25">
      <c r="A345" t="s">
        <v>76</v>
      </c>
      <c r="B345" t="s">
        <v>12</v>
      </c>
    </row>
    <row r="346" spans="1:2" hidden="1" x14ac:dyDescent="0.25">
      <c r="A346" t="s">
        <v>76</v>
      </c>
      <c r="B346" t="s">
        <v>13</v>
      </c>
    </row>
    <row r="347" spans="1:2" hidden="1" x14ac:dyDescent="0.25">
      <c r="A347" t="s">
        <v>76</v>
      </c>
      <c r="B347" t="s">
        <v>14</v>
      </c>
    </row>
    <row r="348" spans="1:2" hidden="1" x14ac:dyDescent="0.25">
      <c r="A348" t="s">
        <v>76</v>
      </c>
      <c r="B348" t="s">
        <v>15</v>
      </c>
    </row>
    <row r="349" spans="1:2" hidden="1" x14ac:dyDescent="0.25">
      <c r="A349" t="s">
        <v>76</v>
      </c>
      <c r="B349" t="s">
        <v>16</v>
      </c>
    </row>
    <row r="350" spans="1:2" hidden="1" x14ac:dyDescent="0.25">
      <c r="A350" t="s">
        <v>76</v>
      </c>
      <c r="B350" t="s">
        <v>17</v>
      </c>
    </row>
    <row r="351" spans="1:2" hidden="1" x14ac:dyDescent="0.25">
      <c r="A351" t="s">
        <v>76</v>
      </c>
      <c r="B351" t="s">
        <v>18</v>
      </c>
    </row>
    <row r="352" spans="1:2" hidden="1" x14ac:dyDescent="0.25">
      <c r="A352" t="s">
        <v>76</v>
      </c>
      <c r="B352" t="s">
        <v>19</v>
      </c>
    </row>
    <row r="353" spans="1:2" hidden="1" x14ac:dyDescent="0.25">
      <c r="A353" t="s">
        <v>76</v>
      </c>
      <c r="B353" t="s">
        <v>20</v>
      </c>
    </row>
    <row r="354" spans="1:2" hidden="1" x14ac:dyDescent="0.25">
      <c r="A354" t="s">
        <v>77</v>
      </c>
      <c r="B354" t="s">
        <v>3</v>
      </c>
    </row>
    <row r="355" spans="1:2" hidden="1" x14ac:dyDescent="0.25">
      <c r="A355" t="s">
        <v>77</v>
      </c>
      <c r="B355" t="s">
        <v>57</v>
      </c>
    </row>
    <row r="356" spans="1:2" hidden="1" x14ac:dyDescent="0.25">
      <c r="A356" t="s">
        <v>77</v>
      </c>
      <c r="B356" t="s">
        <v>58</v>
      </c>
    </row>
    <row r="357" spans="1:2" hidden="1" x14ac:dyDescent="0.25">
      <c r="A357" t="s">
        <v>77</v>
      </c>
      <c r="B357" t="s">
        <v>59</v>
      </c>
    </row>
    <row r="358" spans="1:2" hidden="1" x14ac:dyDescent="0.25">
      <c r="A358" t="s">
        <v>77</v>
      </c>
      <c r="B358" t="s">
        <v>60</v>
      </c>
    </row>
    <row r="359" spans="1:2" hidden="1" x14ac:dyDescent="0.25">
      <c r="A359" t="s">
        <v>77</v>
      </c>
      <c r="B359" t="s">
        <v>4</v>
      </c>
    </row>
    <row r="360" spans="1:2" hidden="1" x14ac:dyDescent="0.25">
      <c r="A360" t="s">
        <v>77</v>
      </c>
      <c r="B360" t="s">
        <v>5</v>
      </c>
    </row>
    <row r="361" spans="1:2" hidden="1" x14ac:dyDescent="0.25">
      <c r="A361" t="s">
        <v>77</v>
      </c>
      <c r="B361" t="s">
        <v>6</v>
      </c>
    </row>
    <row r="362" spans="1:2" hidden="1" x14ac:dyDescent="0.25">
      <c r="A362" t="s">
        <v>77</v>
      </c>
      <c r="B362" t="s">
        <v>7</v>
      </c>
    </row>
    <row r="363" spans="1:2" hidden="1" x14ac:dyDescent="0.25">
      <c r="A363" t="s">
        <v>77</v>
      </c>
      <c r="B363" t="s">
        <v>8</v>
      </c>
    </row>
    <row r="364" spans="1:2" hidden="1" x14ac:dyDescent="0.25">
      <c r="A364" t="s">
        <v>77</v>
      </c>
      <c r="B364" t="s">
        <v>9</v>
      </c>
    </row>
    <row r="365" spans="1:2" hidden="1" x14ac:dyDescent="0.25">
      <c r="A365" t="s">
        <v>77</v>
      </c>
      <c r="B365" t="s">
        <v>10</v>
      </c>
    </row>
    <row r="366" spans="1:2" hidden="1" x14ac:dyDescent="0.25">
      <c r="A366" t="s">
        <v>77</v>
      </c>
      <c r="B366" t="s">
        <v>11</v>
      </c>
    </row>
    <row r="367" spans="1:2" hidden="1" x14ac:dyDescent="0.25">
      <c r="A367" t="s">
        <v>77</v>
      </c>
      <c r="B367" t="s">
        <v>12</v>
      </c>
    </row>
    <row r="368" spans="1:2" hidden="1" x14ac:dyDescent="0.25">
      <c r="A368" t="s">
        <v>77</v>
      </c>
      <c r="B368" t="s">
        <v>13</v>
      </c>
    </row>
    <row r="369" spans="1:4" hidden="1" x14ac:dyDescent="0.25">
      <c r="A369" t="s">
        <v>77</v>
      </c>
      <c r="B369" t="s">
        <v>14</v>
      </c>
      <c r="C369">
        <v>0.24399999999999999</v>
      </c>
      <c r="D369" t="s">
        <v>24</v>
      </c>
    </row>
    <row r="370" spans="1:4" hidden="1" x14ac:dyDescent="0.25">
      <c r="A370" t="s">
        <v>77</v>
      </c>
      <c r="B370" t="s">
        <v>15</v>
      </c>
    </row>
    <row r="371" spans="1:4" hidden="1" x14ac:dyDescent="0.25">
      <c r="A371" t="s">
        <v>77</v>
      </c>
      <c r="B371" t="s">
        <v>16</v>
      </c>
    </row>
    <row r="372" spans="1:4" hidden="1" x14ac:dyDescent="0.25">
      <c r="A372" t="s">
        <v>77</v>
      </c>
      <c r="B372" t="s">
        <v>17</v>
      </c>
    </row>
    <row r="373" spans="1:4" hidden="1" x14ac:dyDescent="0.25">
      <c r="A373" t="s">
        <v>77</v>
      </c>
      <c r="B373" t="s">
        <v>18</v>
      </c>
    </row>
    <row r="374" spans="1:4" hidden="1" x14ac:dyDescent="0.25">
      <c r="A374" t="s">
        <v>77</v>
      </c>
      <c r="B374" t="s">
        <v>19</v>
      </c>
    </row>
    <row r="375" spans="1:4" hidden="1" x14ac:dyDescent="0.25">
      <c r="A375" t="s">
        <v>77</v>
      </c>
      <c r="B375" t="s">
        <v>20</v>
      </c>
    </row>
    <row r="376" spans="1:4" hidden="1" x14ac:dyDescent="0.25">
      <c r="A376" t="s">
        <v>78</v>
      </c>
      <c r="B376" t="s">
        <v>3</v>
      </c>
    </row>
    <row r="377" spans="1:4" hidden="1" x14ac:dyDescent="0.25">
      <c r="A377" t="s">
        <v>78</v>
      </c>
      <c r="B377" t="s">
        <v>57</v>
      </c>
    </row>
    <row r="378" spans="1:4" hidden="1" x14ac:dyDescent="0.25">
      <c r="A378" t="s">
        <v>78</v>
      </c>
      <c r="B378" t="s">
        <v>58</v>
      </c>
    </row>
    <row r="379" spans="1:4" hidden="1" x14ac:dyDescent="0.25">
      <c r="A379" t="s">
        <v>78</v>
      </c>
      <c r="B379" t="s">
        <v>59</v>
      </c>
    </row>
    <row r="380" spans="1:4" hidden="1" x14ac:dyDescent="0.25">
      <c r="A380" t="s">
        <v>78</v>
      </c>
      <c r="B380" t="s">
        <v>60</v>
      </c>
    </row>
    <row r="381" spans="1:4" hidden="1" x14ac:dyDescent="0.25">
      <c r="A381" t="s">
        <v>78</v>
      </c>
      <c r="B381" t="s">
        <v>4</v>
      </c>
    </row>
    <row r="382" spans="1:4" hidden="1" x14ac:dyDescent="0.25">
      <c r="A382" t="s">
        <v>78</v>
      </c>
      <c r="B382" t="s">
        <v>5</v>
      </c>
    </row>
    <row r="383" spans="1:4" hidden="1" x14ac:dyDescent="0.25">
      <c r="A383" t="s">
        <v>78</v>
      </c>
      <c r="B383" t="s">
        <v>6</v>
      </c>
    </row>
    <row r="384" spans="1:4" hidden="1" x14ac:dyDescent="0.25">
      <c r="A384" t="s">
        <v>78</v>
      </c>
      <c r="B384" t="s">
        <v>7</v>
      </c>
    </row>
    <row r="385" spans="1:2" hidden="1" x14ac:dyDescent="0.25">
      <c r="A385" t="s">
        <v>78</v>
      </c>
      <c r="B385" t="s">
        <v>8</v>
      </c>
    </row>
    <row r="386" spans="1:2" hidden="1" x14ac:dyDescent="0.25">
      <c r="A386" t="s">
        <v>78</v>
      </c>
      <c r="B386" t="s">
        <v>9</v>
      </c>
    </row>
    <row r="387" spans="1:2" hidden="1" x14ac:dyDescent="0.25">
      <c r="A387" t="s">
        <v>78</v>
      </c>
      <c r="B387" t="s">
        <v>10</v>
      </c>
    </row>
    <row r="388" spans="1:2" hidden="1" x14ac:dyDescent="0.25">
      <c r="A388" t="s">
        <v>78</v>
      </c>
      <c r="B388" t="s">
        <v>11</v>
      </c>
    </row>
    <row r="389" spans="1:2" hidden="1" x14ac:dyDescent="0.25">
      <c r="A389" t="s">
        <v>78</v>
      </c>
      <c r="B389" t="s">
        <v>12</v>
      </c>
    </row>
    <row r="390" spans="1:2" hidden="1" x14ac:dyDescent="0.25">
      <c r="A390" t="s">
        <v>78</v>
      </c>
      <c r="B390" t="s">
        <v>13</v>
      </c>
    </row>
    <row r="391" spans="1:2" hidden="1" x14ac:dyDescent="0.25">
      <c r="A391" t="s">
        <v>78</v>
      </c>
      <c r="B391" t="s">
        <v>14</v>
      </c>
    </row>
    <row r="392" spans="1:2" hidden="1" x14ac:dyDescent="0.25">
      <c r="A392" t="s">
        <v>78</v>
      </c>
      <c r="B392" t="s">
        <v>15</v>
      </c>
    </row>
    <row r="393" spans="1:2" hidden="1" x14ac:dyDescent="0.25">
      <c r="A393" t="s">
        <v>78</v>
      </c>
      <c r="B393" t="s">
        <v>16</v>
      </c>
    </row>
    <row r="394" spans="1:2" hidden="1" x14ac:dyDescent="0.25">
      <c r="A394" t="s">
        <v>78</v>
      </c>
      <c r="B394" t="s">
        <v>17</v>
      </c>
    </row>
    <row r="395" spans="1:2" hidden="1" x14ac:dyDescent="0.25">
      <c r="A395" t="s">
        <v>78</v>
      </c>
      <c r="B395" t="s">
        <v>18</v>
      </c>
    </row>
    <row r="396" spans="1:2" hidden="1" x14ac:dyDescent="0.25">
      <c r="A396" t="s">
        <v>78</v>
      </c>
      <c r="B396" t="s">
        <v>19</v>
      </c>
    </row>
    <row r="397" spans="1:2" hidden="1" x14ac:dyDescent="0.25">
      <c r="A397" t="s">
        <v>78</v>
      </c>
      <c r="B397" t="s">
        <v>20</v>
      </c>
    </row>
    <row r="398" spans="1:2" hidden="1" x14ac:dyDescent="0.25">
      <c r="A398" t="s">
        <v>79</v>
      </c>
      <c r="B398" t="s">
        <v>3</v>
      </c>
    </row>
    <row r="399" spans="1:2" hidden="1" x14ac:dyDescent="0.25">
      <c r="A399" t="s">
        <v>79</v>
      </c>
      <c r="B399" t="s">
        <v>57</v>
      </c>
    </row>
    <row r="400" spans="1:2" hidden="1" x14ac:dyDescent="0.25">
      <c r="A400" t="s">
        <v>79</v>
      </c>
      <c r="B400" t="s">
        <v>58</v>
      </c>
    </row>
    <row r="401" spans="1:4" hidden="1" x14ac:dyDescent="0.25">
      <c r="A401" t="s">
        <v>79</v>
      </c>
      <c r="B401" t="s">
        <v>59</v>
      </c>
    </row>
    <row r="402" spans="1:4" hidden="1" x14ac:dyDescent="0.25">
      <c r="A402" t="s">
        <v>79</v>
      </c>
      <c r="B402" t="s">
        <v>60</v>
      </c>
    </row>
    <row r="403" spans="1:4" hidden="1" x14ac:dyDescent="0.25">
      <c r="A403" t="s">
        <v>79</v>
      </c>
      <c r="B403" t="s">
        <v>4</v>
      </c>
    </row>
    <row r="404" spans="1:4" hidden="1" x14ac:dyDescent="0.25">
      <c r="A404" t="s">
        <v>79</v>
      </c>
      <c r="B404" t="s">
        <v>5</v>
      </c>
    </row>
    <row r="405" spans="1:4" hidden="1" x14ac:dyDescent="0.25">
      <c r="A405" t="s">
        <v>79</v>
      </c>
      <c r="B405" t="s">
        <v>6</v>
      </c>
    </row>
    <row r="406" spans="1:4" hidden="1" x14ac:dyDescent="0.25">
      <c r="A406" t="s">
        <v>79</v>
      </c>
      <c r="B406" t="s">
        <v>7</v>
      </c>
    </row>
    <row r="407" spans="1:4" hidden="1" x14ac:dyDescent="0.25">
      <c r="A407" t="s">
        <v>79</v>
      </c>
      <c r="B407" t="s">
        <v>8</v>
      </c>
    </row>
    <row r="408" spans="1:4" hidden="1" x14ac:dyDescent="0.25">
      <c r="A408" t="s">
        <v>79</v>
      </c>
      <c r="B408" t="s">
        <v>9</v>
      </c>
    </row>
    <row r="409" spans="1:4" hidden="1" x14ac:dyDescent="0.25">
      <c r="A409" t="s">
        <v>79</v>
      </c>
      <c r="B409" t="s">
        <v>10</v>
      </c>
    </row>
    <row r="410" spans="1:4" hidden="1" x14ac:dyDescent="0.25">
      <c r="A410" t="s">
        <v>79</v>
      </c>
      <c r="B410" t="s">
        <v>11</v>
      </c>
    </row>
    <row r="411" spans="1:4" hidden="1" x14ac:dyDescent="0.25">
      <c r="A411" t="s">
        <v>79</v>
      </c>
      <c r="B411" t="s">
        <v>12</v>
      </c>
    </row>
    <row r="412" spans="1:4" hidden="1" x14ac:dyDescent="0.25">
      <c r="A412" t="s">
        <v>79</v>
      </c>
      <c r="B412" t="s">
        <v>13</v>
      </c>
    </row>
    <row r="413" spans="1:4" hidden="1" x14ac:dyDescent="0.25">
      <c r="A413" t="s">
        <v>79</v>
      </c>
      <c r="B413" t="s">
        <v>14</v>
      </c>
      <c r="C413">
        <f>2/6*0.572</f>
        <v>0.19066666666666665</v>
      </c>
      <c r="D413" t="s">
        <v>24</v>
      </c>
    </row>
    <row r="414" spans="1:4" hidden="1" x14ac:dyDescent="0.25">
      <c r="A414" t="s">
        <v>79</v>
      </c>
      <c r="B414" t="s">
        <v>15</v>
      </c>
    </row>
    <row r="415" spans="1:4" hidden="1" x14ac:dyDescent="0.25">
      <c r="A415" t="s">
        <v>79</v>
      </c>
      <c r="B415" t="s">
        <v>16</v>
      </c>
    </row>
    <row r="416" spans="1:4" hidden="1" x14ac:dyDescent="0.25">
      <c r="A416" t="s">
        <v>79</v>
      </c>
      <c r="B416" t="s">
        <v>17</v>
      </c>
    </row>
    <row r="417" spans="1:2" hidden="1" x14ac:dyDescent="0.25">
      <c r="A417" t="s">
        <v>79</v>
      </c>
      <c r="B417" t="s">
        <v>18</v>
      </c>
    </row>
    <row r="418" spans="1:2" hidden="1" x14ac:dyDescent="0.25">
      <c r="A418" t="s">
        <v>79</v>
      </c>
      <c r="B418" t="s">
        <v>19</v>
      </c>
    </row>
    <row r="419" spans="1:2" hidden="1" x14ac:dyDescent="0.25">
      <c r="A419" t="s">
        <v>79</v>
      </c>
      <c r="B419" t="s">
        <v>20</v>
      </c>
    </row>
    <row r="420" spans="1:2" hidden="1" x14ac:dyDescent="0.25">
      <c r="A420" t="s">
        <v>80</v>
      </c>
      <c r="B420" t="s">
        <v>3</v>
      </c>
    </row>
    <row r="421" spans="1:2" hidden="1" x14ac:dyDescent="0.25">
      <c r="A421" t="s">
        <v>80</v>
      </c>
      <c r="B421" t="s">
        <v>57</v>
      </c>
    </row>
    <row r="422" spans="1:2" hidden="1" x14ac:dyDescent="0.25">
      <c r="A422" t="s">
        <v>80</v>
      </c>
      <c r="B422" t="s">
        <v>58</v>
      </c>
    </row>
    <row r="423" spans="1:2" hidden="1" x14ac:dyDescent="0.25">
      <c r="A423" t="s">
        <v>80</v>
      </c>
      <c r="B423" t="s">
        <v>59</v>
      </c>
    </row>
    <row r="424" spans="1:2" hidden="1" x14ac:dyDescent="0.25">
      <c r="A424" t="s">
        <v>80</v>
      </c>
      <c r="B424" t="s">
        <v>60</v>
      </c>
    </row>
    <row r="425" spans="1:2" hidden="1" x14ac:dyDescent="0.25">
      <c r="A425" t="s">
        <v>80</v>
      </c>
      <c r="B425" t="s">
        <v>4</v>
      </c>
    </row>
    <row r="426" spans="1:2" hidden="1" x14ac:dyDescent="0.25">
      <c r="A426" t="s">
        <v>80</v>
      </c>
      <c r="B426" t="s">
        <v>5</v>
      </c>
    </row>
    <row r="427" spans="1:2" hidden="1" x14ac:dyDescent="0.25">
      <c r="A427" t="s">
        <v>80</v>
      </c>
      <c r="B427" t="s">
        <v>6</v>
      </c>
    </row>
    <row r="428" spans="1:2" hidden="1" x14ac:dyDescent="0.25">
      <c r="A428" t="s">
        <v>80</v>
      </c>
      <c r="B428" t="s">
        <v>7</v>
      </c>
    </row>
    <row r="429" spans="1:2" hidden="1" x14ac:dyDescent="0.25">
      <c r="A429" t="s">
        <v>80</v>
      </c>
      <c r="B429" t="s">
        <v>8</v>
      </c>
    </row>
    <row r="430" spans="1:2" hidden="1" x14ac:dyDescent="0.25">
      <c r="A430" t="s">
        <v>80</v>
      </c>
      <c r="B430" t="s">
        <v>9</v>
      </c>
    </row>
    <row r="431" spans="1:2" hidden="1" x14ac:dyDescent="0.25">
      <c r="A431" t="s">
        <v>80</v>
      </c>
      <c r="B431" t="s">
        <v>10</v>
      </c>
    </row>
    <row r="432" spans="1:2" hidden="1" x14ac:dyDescent="0.25">
      <c r="A432" t="s">
        <v>80</v>
      </c>
      <c r="B432" t="s">
        <v>11</v>
      </c>
    </row>
    <row r="433" spans="1:4" hidden="1" x14ac:dyDescent="0.25">
      <c r="A433" t="s">
        <v>80</v>
      </c>
      <c r="B433" t="s">
        <v>12</v>
      </c>
    </row>
    <row r="434" spans="1:4" hidden="1" x14ac:dyDescent="0.25">
      <c r="A434" t="s">
        <v>80</v>
      </c>
      <c r="B434" t="s">
        <v>13</v>
      </c>
    </row>
    <row r="435" spans="1:4" hidden="1" x14ac:dyDescent="0.25">
      <c r="A435" t="s">
        <v>80</v>
      </c>
      <c r="B435" t="s">
        <v>14</v>
      </c>
      <c r="C435">
        <v>1</v>
      </c>
      <c r="D435" t="s">
        <v>24</v>
      </c>
    </row>
    <row r="436" spans="1:4" hidden="1" x14ac:dyDescent="0.25">
      <c r="A436" t="s">
        <v>80</v>
      </c>
      <c r="B436" t="s">
        <v>15</v>
      </c>
    </row>
    <row r="437" spans="1:4" hidden="1" x14ac:dyDescent="0.25">
      <c r="A437" t="s">
        <v>80</v>
      </c>
      <c r="B437" t="s">
        <v>16</v>
      </c>
    </row>
    <row r="438" spans="1:4" hidden="1" x14ac:dyDescent="0.25">
      <c r="A438" t="s">
        <v>80</v>
      </c>
      <c r="B438" t="s">
        <v>17</v>
      </c>
    </row>
    <row r="439" spans="1:4" hidden="1" x14ac:dyDescent="0.25">
      <c r="A439" t="s">
        <v>80</v>
      </c>
      <c r="B439" t="s">
        <v>18</v>
      </c>
    </row>
    <row r="440" spans="1:4" hidden="1" x14ac:dyDescent="0.25">
      <c r="A440" t="s">
        <v>80</v>
      </c>
      <c r="B440" t="s">
        <v>19</v>
      </c>
    </row>
    <row r="441" spans="1:4" hidden="1" x14ac:dyDescent="0.25">
      <c r="A441" t="s">
        <v>80</v>
      </c>
      <c r="B441" t="s">
        <v>20</v>
      </c>
    </row>
    <row r="442" spans="1:4" hidden="1" x14ac:dyDescent="0.25">
      <c r="A442" t="s">
        <v>81</v>
      </c>
      <c r="B442" t="s">
        <v>3</v>
      </c>
    </row>
    <row r="443" spans="1:4" hidden="1" x14ac:dyDescent="0.25">
      <c r="A443" t="s">
        <v>81</v>
      </c>
      <c r="B443" t="s">
        <v>57</v>
      </c>
    </row>
    <row r="444" spans="1:4" hidden="1" x14ac:dyDescent="0.25">
      <c r="A444" t="s">
        <v>81</v>
      </c>
      <c r="B444" t="s">
        <v>58</v>
      </c>
    </row>
    <row r="445" spans="1:4" hidden="1" x14ac:dyDescent="0.25">
      <c r="A445" t="s">
        <v>81</v>
      </c>
      <c r="B445" t="s">
        <v>59</v>
      </c>
    </row>
    <row r="446" spans="1:4" hidden="1" x14ac:dyDescent="0.25">
      <c r="A446" t="s">
        <v>81</v>
      </c>
      <c r="B446" t="s">
        <v>60</v>
      </c>
    </row>
    <row r="447" spans="1:4" hidden="1" x14ac:dyDescent="0.25">
      <c r="A447" t="s">
        <v>81</v>
      </c>
      <c r="B447" t="s">
        <v>4</v>
      </c>
    </row>
    <row r="448" spans="1:4" hidden="1" x14ac:dyDescent="0.25">
      <c r="A448" t="s">
        <v>81</v>
      </c>
      <c r="B448" t="s">
        <v>5</v>
      </c>
    </row>
    <row r="449" spans="1:2" hidden="1" x14ac:dyDescent="0.25">
      <c r="A449" t="s">
        <v>81</v>
      </c>
      <c r="B449" t="s">
        <v>6</v>
      </c>
    </row>
    <row r="450" spans="1:2" hidden="1" x14ac:dyDescent="0.25">
      <c r="A450" t="s">
        <v>81</v>
      </c>
      <c r="B450" t="s">
        <v>7</v>
      </c>
    </row>
    <row r="451" spans="1:2" hidden="1" x14ac:dyDescent="0.25">
      <c r="A451" t="s">
        <v>81</v>
      </c>
      <c r="B451" t="s">
        <v>8</v>
      </c>
    </row>
    <row r="452" spans="1:2" hidden="1" x14ac:dyDescent="0.25">
      <c r="A452" t="s">
        <v>81</v>
      </c>
      <c r="B452" t="s">
        <v>9</v>
      </c>
    </row>
    <row r="453" spans="1:2" hidden="1" x14ac:dyDescent="0.25">
      <c r="A453" t="s">
        <v>81</v>
      </c>
      <c r="B453" t="s">
        <v>10</v>
      </c>
    </row>
    <row r="454" spans="1:2" hidden="1" x14ac:dyDescent="0.25">
      <c r="A454" t="s">
        <v>81</v>
      </c>
      <c r="B454" t="s">
        <v>11</v>
      </c>
    </row>
    <row r="455" spans="1:2" hidden="1" x14ac:dyDescent="0.25">
      <c r="A455" t="s">
        <v>81</v>
      </c>
      <c r="B455" t="s">
        <v>12</v>
      </c>
    </row>
    <row r="456" spans="1:2" hidden="1" x14ac:dyDescent="0.25">
      <c r="A456" t="s">
        <v>81</v>
      </c>
      <c r="B456" t="s">
        <v>13</v>
      </c>
    </row>
    <row r="457" spans="1:2" hidden="1" x14ac:dyDescent="0.25">
      <c r="A457" t="s">
        <v>81</v>
      </c>
      <c r="B457" t="s">
        <v>14</v>
      </c>
    </row>
    <row r="458" spans="1:2" hidden="1" x14ac:dyDescent="0.25">
      <c r="A458" t="s">
        <v>81</v>
      </c>
      <c r="B458" t="s">
        <v>15</v>
      </c>
    </row>
    <row r="459" spans="1:2" hidden="1" x14ac:dyDescent="0.25">
      <c r="A459" t="s">
        <v>81</v>
      </c>
      <c r="B459" t="s">
        <v>16</v>
      </c>
    </row>
    <row r="460" spans="1:2" hidden="1" x14ac:dyDescent="0.25">
      <c r="A460" t="s">
        <v>81</v>
      </c>
      <c r="B460" t="s">
        <v>17</v>
      </c>
    </row>
    <row r="461" spans="1:2" hidden="1" x14ac:dyDescent="0.25">
      <c r="A461" t="s">
        <v>81</v>
      </c>
      <c r="B461" t="s">
        <v>18</v>
      </c>
    </row>
    <row r="462" spans="1:2" hidden="1" x14ac:dyDescent="0.25">
      <c r="A462" t="s">
        <v>81</v>
      </c>
      <c r="B462" t="s">
        <v>19</v>
      </c>
    </row>
    <row r="463" spans="1:2" hidden="1" x14ac:dyDescent="0.25">
      <c r="A463" t="s">
        <v>81</v>
      </c>
      <c r="B463" t="s">
        <v>20</v>
      </c>
    </row>
    <row r="464" spans="1:2" hidden="1" x14ac:dyDescent="0.25">
      <c r="A464" t="s">
        <v>82</v>
      </c>
      <c r="B464" t="s">
        <v>3</v>
      </c>
    </row>
    <row r="465" spans="1:4" hidden="1" x14ac:dyDescent="0.25">
      <c r="A465" t="s">
        <v>82</v>
      </c>
      <c r="B465" t="s">
        <v>57</v>
      </c>
    </row>
    <row r="466" spans="1:4" hidden="1" x14ac:dyDescent="0.25">
      <c r="A466" t="s">
        <v>82</v>
      </c>
      <c r="B466" t="s">
        <v>58</v>
      </c>
    </row>
    <row r="467" spans="1:4" hidden="1" x14ac:dyDescent="0.25">
      <c r="A467" t="s">
        <v>82</v>
      </c>
      <c r="B467" t="s">
        <v>59</v>
      </c>
    </row>
    <row r="468" spans="1:4" hidden="1" x14ac:dyDescent="0.25">
      <c r="A468" t="s">
        <v>82</v>
      </c>
      <c r="B468" t="s">
        <v>60</v>
      </c>
    </row>
    <row r="469" spans="1:4" hidden="1" x14ac:dyDescent="0.25">
      <c r="A469" t="s">
        <v>82</v>
      </c>
      <c r="B469" t="s">
        <v>4</v>
      </c>
      <c r="C469" s="2">
        <v>3</v>
      </c>
    </row>
    <row r="470" spans="1:4" hidden="1" x14ac:dyDescent="0.25">
      <c r="A470" t="s">
        <v>82</v>
      </c>
      <c r="B470" t="s">
        <v>5</v>
      </c>
      <c r="C470" s="2">
        <v>6.67</v>
      </c>
    </row>
    <row r="471" spans="1:4" hidden="1" x14ac:dyDescent="0.25">
      <c r="A471" t="s">
        <v>82</v>
      </c>
      <c r="B471" t="s">
        <v>6</v>
      </c>
      <c r="C471" s="2">
        <v>0.6</v>
      </c>
    </row>
    <row r="472" spans="1:4" hidden="1" x14ac:dyDescent="0.25">
      <c r="A472" t="s">
        <v>82</v>
      </c>
      <c r="B472" t="s">
        <v>7</v>
      </c>
      <c r="C472" s="2">
        <v>4</v>
      </c>
    </row>
    <row r="473" spans="1:4" hidden="1" x14ac:dyDescent="0.25">
      <c r="A473" t="s">
        <v>82</v>
      </c>
      <c r="B473" t="s">
        <v>8</v>
      </c>
      <c r="C473" s="2">
        <v>14.68</v>
      </c>
    </row>
    <row r="474" spans="1:4" hidden="1" x14ac:dyDescent="0.25">
      <c r="A474" t="s">
        <v>82</v>
      </c>
      <c r="B474" t="s">
        <v>9</v>
      </c>
      <c r="C474" s="2">
        <v>6.66</v>
      </c>
    </row>
    <row r="475" spans="1:4" hidden="1" x14ac:dyDescent="0.25">
      <c r="A475" t="s">
        <v>82</v>
      </c>
      <c r="B475" t="s">
        <v>10</v>
      </c>
      <c r="C475" s="2"/>
    </row>
    <row r="476" spans="1:4" hidden="1" x14ac:dyDescent="0.25">
      <c r="A476" t="s">
        <v>82</v>
      </c>
      <c r="B476" t="s">
        <v>11</v>
      </c>
      <c r="C476" s="2"/>
    </row>
    <row r="477" spans="1:4" hidden="1" x14ac:dyDescent="0.25">
      <c r="A477" t="s">
        <v>82</v>
      </c>
      <c r="B477" t="s">
        <v>12</v>
      </c>
      <c r="C477" s="2"/>
    </row>
    <row r="478" spans="1:4" hidden="1" x14ac:dyDescent="0.25">
      <c r="A478" t="s">
        <v>82</v>
      </c>
      <c r="B478" t="s">
        <v>13</v>
      </c>
      <c r="C478" s="2"/>
    </row>
    <row r="479" spans="1:4" hidden="1" x14ac:dyDescent="0.25">
      <c r="A479" t="s">
        <v>82</v>
      </c>
      <c r="B479" t="s">
        <v>14</v>
      </c>
      <c r="C479">
        <v>2.39</v>
      </c>
      <c r="D479" t="s">
        <v>24</v>
      </c>
    </row>
    <row r="480" spans="1:4" hidden="1" x14ac:dyDescent="0.25">
      <c r="A480" t="s">
        <v>82</v>
      </c>
      <c r="B480" t="s">
        <v>15</v>
      </c>
    </row>
    <row r="481" spans="1:2" hidden="1" x14ac:dyDescent="0.25">
      <c r="A481" t="s">
        <v>82</v>
      </c>
      <c r="B481" t="s">
        <v>16</v>
      </c>
    </row>
    <row r="482" spans="1:2" hidden="1" x14ac:dyDescent="0.25">
      <c r="A482" t="s">
        <v>82</v>
      </c>
      <c r="B482" t="s">
        <v>17</v>
      </c>
    </row>
    <row r="483" spans="1:2" hidden="1" x14ac:dyDescent="0.25">
      <c r="A483" t="s">
        <v>82</v>
      </c>
      <c r="B483" t="s">
        <v>18</v>
      </c>
    </row>
    <row r="484" spans="1:2" hidden="1" x14ac:dyDescent="0.25">
      <c r="A484" t="s">
        <v>82</v>
      </c>
      <c r="B484" t="s">
        <v>19</v>
      </c>
    </row>
    <row r="485" spans="1:2" hidden="1" x14ac:dyDescent="0.25">
      <c r="A485" t="s">
        <v>82</v>
      </c>
      <c r="B485" t="s">
        <v>20</v>
      </c>
    </row>
    <row r="486" spans="1:2" hidden="1" x14ac:dyDescent="0.25">
      <c r="A486" t="s">
        <v>83</v>
      </c>
      <c r="B486" t="s">
        <v>3</v>
      </c>
    </row>
    <row r="487" spans="1:2" hidden="1" x14ac:dyDescent="0.25">
      <c r="A487" t="s">
        <v>83</v>
      </c>
      <c r="B487" t="s">
        <v>57</v>
      </c>
    </row>
    <row r="488" spans="1:2" hidden="1" x14ac:dyDescent="0.25">
      <c r="A488" t="s">
        <v>83</v>
      </c>
      <c r="B488" t="s">
        <v>58</v>
      </c>
    </row>
    <row r="489" spans="1:2" hidden="1" x14ac:dyDescent="0.25">
      <c r="A489" t="s">
        <v>83</v>
      </c>
      <c r="B489" t="s">
        <v>59</v>
      </c>
    </row>
    <row r="490" spans="1:2" hidden="1" x14ac:dyDescent="0.25">
      <c r="A490" t="s">
        <v>83</v>
      </c>
      <c r="B490" t="s">
        <v>60</v>
      </c>
    </row>
    <row r="491" spans="1:2" hidden="1" x14ac:dyDescent="0.25">
      <c r="A491" t="s">
        <v>83</v>
      </c>
      <c r="B491" t="s">
        <v>4</v>
      </c>
    </row>
    <row r="492" spans="1:2" hidden="1" x14ac:dyDescent="0.25">
      <c r="A492" t="s">
        <v>83</v>
      </c>
      <c r="B492" t="s">
        <v>5</v>
      </c>
    </row>
    <row r="493" spans="1:2" hidden="1" x14ac:dyDescent="0.25">
      <c r="A493" t="s">
        <v>83</v>
      </c>
      <c r="B493" t="s">
        <v>6</v>
      </c>
    </row>
    <row r="494" spans="1:2" hidden="1" x14ac:dyDescent="0.25">
      <c r="A494" t="s">
        <v>83</v>
      </c>
      <c r="B494" t="s">
        <v>7</v>
      </c>
    </row>
    <row r="495" spans="1:2" hidden="1" x14ac:dyDescent="0.25">
      <c r="A495" t="s">
        <v>83</v>
      </c>
      <c r="B495" t="s">
        <v>8</v>
      </c>
    </row>
    <row r="496" spans="1:2" hidden="1" x14ac:dyDescent="0.25">
      <c r="A496" t="s">
        <v>83</v>
      </c>
      <c r="B496" t="s">
        <v>9</v>
      </c>
    </row>
    <row r="497" spans="1:2" hidden="1" x14ac:dyDescent="0.25">
      <c r="A497" t="s">
        <v>83</v>
      </c>
      <c r="B497" t="s">
        <v>10</v>
      </c>
    </row>
    <row r="498" spans="1:2" hidden="1" x14ac:dyDescent="0.25">
      <c r="A498" t="s">
        <v>83</v>
      </c>
      <c r="B498" t="s">
        <v>11</v>
      </c>
    </row>
    <row r="499" spans="1:2" hidden="1" x14ac:dyDescent="0.25">
      <c r="A499" t="s">
        <v>83</v>
      </c>
      <c r="B499" t="s">
        <v>12</v>
      </c>
    </row>
    <row r="500" spans="1:2" hidden="1" x14ac:dyDescent="0.25">
      <c r="A500" t="s">
        <v>83</v>
      </c>
      <c r="B500" t="s">
        <v>13</v>
      </c>
    </row>
    <row r="501" spans="1:2" hidden="1" x14ac:dyDescent="0.25">
      <c r="A501" t="s">
        <v>83</v>
      </c>
      <c r="B501" t="s">
        <v>14</v>
      </c>
    </row>
    <row r="502" spans="1:2" hidden="1" x14ac:dyDescent="0.25">
      <c r="A502" t="s">
        <v>83</v>
      </c>
      <c r="B502" t="s">
        <v>15</v>
      </c>
    </row>
    <row r="503" spans="1:2" hidden="1" x14ac:dyDescent="0.25">
      <c r="A503" t="s">
        <v>83</v>
      </c>
      <c r="B503" t="s">
        <v>16</v>
      </c>
    </row>
    <row r="504" spans="1:2" hidden="1" x14ac:dyDescent="0.25">
      <c r="A504" t="s">
        <v>83</v>
      </c>
      <c r="B504" t="s">
        <v>17</v>
      </c>
    </row>
    <row r="505" spans="1:2" hidden="1" x14ac:dyDescent="0.25">
      <c r="A505" t="s">
        <v>83</v>
      </c>
      <c r="B505" t="s">
        <v>18</v>
      </c>
    </row>
    <row r="506" spans="1:2" hidden="1" x14ac:dyDescent="0.25">
      <c r="A506" t="s">
        <v>83</v>
      </c>
      <c r="B506" t="s">
        <v>19</v>
      </c>
    </row>
    <row r="507" spans="1:2" hidden="1" x14ac:dyDescent="0.25">
      <c r="A507" t="s">
        <v>83</v>
      </c>
      <c r="B507" t="s">
        <v>20</v>
      </c>
    </row>
    <row r="508" spans="1:2" hidden="1" x14ac:dyDescent="0.25">
      <c r="A508" t="s">
        <v>84</v>
      </c>
      <c r="B508" t="s">
        <v>3</v>
      </c>
    </row>
    <row r="509" spans="1:2" hidden="1" x14ac:dyDescent="0.25">
      <c r="A509" t="s">
        <v>84</v>
      </c>
      <c r="B509" t="s">
        <v>57</v>
      </c>
    </row>
    <row r="510" spans="1:2" hidden="1" x14ac:dyDescent="0.25">
      <c r="A510" t="s">
        <v>84</v>
      </c>
      <c r="B510" t="s">
        <v>58</v>
      </c>
    </row>
    <row r="511" spans="1:2" hidden="1" x14ac:dyDescent="0.25">
      <c r="A511" t="s">
        <v>84</v>
      </c>
      <c r="B511" t="s">
        <v>59</v>
      </c>
    </row>
    <row r="512" spans="1:2" hidden="1" x14ac:dyDescent="0.25">
      <c r="A512" t="s">
        <v>84</v>
      </c>
      <c r="B512" t="s">
        <v>60</v>
      </c>
    </row>
    <row r="513" spans="1:2" hidden="1" x14ac:dyDescent="0.25">
      <c r="A513" t="s">
        <v>84</v>
      </c>
      <c r="B513" t="s">
        <v>4</v>
      </c>
    </row>
    <row r="514" spans="1:2" hidden="1" x14ac:dyDescent="0.25">
      <c r="A514" t="s">
        <v>84</v>
      </c>
      <c r="B514" t="s">
        <v>5</v>
      </c>
    </row>
    <row r="515" spans="1:2" hidden="1" x14ac:dyDescent="0.25">
      <c r="A515" t="s">
        <v>84</v>
      </c>
      <c r="B515" t="s">
        <v>6</v>
      </c>
    </row>
    <row r="516" spans="1:2" hidden="1" x14ac:dyDescent="0.25">
      <c r="A516" t="s">
        <v>84</v>
      </c>
      <c r="B516" t="s">
        <v>7</v>
      </c>
    </row>
    <row r="517" spans="1:2" hidden="1" x14ac:dyDescent="0.25">
      <c r="A517" t="s">
        <v>84</v>
      </c>
      <c r="B517" t="s">
        <v>8</v>
      </c>
    </row>
    <row r="518" spans="1:2" hidden="1" x14ac:dyDescent="0.25">
      <c r="A518" t="s">
        <v>84</v>
      </c>
      <c r="B518" t="s">
        <v>9</v>
      </c>
    </row>
    <row r="519" spans="1:2" hidden="1" x14ac:dyDescent="0.25">
      <c r="A519" t="s">
        <v>84</v>
      </c>
      <c r="B519" t="s">
        <v>10</v>
      </c>
    </row>
    <row r="520" spans="1:2" hidden="1" x14ac:dyDescent="0.25">
      <c r="A520" t="s">
        <v>84</v>
      </c>
      <c r="B520" t="s">
        <v>11</v>
      </c>
    </row>
    <row r="521" spans="1:2" hidden="1" x14ac:dyDescent="0.25">
      <c r="A521" t="s">
        <v>84</v>
      </c>
      <c r="B521" t="s">
        <v>12</v>
      </c>
    </row>
    <row r="522" spans="1:2" hidden="1" x14ac:dyDescent="0.25">
      <c r="A522" t="s">
        <v>84</v>
      </c>
      <c r="B522" t="s">
        <v>13</v>
      </c>
    </row>
    <row r="523" spans="1:2" hidden="1" x14ac:dyDescent="0.25">
      <c r="A523" t="s">
        <v>84</v>
      </c>
      <c r="B523" t="s">
        <v>14</v>
      </c>
    </row>
    <row r="524" spans="1:2" hidden="1" x14ac:dyDescent="0.25">
      <c r="A524" t="s">
        <v>84</v>
      </c>
      <c r="B524" t="s">
        <v>15</v>
      </c>
    </row>
    <row r="525" spans="1:2" hidden="1" x14ac:dyDescent="0.25">
      <c r="A525" t="s">
        <v>84</v>
      </c>
      <c r="B525" t="s">
        <v>16</v>
      </c>
    </row>
    <row r="526" spans="1:2" hidden="1" x14ac:dyDescent="0.25">
      <c r="A526" t="s">
        <v>84</v>
      </c>
      <c r="B526" t="s">
        <v>17</v>
      </c>
    </row>
    <row r="527" spans="1:2" hidden="1" x14ac:dyDescent="0.25">
      <c r="A527" t="s">
        <v>84</v>
      </c>
      <c r="B527" t="s">
        <v>18</v>
      </c>
    </row>
    <row r="528" spans="1:2" hidden="1" x14ac:dyDescent="0.25">
      <c r="A528" t="s">
        <v>84</v>
      </c>
      <c r="B528" t="s">
        <v>19</v>
      </c>
    </row>
    <row r="529" spans="1:3" hidden="1" x14ac:dyDescent="0.25">
      <c r="A529" t="s">
        <v>84</v>
      </c>
      <c r="B529" t="s">
        <v>20</v>
      </c>
    </row>
    <row r="530" spans="1:3" hidden="1" x14ac:dyDescent="0.25">
      <c r="A530" t="s">
        <v>85</v>
      </c>
      <c r="B530" t="s">
        <v>3</v>
      </c>
    </row>
    <row r="531" spans="1:3" hidden="1" x14ac:dyDescent="0.25">
      <c r="A531" t="s">
        <v>85</v>
      </c>
      <c r="B531" t="s">
        <v>57</v>
      </c>
    </row>
    <row r="532" spans="1:3" hidden="1" x14ac:dyDescent="0.25">
      <c r="A532" t="s">
        <v>85</v>
      </c>
      <c r="B532" t="s">
        <v>58</v>
      </c>
    </row>
    <row r="533" spans="1:3" hidden="1" x14ac:dyDescent="0.25">
      <c r="A533" t="s">
        <v>85</v>
      </c>
      <c r="B533" t="s">
        <v>59</v>
      </c>
    </row>
    <row r="534" spans="1:3" hidden="1" x14ac:dyDescent="0.25">
      <c r="A534" t="s">
        <v>85</v>
      </c>
      <c r="B534" t="s">
        <v>60</v>
      </c>
    </row>
    <row r="535" spans="1:3" hidden="1" x14ac:dyDescent="0.25">
      <c r="A535" t="s">
        <v>85</v>
      </c>
      <c r="B535" t="s">
        <v>4</v>
      </c>
    </row>
    <row r="536" spans="1:3" hidden="1" x14ac:dyDescent="0.25">
      <c r="A536" t="s">
        <v>85</v>
      </c>
      <c r="B536" t="s">
        <v>5</v>
      </c>
    </row>
    <row r="537" spans="1:3" hidden="1" x14ac:dyDescent="0.25">
      <c r="A537" t="s">
        <v>85</v>
      </c>
      <c r="B537" t="s">
        <v>6</v>
      </c>
      <c r="C537">
        <f>1.76*293.07107/1000</f>
        <v>0.51580508319999996</v>
      </c>
    </row>
    <row r="538" spans="1:3" hidden="1" x14ac:dyDescent="0.25">
      <c r="A538" t="s">
        <v>85</v>
      </c>
      <c r="B538" t="s">
        <v>7</v>
      </c>
      <c r="C538">
        <f>0.79*293.07107/1000</f>
        <v>0.23152614530000001</v>
      </c>
    </row>
    <row r="539" spans="1:3" hidden="1" x14ac:dyDescent="0.25">
      <c r="A539" t="s">
        <v>85</v>
      </c>
      <c r="B539" t="s">
        <v>8</v>
      </c>
      <c r="C539">
        <f>3.76*293.07107/1000</f>
        <v>1.1019472232</v>
      </c>
    </row>
    <row r="540" spans="1:3" hidden="1" x14ac:dyDescent="0.25">
      <c r="A540" t="s">
        <v>85</v>
      </c>
      <c r="B540" t="s">
        <v>9</v>
      </c>
    </row>
    <row r="541" spans="1:3" hidden="1" x14ac:dyDescent="0.25">
      <c r="A541" t="s">
        <v>85</v>
      </c>
      <c r="B541" t="s">
        <v>10</v>
      </c>
    </row>
    <row r="542" spans="1:3" hidden="1" x14ac:dyDescent="0.25">
      <c r="A542" t="s">
        <v>85</v>
      </c>
      <c r="B542" t="s">
        <v>11</v>
      </c>
    </row>
    <row r="543" spans="1:3" hidden="1" x14ac:dyDescent="0.25">
      <c r="A543" t="s">
        <v>85</v>
      </c>
      <c r="B543" t="s">
        <v>12</v>
      </c>
    </row>
    <row r="544" spans="1:3" hidden="1" x14ac:dyDescent="0.25">
      <c r="A544" t="s">
        <v>85</v>
      </c>
      <c r="B544" t="s">
        <v>13</v>
      </c>
    </row>
    <row r="545" spans="1:4" hidden="1" x14ac:dyDescent="0.25">
      <c r="A545" t="s">
        <v>85</v>
      </c>
      <c r="B545" t="s">
        <v>14</v>
      </c>
    </row>
    <row r="546" spans="1:4" hidden="1" x14ac:dyDescent="0.25">
      <c r="A546" t="s">
        <v>85</v>
      </c>
      <c r="B546" t="s">
        <v>15</v>
      </c>
    </row>
    <row r="547" spans="1:4" hidden="1" x14ac:dyDescent="0.25">
      <c r="A547" t="s">
        <v>85</v>
      </c>
      <c r="B547" t="s">
        <v>16</v>
      </c>
    </row>
    <row r="548" spans="1:4" hidden="1" x14ac:dyDescent="0.25">
      <c r="A548" t="s">
        <v>85</v>
      </c>
      <c r="B548" t="s">
        <v>17</v>
      </c>
    </row>
    <row r="549" spans="1:4" hidden="1" x14ac:dyDescent="0.25">
      <c r="A549" t="s">
        <v>85</v>
      </c>
      <c r="B549" t="s">
        <v>18</v>
      </c>
    </row>
    <row r="550" spans="1:4" hidden="1" x14ac:dyDescent="0.25">
      <c r="A550" t="s">
        <v>85</v>
      </c>
      <c r="B550" t="s">
        <v>19</v>
      </c>
    </row>
    <row r="551" spans="1:4" hidden="1" x14ac:dyDescent="0.25">
      <c r="A551" t="s">
        <v>85</v>
      </c>
      <c r="B551" t="s">
        <v>20</v>
      </c>
    </row>
    <row r="552" spans="1:4" hidden="1" x14ac:dyDescent="0.25">
      <c r="A552" t="s">
        <v>86</v>
      </c>
      <c r="B552" t="s">
        <v>4</v>
      </c>
      <c r="C552">
        <f>0.0244+0.0035</f>
        <v>2.7900000000000001E-2</v>
      </c>
    </row>
    <row r="553" spans="1:4" hidden="1" x14ac:dyDescent="0.25">
      <c r="A553" t="s">
        <v>86</v>
      </c>
      <c r="B553" t="s">
        <v>5</v>
      </c>
      <c r="C553">
        <f>0.0298+0.0031</f>
        <v>3.2899999999999999E-2</v>
      </c>
    </row>
    <row r="554" spans="1:4" hidden="1" x14ac:dyDescent="0.25">
      <c r="A554" t="s">
        <v>86</v>
      </c>
      <c r="B554" t="s">
        <v>6</v>
      </c>
      <c r="C554">
        <f>0.0313+0.0313</f>
        <v>6.2600000000000003E-2</v>
      </c>
    </row>
    <row r="555" spans="1:4" hidden="1" x14ac:dyDescent="0.25">
      <c r="A555" t="s">
        <v>86</v>
      </c>
      <c r="B555" t="s">
        <v>7</v>
      </c>
      <c r="C555">
        <v>0.02</v>
      </c>
    </row>
    <row r="556" spans="1:4" hidden="1" x14ac:dyDescent="0.25">
      <c r="A556" t="s">
        <v>86</v>
      </c>
      <c r="B556" t="s">
        <v>8</v>
      </c>
      <c r="C556">
        <f>0.021+0.0034+0</f>
        <v>2.4400000000000002E-2</v>
      </c>
    </row>
    <row r="557" spans="1:4" hidden="1" x14ac:dyDescent="0.25">
      <c r="A557" t="s">
        <v>86</v>
      </c>
      <c r="B557" t="s">
        <v>9</v>
      </c>
      <c r="C557">
        <f>0.054+0.006</f>
        <v>0.06</v>
      </c>
    </row>
    <row r="558" spans="1:4" x14ac:dyDescent="0.25">
      <c r="A558" t="s">
        <v>65</v>
      </c>
      <c r="B558" t="s">
        <v>122</v>
      </c>
      <c r="C558">
        <v>-1.5126999999999999</v>
      </c>
      <c r="D558" t="s">
        <v>23</v>
      </c>
    </row>
    <row r="559" spans="1:4" x14ac:dyDescent="0.25">
      <c r="A559" t="s">
        <v>78</v>
      </c>
      <c r="B559" t="s">
        <v>122</v>
      </c>
      <c r="C559">
        <v>2.4170000000000001E-2</v>
      </c>
      <c r="D559" t="s">
        <v>23</v>
      </c>
    </row>
    <row r="560" spans="1:4" x14ac:dyDescent="0.25">
      <c r="A560" t="s">
        <v>81</v>
      </c>
      <c r="B560" t="s">
        <v>122</v>
      </c>
      <c r="C560">
        <v>0.34939999999999999</v>
      </c>
      <c r="D560" t="s">
        <v>23</v>
      </c>
    </row>
    <row r="561" spans="1:4" x14ac:dyDescent="0.25">
      <c r="A561" t="s">
        <v>82</v>
      </c>
      <c r="B561" t="s">
        <v>122</v>
      </c>
      <c r="C561">
        <v>0.39989999999999998</v>
      </c>
      <c r="D561" t="s">
        <v>23</v>
      </c>
    </row>
    <row r="562" spans="1:4" x14ac:dyDescent="0.25">
      <c r="A562" t="s">
        <v>83</v>
      </c>
      <c r="B562" t="s">
        <v>122</v>
      </c>
      <c r="C562">
        <v>2.9940000000000001E-2</v>
      </c>
      <c r="D562" t="s">
        <v>23</v>
      </c>
    </row>
    <row r="563" spans="1:4" x14ac:dyDescent="0.25">
      <c r="A563" t="s">
        <v>84</v>
      </c>
      <c r="B563" t="s">
        <v>122</v>
      </c>
      <c r="C563">
        <v>3.8099999999999998E-5</v>
      </c>
      <c r="D563" t="s">
        <v>23</v>
      </c>
    </row>
    <row r="564" spans="1:4" hidden="1" x14ac:dyDescent="0.25">
      <c r="A564" t="s">
        <v>72</v>
      </c>
      <c r="B564" t="s">
        <v>124</v>
      </c>
      <c r="C564">
        <v>3.6220000000000002E-2</v>
      </c>
      <c r="D564" t="s">
        <v>23</v>
      </c>
    </row>
    <row r="565" spans="1:4" hidden="1" x14ac:dyDescent="0.25">
      <c r="A565" t="s">
        <v>62</v>
      </c>
      <c r="B565" t="s">
        <v>124</v>
      </c>
      <c r="C565">
        <v>7.1479999999999998E-3</v>
      </c>
      <c r="D565" t="s">
        <v>23</v>
      </c>
    </row>
    <row r="566" spans="1:4" hidden="1" x14ac:dyDescent="0.25">
      <c r="A566" t="s">
        <v>76</v>
      </c>
      <c r="B566" t="s">
        <v>124</v>
      </c>
      <c r="C566">
        <v>4.0210000000000003E-3</v>
      </c>
      <c r="D566" t="s">
        <v>23</v>
      </c>
    </row>
    <row r="567" spans="1:4" hidden="1" x14ac:dyDescent="0.25">
      <c r="A567" t="s">
        <v>65</v>
      </c>
      <c r="B567" t="s">
        <v>124</v>
      </c>
      <c r="C567">
        <v>1.7860000000000001E-2</v>
      </c>
      <c r="D567" t="s">
        <v>23</v>
      </c>
    </row>
    <row r="568" spans="1:4" hidden="1" x14ac:dyDescent="0.25">
      <c r="A568" t="s">
        <v>82</v>
      </c>
      <c r="B568" t="s">
        <v>124</v>
      </c>
      <c r="C568">
        <v>1.69</v>
      </c>
      <c r="D568" t="s">
        <v>23</v>
      </c>
    </row>
    <row r="569" spans="1:4" hidden="1" x14ac:dyDescent="0.25">
      <c r="A569" t="s">
        <v>78</v>
      </c>
      <c r="B569" t="s">
        <v>124</v>
      </c>
      <c r="C569">
        <v>-0.69940000000000002</v>
      </c>
      <c r="D569" t="s">
        <v>23</v>
      </c>
    </row>
    <row r="570" spans="1:4" hidden="1" x14ac:dyDescent="0.25">
      <c r="A570" t="s">
        <v>70</v>
      </c>
      <c r="B570" t="s">
        <v>124</v>
      </c>
      <c r="C570">
        <v>0</v>
      </c>
      <c r="D570" t="s">
        <v>23</v>
      </c>
    </row>
    <row r="571" spans="1:4" hidden="1" x14ac:dyDescent="0.25">
      <c r="A571" t="s">
        <v>72</v>
      </c>
      <c r="B571" t="s">
        <v>125</v>
      </c>
      <c r="C571">
        <v>3.5839999999999997E-2</v>
      </c>
      <c r="D571" t="s">
        <v>23</v>
      </c>
    </row>
    <row r="572" spans="1:4" hidden="1" x14ac:dyDescent="0.25">
      <c r="A572" t="s">
        <v>62</v>
      </c>
      <c r="B572" t="s">
        <v>125</v>
      </c>
      <c r="C572">
        <v>7.1770000000000002E-3</v>
      </c>
      <c r="D572" t="s">
        <v>23</v>
      </c>
    </row>
    <row r="573" spans="1:4" hidden="1" x14ac:dyDescent="0.25">
      <c r="A573" t="s">
        <v>76</v>
      </c>
      <c r="B573" t="s">
        <v>125</v>
      </c>
      <c r="C573">
        <v>0</v>
      </c>
      <c r="D573" t="s">
        <v>23</v>
      </c>
    </row>
    <row r="574" spans="1:4" hidden="1" x14ac:dyDescent="0.25">
      <c r="A574" t="s">
        <v>65</v>
      </c>
      <c r="B574" t="s">
        <v>125</v>
      </c>
      <c r="C574">
        <v>2.2822</v>
      </c>
      <c r="D574" t="s">
        <v>23</v>
      </c>
    </row>
    <row r="575" spans="1:4" hidden="1" x14ac:dyDescent="0.25">
      <c r="A575" t="s">
        <v>82</v>
      </c>
      <c r="B575" t="s">
        <v>125</v>
      </c>
      <c r="C575">
        <v>2.0276000000000001</v>
      </c>
      <c r="D575" t="s">
        <v>23</v>
      </c>
    </row>
    <row r="576" spans="1:4" hidden="1" x14ac:dyDescent="0.25">
      <c r="A576" t="s">
        <v>78</v>
      </c>
      <c r="B576" t="s">
        <v>125</v>
      </c>
      <c r="C576">
        <v>-2.1486999999999998</v>
      </c>
      <c r="D576" t="s">
        <v>23</v>
      </c>
    </row>
    <row r="577" spans="1:4" hidden="1" x14ac:dyDescent="0.25">
      <c r="A577" t="s">
        <v>70</v>
      </c>
      <c r="B577" t="s">
        <v>125</v>
      </c>
      <c r="C577">
        <v>-0.40479999999999999</v>
      </c>
      <c r="D577" t="s">
        <v>23</v>
      </c>
    </row>
  </sheetData>
  <autoFilter ref="A1:D577" xr:uid="{00000000-0001-0000-0200-000000000000}">
    <filterColumn colId="1">
      <filters>
        <filter val="Lignin Recovery"/>
      </filters>
    </filterColumn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5"/>
  <sheetViews>
    <sheetView topLeftCell="A61" workbookViewId="0">
      <selection activeCell="E39" sqref="E39"/>
    </sheetView>
  </sheetViews>
  <sheetFormatPr defaultRowHeight="15" x14ac:dyDescent="0.25"/>
  <sheetData>
    <row r="1" spans="1:3" x14ac:dyDescent="0.25">
      <c r="A1" s="1" t="s">
        <v>28</v>
      </c>
      <c r="B1" s="1" t="s">
        <v>0</v>
      </c>
      <c r="C1" s="1" t="s">
        <v>2</v>
      </c>
    </row>
    <row r="2" spans="1:3" x14ac:dyDescent="0.25">
      <c r="A2" t="s">
        <v>29</v>
      </c>
      <c r="B2" t="s">
        <v>3</v>
      </c>
    </row>
    <row r="3" spans="1:3" x14ac:dyDescent="0.25">
      <c r="A3" t="s">
        <v>29</v>
      </c>
      <c r="B3" t="s">
        <v>57</v>
      </c>
    </row>
    <row r="4" spans="1:3" x14ac:dyDescent="0.25">
      <c r="A4" t="s">
        <v>29</v>
      </c>
      <c r="B4" t="s">
        <v>58</v>
      </c>
    </row>
    <row r="5" spans="1:3" x14ac:dyDescent="0.25">
      <c r="A5" t="s">
        <v>29</v>
      </c>
      <c r="B5" t="s">
        <v>59</v>
      </c>
    </row>
    <row r="6" spans="1:3" x14ac:dyDescent="0.25">
      <c r="A6" t="s">
        <v>29</v>
      </c>
      <c r="B6" t="s">
        <v>60</v>
      </c>
    </row>
    <row r="7" spans="1:3" x14ac:dyDescent="0.25">
      <c r="A7" t="s">
        <v>29</v>
      </c>
      <c r="B7" t="s">
        <v>4</v>
      </c>
    </row>
    <row r="8" spans="1:3" x14ac:dyDescent="0.25">
      <c r="A8" t="s">
        <v>29</v>
      </c>
      <c r="B8" t="s">
        <v>5</v>
      </c>
    </row>
    <row r="9" spans="1:3" x14ac:dyDescent="0.25">
      <c r="A9" t="s">
        <v>29</v>
      </c>
      <c r="B9" t="s">
        <v>6</v>
      </c>
    </row>
    <row r="10" spans="1:3" x14ac:dyDescent="0.25">
      <c r="A10" t="s">
        <v>29</v>
      </c>
      <c r="B10" t="s">
        <v>7</v>
      </c>
    </row>
    <row r="11" spans="1:3" x14ac:dyDescent="0.25">
      <c r="A11" t="s">
        <v>29</v>
      </c>
      <c r="B11" t="s">
        <v>8</v>
      </c>
    </row>
    <row r="12" spans="1:3" x14ac:dyDescent="0.25">
      <c r="A12" t="s">
        <v>29</v>
      </c>
      <c r="B12" t="s">
        <v>9</v>
      </c>
    </row>
    <row r="13" spans="1:3" x14ac:dyDescent="0.25">
      <c r="A13" t="s">
        <v>29</v>
      </c>
      <c r="B13" t="s">
        <v>10</v>
      </c>
    </row>
    <row r="14" spans="1:3" x14ac:dyDescent="0.25">
      <c r="A14" t="s">
        <v>29</v>
      </c>
      <c r="B14" t="s">
        <v>11</v>
      </c>
    </row>
    <row r="15" spans="1:3" x14ac:dyDescent="0.25">
      <c r="A15" t="s">
        <v>29</v>
      </c>
      <c r="B15" t="s">
        <v>12</v>
      </c>
    </row>
    <row r="16" spans="1:3" x14ac:dyDescent="0.25">
      <c r="A16" t="s">
        <v>29</v>
      </c>
      <c r="B16" t="s">
        <v>13</v>
      </c>
    </row>
    <row r="17" spans="1:3" x14ac:dyDescent="0.25">
      <c r="A17" t="s">
        <v>29</v>
      </c>
      <c r="B17" t="s">
        <v>14</v>
      </c>
    </row>
    <row r="18" spans="1:3" x14ac:dyDescent="0.25">
      <c r="A18" t="s">
        <v>29</v>
      </c>
      <c r="B18" t="s">
        <v>15</v>
      </c>
    </row>
    <row r="19" spans="1:3" x14ac:dyDescent="0.25">
      <c r="A19" t="s">
        <v>29</v>
      </c>
      <c r="B19" t="s">
        <v>16</v>
      </c>
    </row>
    <row r="20" spans="1:3" x14ac:dyDescent="0.25">
      <c r="A20" t="s">
        <v>29</v>
      </c>
      <c r="B20" t="s">
        <v>17</v>
      </c>
    </row>
    <row r="21" spans="1:3" x14ac:dyDescent="0.25">
      <c r="A21" t="s">
        <v>29</v>
      </c>
      <c r="B21" t="s">
        <v>18</v>
      </c>
    </row>
    <row r="22" spans="1:3" x14ac:dyDescent="0.25">
      <c r="A22" t="s">
        <v>29</v>
      </c>
      <c r="B22" t="s">
        <v>19</v>
      </c>
    </row>
    <row r="23" spans="1:3" x14ac:dyDescent="0.25">
      <c r="A23" t="s">
        <v>29</v>
      </c>
      <c r="B23" t="s">
        <v>20</v>
      </c>
    </row>
    <row r="24" spans="1:3" x14ac:dyDescent="0.25">
      <c r="A24" t="s">
        <v>87</v>
      </c>
      <c r="B24" t="s">
        <v>3</v>
      </c>
    </row>
    <row r="25" spans="1:3" x14ac:dyDescent="0.25">
      <c r="A25" t="s">
        <v>87</v>
      </c>
      <c r="B25" t="s">
        <v>57</v>
      </c>
    </row>
    <row r="26" spans="1:3" x14ac:dyDescent="0.25">
      <c r="A26" t="s">
        <v>87</v>
      </c>
      <c r="B26" t="s">
        <v>58</v>
      </c>
    </row>
    <row r="27" spans="1:3" x14ac:dyDescent="0.25">
      <c r="A27" t="s">
        <v>87</v>
      </c>
      <c r="B27" t="s">
        <v>59</v>
      </c>
    </row>
    <row r="28" spans="1:3" x14ac:dyDescent="0.25">
      <c r="A28" t="s">
        <v>87</v>
      </c>
      <c r="B28" t="s">
        <v>60</v>
      </c>
    </row>
    <row r="29" spans="1:3" x14ac:dyDescent="0.25">
      <c r="A29" t="s">
        <v>87</v>
      </c>
      <c r="B29" t="s">
        <v>4</v>
      </c>
    </row>
    <row r="30" spans="1:3" x14ac:dyDescent="0.25">
      <c r="A30" t="s">
        <v>87</v>
      </c>
      <c r="B30" t="s">
        <v>5</v>
      </c>
      <c r="C30" s="2">
        <v>4.7999999999999996E-3</v>
      </c>
    </row>
    <row r="31" spans="1:3" x14ac:dyDescent="0.25">
      <c r="A31" t="s">
        <v>87</v>
      </c>
      <c r="B31" t="s">
        <v>6</v>
      </c>
    </row>
    <row r="32" spans="1:3" x14ac:dyDescent="0.25">
      <c r="A32" t="s">
        <v>87</v>
      </c>
      <c r="B32" t="s">
        <v>7</v>
      </c>
      <c r="C32" s="2">
        <v>1E-3</v>
      </c>
    </row>
    <row r="33" spans="1:2" x14ac:dyDescent="0.25">
      <c r="A33" t="s">
        <v>87</v>
      </c>
      <c r="B33" t="s">
        <v>8</v>
      </c>
    </row>
    <row r="34" spans="1:2" x14ac:dyDescent="0.25">
      <c r="A34" t="s">
        <v>87</v>
      </c>
      <c r="B34" t="s">
        <v>9</v>
      </c>
    </row>
    <row r="35" spans="1:2" x14ac:dyDescent="0.25">
      <c r="A35" t="s">
        <v>87</v>
      </c>
      <c r="B35" t="s">
        <v>10</v>
      </c>
    </row>
    <row r="36" spans="1:2" x14ac:dyDescent="0.25">
      <c r="A36" t="s">
        <v>87</v>
      </c>
      <c r="B36" t="s">
        <v>11</v>
      </c>
    </row>
    <row r="37" spans="1:2" x14ac:dyDescent="0.25">
      <c r="A37" t="s">
        <v>87</v>
      </c>
      <c r="B37" t="s">
        <v>12</v>
      </c>
    </row>
    <row r="38" spans="1:2" x14ac:dyDescent="0.25">
      <c r="A38" t="s">
        <v>87</v>
      </c>
      <c r="B38" t="s">
        <v>13</v>
      </c>
    </row>
    <row r="39" spans="1:2" x14ac:dyDescent="0.25">
      <c r="A39" t="s">
        <v>87</v>
      </c>
      <c r="B39" t="s">
        <v>14</v>
      </c>
    </row>
    <row r="40" spans="1:2" x14ac:dyDescent="0.25">
      <c r="A40" t="s">
        <v>87</v>
      </c>
      <c r="B40" t="s">
        <v>15</v>
      </c>
    </row>
    <row r="41" spans="1:2" x14ac:dyDescent="0.25">
      <c r="A41" t="s">
        <v>87</v>
      </c>
      <c r="B41" t="s">
        <v>16</v>
      </c>
    </row>
    <row r="42" spans="1:2" x14ac:dyDescent="0.25">
      <c r="A42" t="s">
        <v>87</v>
      </c>
      <c r="B42" t="s">
        <v>17</v>
      </c>
    </row>
    <row r="43" spans="1:2" x14ac:dyDescent="0.25">
      <c r="A43" t="s">
        <v>87</v>
      </c>
      <c r="B43" t="s">
        <v>18</v>
      </c>
    </row>
    <row r="44" spans="1:2" x14ac:dyDescent="0.25">
      <c r="A44" t="s">
        <v>87</v>
      </c>
      <c r="B44" t="s">
        <v>19</v>
      </c>
    </row>
    <row r="45" spans="1:2" x14ac:dyDescent="0.25">
      <c r="A45" t="s">
        <v>87</v>
      </c>
      <c r="B45" t="s">
        <v>20</v>
      </c>
    </row>
    <row r="46" spans="1:2" x14ac:dyDescent="0.25">
      <c r="A46" t="s">
        <v>88</v>
      </c>
      <c r="B46" t="s">
        <v>3</v>
      </c>
    </row>
    <row r="47" spans="1:2" x14ac:dyDescent="0.25">
      <c r="A47" t="s">
        <v>88</v>
      </c>
      <c r="B47" t="s">
        <v>57</v>
      </c>
    </row>
    <row r="48" spans="1:2" x14ac:dyDescent="0.25">
      <c r="A48" t="s">
        <v>88</v>
      </c>
      <c r="B48" t="s">
        <v>58</v>
      </c>
    </row>
    <row r="49" spans="1:3" x14ac:dyDescent="0.25">
      <c r="A49" t="s">
        <v>88</v>
      </c>
      <c r="B49" t="s">
        <v>59</v>
      </c>
    </row>
    <row r="50" spans="1:3" x14ac:dyDescent="0.25">
      <c r="A50" t="s">
        <v>88</v>
      </c>
      <c r="B50" t="s">
        <v>60</v>
      </c>
    </row>
    <row r="51" spans="1:3" x14ac:dyDescent="0.25">
      <c r="A51" t="s">
        <v>88</v>
      </c>
      <c r="B51" t="s">
        <v>4</v>
      </c>
    </row>
    <row r="52" spans="1:3" x14ac:dyDescent="0.25">
      <c r="A52" t="s">
        <v>88</v>
      </c>
      <c r="B52" t="s">
        <v>5</v>
      </c>
      <c r="C52" s="2">
        <v>4.7000000000000002E-3</v>
      </c>
    </row>
    <row r="53" spans="1:3" x14ac:dyDescent="0.25">
      <c r="A53" t="s">
        <v>88</v>
      </c>
      <c r="B53" t="s">
        <v>6</v>
      </c>
    </row>
    <row r="54" spans="1:3" x14ac:dyDescent="0.25">
      <c r="A54" t="s">
        <v>88</v>
      </c>
      <c r="B54" t="s">
        <v>7</v>
      </c>
      <c r="C54" s="2">
        <v>4.0000000000000001E-3</v>
      </c>
    </row>
    <row r="55" spans="1:3" x14ac:dyDescent="0.25">
      <c r="A55" t="s">
        <v>88</v>
      </c>
      <c r="B55" t="s">
        <v>8</v>
      </c>
    </row>
    <row r="56" spans="1:3" x14ac:dyDescent="0.25">
      <c r="A56" t="s">
        <v>88</v>
      </c>
      <c r="B56" t="s">
        <v>9</v>
      </c>
    </row>
    <row r="57" spans="1:3" x14ac:dyDescent="0.25">
      <c r="A57" t="s">
        <v>88</v>
      </c>
      <c r="B57" t="s">
        <v>10</v>
      </c>
    </row>
    <row r="58" spans="1:3" x14ac:dyDescent="0.25">
      <c r="A58" t="s">
        <v>88</v>
      </c>
      <c r="B58" t="s">
        <v>11</v>
      </c>
    </row>
    <row r="59" spans="1:3" x14ac:dyDescent="0.25">
      <c r="A59" t="s">
        <v>88</v>
      </c>
      <c r="B59" t="s">
        <v>12</v>
      </c>
    </row>
    <row r="60" spans="1:3" x14ac:dyDescent="0.25">
      <c r="A60" t="s">
        <v>88</v>
      </c>
      <c r="B60" t="s">
        <v>13</v>
      </c>
    </row>
    <row r="61" spans="1:3" x14ac:dyDescent="0.25">
      <c r="A61" t="s">
        <v>88</v>
      </c>
      <c r="B61" t="s">
        <v>14</v>
      </c>
    </row>
    <row r="62" spans="1:3" x14ac:dyDescent="0.25">
      <c r="A62" t="s">
        <v>88</v>
      </c>
      <c r="B62" t="s">
        <v>15</v>
      </c>
    </row>
    <row r="63" spans="1:3" x14ac:dyDescent="0.25">
      <c r="A63" t="s">
        <v>88</v>
      </c>
      <c r="B63" t="s">
        <v>16</v>
      </c>
    </row>
    <row r="64" spans="1:3" x14ac:dyDescent="0.25">
      <c r="A64" t="s">
        <v>88</v>
      </c>
      <c r="B64" t="s">
        <v>17</v>
      </c>
    </row>
    <row r="65" spans="1:3" x14ac:dyDescent="0.25">
      <c r="A65" t="s">
        <v>88</v>
      </c>
      <c r="B65" t="s">
        <v>18</v>
      </c>
    </row>
    <row r="66" spans="1:3" x14ac:dyDescent="0.25">
      <c r="A66" t="s">
        <v>88</v>
      </c>
      <c r="B66" t="s">
        <v>19</v>
      </c>
    </row>
    <row r="67" spans="1:3" x14ac:dyDescent="0.25">
      <c r="A67" t="s">
        <v>88</v>
      </c>
      <c r="B67" t="s">
        <v>20</v>
      </c>
    </row>
    <row r="68" spans="1:3" x14ac:dyDescent="0.25">
      <c r="A68" t="s">
        <v>89</v>
      </c>
      <c r="B68" t="s">
        <v>3</v>
      </c>
    </row>
    <row r="69" spans="1:3" x14ac:dyDescent="0.25">
      <c r="A69" t="s">
        <v>89</v>
      </c>
      <c r="B69" t="s">
        <v>57</v>
      </c>
    </row>
    <row r="70" spans="1:3" x14ac:dyDescent="0.25">
      <c r="A70" t="s">
        <v>89</v>
      </c>
      <c r="B70" t="s">
        <v>58</v>
      </c>
    </row>
    <row r="71" spans="1:3" x14ac:dyDescent="0.25">
      <c r="A71" t="s">
        <v>89</v>
      </c>
      <c r="B71" t="s">
        <v>59</v>
      </c>
    </row>
    <row r="72" spans="1:3" x14ac:dyDescent="0.25">
      <c r="A72" t="s">
        <v>89</v>
      </c>
      <c r="B72" t="s">
        <v>60</v>
      </c>
    </row>
    <row r="73" spans="1:3" x14ac:dyDescent="0.25">
      <c r="A73" t="s">
        <v>89</v>
      </c>
      <c r="B73" t="s">
        <v>4</v>
      </c>
      <c r="C73" s="2">
        <v>1.7999999999999999E-2</v>
      </c>
    </row>
    <row r="74" spans="1:3" x14ac:dyDescent="0.25">
      <c r="A74" t="s">
        <v>89</v>
      </c>
      <c r="B74" t="s">
        <v>5</v>
      </c>
      <c r="C74" s="2">
        <v>1.61E-2</v>
      </c>
    </row>
    <row r="75" spans="1:3" x14ac:dyDescent="0.25">
      <c r="A75" t="s">
        <v>89</v>
      </c>
      <c r="B75" t="s">
        <v>6</v>
      </c>
    </row>
    <row r="76" spans="1:3" x14ac:dyDescent="0.25">
      <c r="A76" t="s">
        <v>89</v>
      </c>
      <c r="B76" t="s">
        <v>7</v>
      </c>
      <c r="C76" s="2">
        <v>1.7000000000000001E-2</v>
      </c>
    </row>
    <row r="77" spans="1:3" x14ac:dyDescent="0.25">
      <c r="A77" t="s">
        <v>89</v>
      </c>
      <c r="B77" t="s">
        <v>8</v>
      </c>
    </row>
    <row r="78" spans="1:3" x14ac:dyDescent="0.25">
      <c r="A78" t="s">
        <v>89</v>
      </c>
      <c r="B78" t="s">
        <v>9</v>
      </c>
    </row>
    <row r="79" spans="1:3" x14ac:dyDescent="0.25">
      <c r="A79" t="s">
        <v>89</v>
      </c>
      <c r="B79" t="s">
        <v>10</v>
      </c>
    </row>
    <row r="80" spans="1:3" x14ac:dyDescent="0.25">
      <c r="A80" t="s">
        <v>89</v>
      </c>
      <c r="B80" t="s">
        <v>11</v>
      </c>
    </row>
    <row r="81" spans="1:2" x14ac:dyDescent="0.25">
      <c r="A81" t="s">
        <v>89</v>
      </c>
      <c r="B81" t="s">
        <v>12</v>
      </c>
    </row>
    <row r="82" spans="1:2" x14ac:dyDescent="0.25">
      <c r="A82" t="s">
        <v>89</v>
      </c>
      <c r="B82" t="s">
        <v>13</v>
      </c>
    </row>
    <row r="83" spans="1:2" x14ac:dyDescent="0.25">
      <c r="A83" t="s">
        <v>89</v>
      </c>
      <c r="B83" t="s">
        <v>14</v>
      </c>
    </row>
    <row r="84" spans="1:2" x14ac:dyDescent="0.25">
      <c r="A84" t="s">
        <v>89</v>
      </c>
      <c r="B84" t="s">
        <v>15</v>
      </c>
    </row>
    <row r="85" spans="1:2" x14ac:dyDescent="0.25">
      <c r="A85" t="s">
        <v>89</v>
      </c>
      <c r="B85" t="s">
        <v>16</v>
      </c>
    </row>
    <row r="86" spans="1:2" x14ac:dyDescent="0.25">
      <c r="A86" t="s">
        <v>89</v>
      </c>
      <c r="B86" t="s">
        <v>17</v>
      </c>
    </row>
    <row r="87" spans="1:2" x14ac:dyDescent="0.25">
      <c r="A87" t="s">
        <v>89</v>
      </c>
      <c r="B87" t="s">
        <v>18</v>
      </c>
    </row>
    <row r="88" spans="1:2" x14ac:dyDescent="0.25">
      <c r="A88" t="s">
        <v>89</v>
      </c>
      <c r="B88" t="s">
        <v>19</v>
      </c>
    </row>
    <row r="89" spans="1:2" x14ac:dyDescent="0.25">
      <c r="A89" t="s">
        <v>89</v>
      </c>
      <c r="B89" t="s">
        <v>20</v>
      </c>
    </row>
    <row r="90" spans="1:2" x14ac:dyDescent="0.25">
      <c r="A90" t="s">
        <v>90</v>
      </c>
      <c r="B90" t="s">
        <v>3</v>
      </c>
    </row>
    <row r="91" spans="1:2" x14ac:dyDescent="0.25">
      <c r="A91" t="s">
        <v>90</v>
      </c>
      <c r="B91" t="s">
        <v>57</v>
      </c>
    </row>
    <row r="92" spans="1:2" x14ac:dyDescent="0.25">
      <c r="A92" t="s">
        <v>90</v>
      </c>
      <c r="B92" t="s">
        <v>58</v>
      </c>
    </row>
    <row r="93" spans="1:2" x14ac:dyDescent="0.25">
      <c r="A93" t="s">
        <v>90</v>
      </c>
      <c r="B93" t="s">
        <v>59</v>
      </c>
    </row>
    <row r="94" spans="1:2" x14ac:dyDescent="0.25">
      <c r="A94" t="s">
        <v>90</v>
      </c>
      <c r="B94" t="s">
        <v>60</v>
      </c>
    </row>
    <row r="95" spans="1:2" x14ac:dyDescent="0.25">
      <c r="A95" t="s">
        <v>90</v>
      </c>
      <c r="B95" t="s">
        <v>4</v>
      </c>
    </row>
    <row r="96" spans="1:2" x14ac:dyDescent="0.25">
      <c r="A96" t="s">
        <v>90</v>
      </c>
      <c r="B96" t="s">
        <v>5</v>
      </c>
    </row>
    <row r="97" spans="1:3" x14ac:dyDescent="0.25">
      <c r="A97" t="s">
        <v>90</v>
      </c>
      <c r="B97" t="s">
        <v>6</v>
      </c>
    </row>
    <row r="98" spans="1:3" x14ac:dyDescent="0.25">
      <c r="A98" t="s">
        <v>90</v>
      </c>
      <c r="B98" t="s">
        <v>7</v>
      </c>
      <c r="C98" s="2">
        <v>2.1000000000000001E-2</v>
      </c>
    </row>
    <row r="99" spans="1:3" x14ac:dyDescent="0.25">
      <c r="A99" t="s">
        <v>90</v>
      </c>
      <c r="B99" t="s">
        <v>8</v>
      </c>
    </row>
    <row r="100" spans="1:3" x14ac:dyDescent="0.25">
      <c r="A100" t="s">
        <v>90</v>
      </c>
      <c r="B100" t="s">
        <v>9</v>
      </c>
    </row>
    <row r="101" spans="1:3" x14ac:dyDescent="0.25">
      <c r="A101" t="s">
        <v>90</v>
      </c>
      <c r="B101" t="s">
        <v>10</v>
      </c>
    </row>
    <row r="102" spans="1:3" x14ac:dyDescent="0.25">
      <c r="A102" t="s">
        <v>90</v>
      </c>
      <c r="B102" t="s">
        <v>11</v>
      </c>
    </row>
    <row r="103" spans="1:3" x14ac:dyDescent="0.25">
      <c r="A103" t="s">
        <v>90</v>
      </c>
      <c r="B103" t="s">
        <v>12</v>
      </c>
    </row>
    <row r="104" spans="1:3" x14ac:dyDescent="0.25">
      <c r="A104" t="s">
        <v>90</v>
      </c>
      <c r="B104" t="s">
        <v>13</v>
      </c>
    </row>
    <row r="105" spans="1:3" x14ac:dyDescent="0.25">
      <c r="A105" t="s">
        <v>90</v>
      </c>
      <c r="B105" t="s">
        <v>14</v>
      </c>
    </row>
    <row r="106" spans="1:3" x14ac:dyDescent="0.25">
      <c r="A106" t="s">
        <v>90</v>
      </c>
      <c r="B106" t="s">
        <v>15</v>
      </c>
    </row>
    <row r="107" spans="1:3" x14ac:dyDescent="0.25">
      <c r="A107" t="s">
        <v>90</v>
      </c>
      <c r="B107" t="s">
        <v>16</v>
      </c>
    </row>
    <row r="108" spans="1:3" x14ac:dyDescent="0.25">
      <c r="A108" t="s">
        <v>90</v>
      </c>
      <c r="B108" t="s">
        <v>17</v>
      </c>
    </row>
    <row r="109" spans="1:3" x14ac:dyDescent="0.25">
      <c r="A109" t="s">
        <v>90</v>
      </c>
      <c r="B109" t="s">
        <v>18</v>
      </c>
    </row>
    <row r="110" spans="1:3" x14ac:dyDescent="0.25">
      <c r="A110" t="s">
        <v>90</v>
      </c>
      <c r="B110" t="s">
        <v>19</v>
      </c>
    </row>
    <row r="111" spans="1:3" x14ac:dyDescent="0.25">
      <c r="A111" t="s">
        <v>90</v>
      </c>
      <c r="B111" t="s">
        <v>20</v>
      </c>
    </row>
    <row r="112" spans="1:3" x14ac:dyDescent="0.25">
      <c r="A112" t="s">
        <v>91</v>
      </c>
      <c r="B112" t="s">
        <v>3</v>
      </c>
    </row>
    <row r="113" spans="1:3" x14ac:dyDescent="0.25">
      <c r="A113" t="s">
        <v>91</v>
      </c>
      <c r="B113" t="s">
        <v>57</v>
      </c>
    </row>
    <row r="114" spans="1:3" x14ac:dyDescent="0.25">
      <c r="A114" t="s">
        <v>91</v>
      </c>
      <c r="B114" t="s">
        <v>58</v>
      </c>
    </row>
    <row r="115" spans="1:3" x14ac:dyDescent="0.25">
      <c r="A115" t="s">
        <v>91</v>
      </c>
      <c r="B115" t="s">
        <v>59</v>
      </c>
    </row>
    <row r="116" spans="1:3" x14ac:dyDescent="0.25">
      <c r="A116" t="s">
        <v>91</v>
      </c>
      <c r="B116" t="s">
        <v>60</v>
      </c>
    </row>
    <row r="117" spans="1:3" x14ac:dyDescent="0.25">
      <c r="A117" t="s">
        <v>91</v>
      </c>
      <c r="B117" t="s">
        <v>4</v>
      </c>
      <c r="C117" s="2">
        <v>1.24E-2</v>
      </c>
    </row>
    <row r="118" spans="1:3" x14ac:dyDescent="0.25">
      <c r="A118" t="s">
        <v>91</v>
      </c>
      <c r="B118" t="s">
        <v>5</v>
      </c>
      <c r="C118" s="2">
        <v>9.9000000000000008E-3</v>
      </c>
    </row>
    <row r="119" spans="1:3" x14ac:dyDescent="0.25">
      <c r="A119" t="s">
        <v>91</v>
      </c>
      <c r="B119" t="s">
        <v>6</v>
      </c>
    </row>
    <row r="120" spans="1:3" x14ac:dyDescent="0.25">
      <c r="A120" t="s">
        <v>91</v>
      </c>
      <c r="B120" t="s">
        <v>7</v>
      </c>
      <c r="C120" s="2">
        <v>6.0000000000000001E-3</v>
      </c>
    </row>
    <row r="121" spans="1:3" x14ac:dyDescent="0.25">
      <c r="A121" t="s">
        <v>91</v>
      </c>
      <c r="B121" t="s">
        <v>8</v>
      </c>
    </row>
    <row r="122" spans="1:3" x14ac:dyDescent="0.25">
      <c r="A122" t="s">
        <v>91</v>
      </c>
      <c r="B122" t="s">
        <v>9</v>
      </c>
    </row>
    <row r="123" spans="1:3" x14ac:dyDescent="0.25">
      <c r="A123" t="s">
        <v>91</v>
      </c>
      <c r="B123" t="s">
        <v>10</v>
      </c>
    </row>
    <row r="124" spans="1:3" x14ac:dyDescent="0.25">
      <c r="A124" t="s">
        <v>91</v>
      </c>
      <c r="B124" t="s">
        <v>11</v>
      </c>
    </row>
    <row r="125" spans="1:3" x14ac:dyDescent="0.25">
      <c r="A125" t="s">
        <v>91</v>
      </c>
      <c r="B125" t="s">
        <v>12</v>
      </c>
    </row>
    <row r="126" spans="1:3" x14ac:dyDescent="0.25">
      <c r="A126" t="s">
        <v>91</v>
      </c>
      <c r="B126" t="s">
        <v>13</v>
      </c>
    </row>
    <row r="127" spans="1:3" x14ac:dyDescent="0.25">
      <c r="A127" t="s">
        <v>91</v>
      </c>
      <c r="B127" t="s">
        <v>14</v>
      </c>
    </row>
    <row r="128" spans="1:3" x14ac:dyDescent="0.25">
      <c r="A128" t="s">
        <v>91</v>
      </c>
      <c r="B128" t="s">
        <v>15</v>
      </c>
    </row>
    <row r="129" spans="1:3" x14ac:dyDescent="0.25">
      <c r="A129" t="s">
        <v>91</v>
      </c>
      <c r="B129" t="s">
        <v>16</v>
      </c>
    </row>
    <row r="130" spans="1:3" x14ac:dyDescent="0.25">
      <c r="A130" t="s">
        <v>91</v>
      </c>
      <c r="B130" t="s">
        <v>17</v>
      </c>
    </row>
    <row r="131" spans="1:3" x14ac:dyDescent="0.25">
      <c r="A131" t="s">
        <v>91</v>
      </c>
      <c r="B131" t="s">
        <v>18</v>
      </c>
    </row>
    <row r="132" spans="1:3" x14ac:dyDescent="0.25">
      <c r="A132" t="s">
        <v>91</v>
      </c>
      <c r="B132" t="s">
        <v>19</v>
      </c>
    </row>
    <row r="133" spans="1:3" x14ac:dyDescent="0.25">
      <c r="A133" t="s">
        <v>91</v>
      </c>
      <c r="B133" t="s">
        <v>20</v>
      </c>
    </row>
    <row r="134" spans="1:3" x14ac:dyDescent="0.25">
      <c r="A134" t="s">
        <v>92</v>
      </c>
      <c r="B134" t="s">
        <v>3</v>
      </c>
    </row>
    <row r="135" spans="1:3" x14ac:dyDescent="0.25">
      <c r="A135" t="s">
        <v>92</v>
      </c>
      <c r="B135" t="s">
        <v>57</v>
      </c>
    </row>
    <row r="136" spans="1:3" x14ac:dyDescent="0.25">
      <c r="A136" t="s">
        <v>92</v>
      </c>
      <c r="B136" t="s">
        <v>58</v>
      </c>
    </row>
    <row r="137" spans="1:3" x14ac:dyDescent="0.25">
      <c r="A137" t="s">
        <v>92</v>
      </c>
      <c r="B137" t="s">
        <v>59</v>
      </c>
    </row>
    <row r="138" spans="1:3" x14ac:dyDescent="0.25">
      <c r="A138" t="s">
        <v>92</v>
      </c>
      <c r="B138" t="s">
        <v>60</v>
      </c>
    </row>
    <row r="139" spans="1:3" x14ac:dyDescent="0.25">
      <c r="A139" t="s">
        <v>92</v>
      </c>
      <c r="B139" t="s">
        <v>4</v>
      </c>
      <c r="C139" s="2">
        <v>8.1999999999999998E-4</v>
      </c>
    </row>
    <row r="140" spans="1:3" x14ac:dyDescent="0.25">
      <c r="A140" t="s">
        <v>92</v>
      </c>
      <c r="B140" t="s">
        <v>5</v>
      </c>
      <c r="C140" s="2">
        <v>3.5999999999999999E-3</v>
      </c>
    </row>
    <row r="141" spans="1:3" x14ac:dyDescent="0.25">
      <c r="A141" t="s">
        <v>92</v>
      </c>
      <c r="B141" t="s">
        <v>6</v>
      </c>
    </row>
    <row r="142" spans="1:3" x14ac:dyDescent="0.25">
      <c r="A142" t="s">
        <v>92</v>
      </c>
      <c r="B142" t="s">
        <v>7</v>
      </c>
      <c r="C142" s="2">
        <v>2E-3</v>
      </c>
    </row>
    <row r="143" spans="1:3" x14ac:dyDescent="0.25">
      <c r="A143" t="s">
        <v>92</v>
      </c>
      <c r="B143" t="s">
        <v>8</v>
      </c>
    </row>
    <row r="144" spans="1:3" x14ac:dyDescent="0.25">
      <c r="A144" t="s">
        <v>92</v>
      </c>
      <c r="B144" t="s">
        <v>9</v>
      </c>
    </row>
    <row r="145" spans="1:2" x14ac:dyDescent="0.25">
      <c r="A145" t="s">
        <v>92</v>
      </c>
      <c r="B145" t="s">
        <v>10</v>
      </c>
    </row>
    <row r="146" spans="1:2" x14ac:dyDescent="0.25">
      <c r="A146" t="s">
        <v>92</v>
      </c>
      <c r="B146" t="s">
        <v>11</v>
      </c>
    </row>
    <row r="147" spans="1:2" x14ac:dyDescent="0.25">
      <c r="A147" t="s">
        <v>92</v>
      </c>
      <c r="B147" t="s">
        <v>12</v>
      </c>
    </row>
    <row r="148" spans="1:2" x14ac:dyDescent="0.25">
      <c r="A148" t="s">
        <v>92</v>
      </c>
      <c r="B148" t="s">
        <v>13</v>
      </c>
    </row>
    <row r="149" spans="1:2" x14ac:dyDescent="0.25">
      <c r="A149" t="s">
        <v>92</v>
      </c>
      <c r="B149" t="s">
        <v>14</v>
      </c>
    </row>
    <row r="150" spans="1:2" x14ac:dyDescent="0.25">
      <c r="A150" t="s">
        <v>92</v>
      </c>
      <c r="B150" t="s">
        <v>15</v>
      </c>
    </row>
    <row r="151" spans="1:2" x14ac:dyDescent="0.25">
      <c r="A151" t="s">
        <v>92</v>
      </c>
      <c r="B151" t="s">
        <v>16</v>
      </c>
    </row>
    <row r="152" spans="1:2" x14ac:dyDescent="0.25">
      <c r="A152" t="s">
        <v>92</v>
      </c>
      <c r="B152" t="s">
        <v>17</v>
      </c>
    </row>
    <row r="153" spans="1:2" x14ac:dyDescent="0.25">
      <c r="A153" t="s">
        <v>92</v>
      </c>
      <c r="B153" t="s">
        <v>18</v>
      </c>
    </row>
    <row r="154" spans="1:2" x14ac:dyDescent="0.25">
      <c r="A154" t="s">
        <v>92</v>
      </c>
      <c r="B154" t="s">
        <v>19</v>
      </c>
    </row>
    <row r="155" spans="1:2" x14ac:dyDescent="0.25">
      <c r="A155" t="s">
        <v>92</v>
      </c>
      <c r="B155" t="s">
        <v>20</v>
      </c>
    </row>
  </sheetData>
  <autoFilter ref="A1:C155" xr:uid="{00000000-0001-0000-0300-000000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C13"/>
  <sheetViews>
    <sheetView workbookViewId="0">
      <selection activeCell="M43" sqref="M43"/>
    </sheetView>
  </sheetViews>
  <sheetFormatPr defaultRowHeight="15" x14ac:dyDescent="0.25"/>
  <sheetData>
    <row r="1" spans="1:3" x14ac:dyDescent="0.25">
      <c r="A1" s="1" t="s">
        <v>30</v>
      </c>
      <c r="B1" s="1" t="s">
        <v>31</v>
      </c>
      <c r="C1" s="1" t="s">
        <v>2</v>
      </c>
    </row>
    <row r="2" spans="1:3" hidden="1" x14ac:dyDescent="0.25">
      <c r="A2" t="s">
        <v>32</v>
      </c>
      <c r="B2" t="s">
        <v>37</v>
      </c>
      <c r="C2">
        <v>0.34899999999999998</v>
      </c>
    </row>
    <row r="3" spans="1:3" x14ac:dyDescent="0.25">
      <c r="A3" t="s">
        <v>32</v>
      </c>
      <c r="B3" t="s">
        <v>38</v>
      </c>
      <c r="C3">
        <v>0.35699999999999998</v>
      </c>
    </row>
    <row r="4" spans="1:3" hidden="1" x14ac:dyDescent="0.25">
      <c r="A4" t="s">
        <v>33</v>
      </c>
      <c r="B4" t="s">
        <v>37</v>
      </c>
      <c r="C4">
        <v>0.432</v>
      </c>
    </row>
    <row r="5" spans="1:3" x14ac:dyDescent="0.25">
      <c r="A5" t="s">
        <v>33</v>
      </c>
      <c r="B5" t="s">
        <v>38</v>
      </c>
      <c r="C5">
        <v>0.437</v>
      </c>
    </row>
    <row r="6" spans="1:3" hidden="1" x14ac:dyDescent="0.25">
      <c r="A6" t="s">
        <v>34</v>
      </c>
      <c r="B6" t="s">
        <v>37</v>
      </c>
      <c r="C6">
        <v>6.3E-2</v>
      </c>
    </row>
    <row r="7" spans="1:3" x14ac:dyDescent="0.25">
      <c r="A7" t="s">
        <v>34</v>
      </c>
      <c r="B7" t="s">
        <v>38</v>
      </c>
      <c r="C7">
        <v>0.06</v>
      </c>
    </row>
    <row r="8" spans="1:3" hidden="1" x14ac:dyDescent="0.25">
      <c r="A8" t="s">
        <v>104</v>
      </c>
      <c r="B8" t="s">
        <v>37</v>
      </c>
      <c r="C8">
        <v>6.3E-2</v>
      </c>
    </row>
    <row r="9" spans="1:3" x14ac:dyDescent="0.25">
      <c r="A9" t="s">
        <v>104</v>
      </c>
      <c r="B9" t="s">
        <v>38</v>
      </c>
      <c r="C9">
        <v>0.06</v>
      </c>
    </row>
    <row r="10" spans="1:3" hidden="1" x14ac:dyDescent="0.25">
      <c r="A10" t="s">
        <v>35</v>
      </c>
      <c r="B10" t="s">
        <v>37</v>
      </c>
      <c r="C10">
        <f>C4</f>
        <v>0.432</v>
      </c>
    </row>
    <row r="11" spans="1:3" x14ac:dyDescent="0.25">
      <c r="A11" t="s">
        <v>35</v>
      </c>
      <c r="B11" t="s">
        <v>38</v>
      </c>
      <c r="C11">
        <f>C5</f>
        <v>0.437</v>
      </c>
    </row>
    <row r="12" spans="1:3" hidden="1" x14ac:dyDescent="0.25">
      <c r="A12" t="s">
        <v>36</v>
      </c>
      <c r="B12" t="s">
        <v>37</v>
      </c>
      <c r="C12">
        <f>C2</f>
        <v>0.34899999999999998</v>
      </c>
    </row>
    <row r="13" spans="1:3" x14ac:dyDescent="0.25">
      <c r="A13" t="s">
        <v>36</v>
      </c>
      <c r="B13" t="s">
        <v>38</v>
      </c>
      <c r="C13">
        <f>C3</f>
        <v>0.35699999999999998</v>
      </c>
    </row>
  </sheetData>
  <autoFilter ref="A1:C13" xr:uid="{00000000-0001-0000-0400-000000000000}">
    <filterColumn colId="1">
      <filters>
        <filter val="Wstraw"/>
      </filters>
    </filterColumn>
  </autoFilter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1"/>
  <sheetViews>
    <sheetView tabSelected="1" workbookViewId="0">
      <selection activeCell="D34" sqref="D34"/>
    </sheetView>
  </sheetViews>
  <sheetFormatPr defaultRowHeight="15" x14ac:dyDescent="0.25"/>
  <cols>
    <col min="1" max="1" width="13.140625" bestFit="1" customWidth="1"/>
  </cols>
  <sheetData>
    <row r="1" spans="1:3" x14ac:dyDescent="0.25">
      <c r="A1" s="1" t="s">
        <v>39</v>
      </c>
      <c r="B1" s="1" t="s">
        <v>40</v>
      </c>
      <c r="C1" s="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3</v>
      </c>
      <c r="B3" t="s">
        <v>5</v>
      </c>
      <c r="C3">
        <v>0</v>
      </c>
    </row>
    <row r="4" spans="1:3" x14ac:dyDescent="0.25">
      <c r="A4" t="s">
        <v>3</v>
      </c>
      <c r="B4" t="s">
        <v>6</v>
      </c>
      <c r="C4">
        <v>1</v>
      </c>
    </row>
    <row r="5" spans="1:3" x14ac:dyDescent="0.25">
      <c r="A5" t="s">
        <v>3</v>
      </c>
      <c r="B5" t="s">
        <v>7</v>
      </c>
      <c r="C5">
        <v>0</v>
      </c>
    </row>
    <row r="6" spans="1:3" x14ac:dyDescent="0.25">
      <c r="A6" t="s">
        <v>3</v>
      </c>
      <c r="B6" t="s">
        <v>8</v>
      </c>
      <c r="C6">
        <v>0</v>
      </c>
    </row>
    <row r="7" spans="1:3" x14ac:dyDescent="0.25">
      <c r="A7" t="s">
        <v>3</v>
      </c>
      <c r="B7" t="s">
        <v>9</v>
      </c>
      <c r="C7">
        <v>0</v>
      </c>
    </row>
    <row r="8" spans="1:3" x14ac:dyDescent="0.25">
      <c r="A8" t="s">
        <v>57</v>
      </c>
      <c r="B8" t="s">
        <v>4</v>
      </c>
      <c r="C8">
        <v>1</v>
      </c>
    </row>
    <row r="9" spans="1:3" x14ac:dyDescent="0.25">
      <c r="A9" t="s">
        <v>57</v>
      </c>
      <c r="B9" t="s">
        <v>5</v>
      </c>
      <c r="C9">
        <v>0</v>
      </c>
    </row>
    <row r="10" spans="1:3" x14ac:dyDescent="0.25">
      <c r="A10" t="s">
        <v>57</v>
      </c>
      <c r="B10" t="s">
        <v>6</v>
      </c>
      <c r="C10">
        <v>1</v>
      </c>
    </row>
    <row r="11" spans="1:3" x14ac:dyDescent="0.25">
      <c r="A11" t="s">
        <v>57</v>
      </c>
      <c r="B11" t="s">
        <v>7</v>
      </c>
      <c r="C11">
        <v>0</v>
      </c>
    </row>
    <row r="12" spans="1:3" x14ac:dyDescent="0.25">
      <c r="A12" t="s">
        <v>57</v>
      </c>
      <c r="B12" t="s">
        <v>8</v>
      </c>
      <c r="C12">
        <v>1</v>
      </c>
    </row>
    <row r="13" spans="1:3" x14ac:dyDescent="0.25">
      <c r="A13" t="s">
        <v>57</v>
      </c>
      <c r="B13" t="s">
        <v>9</v>
      </c>
      <c r="C13">
        <v>0</v>
      </c>
    </row>
    <row r="14" spans="1:3" x14ac:dyDescent="0.25">
      <c r="A14" t="s">
        <v>58</v>
      </c>
      <c r="B14" t="s">
        <v>4</v>
      </c>
      <c r="C14">
        <v>0</v>
      </c>
    </row>
    <row r="15" spans="1:3" x14ac:dyDescent="0.25">
      <c r="A15" t="s">
        <v>58</v>
      </c>
      <c r="B15" t="s">
        <v>5</v>
      </c>
      <c r="C15">
        <v>0</v>
      </c>
    </row>
    <row r="16" spans="1:3" x14ac:dyDescent="0.25">
      <c r="A16" t="s">
        <v>58</v>
      </c>
      <c r="B16" t="s">
        <v>6</v>
      </c>
      <c r="C16">
        <v>1</v>
      </c>
    </row>
    <row r="17" spans="1:3" x14ac:dyDescent="0.25">
      <c r="A17" t="s">
        <v>58</v>
      </c>
      <c r="B17" t="s">
        <v>7</v>
      </c>
      <c r="C17">
        <v>0</v>
      </c>
    </row>
    <row r="18" spans="1:3" x14ac:dyDescent="0.25">
      <c r="A18" t="s">
        <v>58</v>
      </c>
      <c r="B18" t="s">
        <v>8</v>
      </c>
      <c r="C18">
        <v>0</v>
      </c>
    </row>
    <row r="19" spans="1:3" x14ac:dyDescent="0.25">
      <c r="A19" t="s">
        <v>58</v>
      </c>
      <c r="B19" t="s">
        <v>9</v>
      </c>
      <c r="C19">
        <v>0</v>
      </c>
    </row>
    <row r="20" spans="1:3" x14ac:dyDescent="0.25">
      <c r="A20" t="s">
        <v>59</v>
      </c>
      <c r="B20" t="s">
        <v>4</v>
      </c>
      <c r="C20">
        <v>1</v>
      </c>
    </row>
    <row r="21" spans="1:3" x14ac:dyDescent="0.25">
      <c r="A21" t="s">
        <v>59</v>
      </c>
      <c r="B21" t="s">
        <v>5</v>
      </c>
      <c r="C21">
        <v>0</v>
      </c>
    </row>
    <row r="22" spans="1:3" x14ac:dyDescent="0.25">
      <c r="A22" t="s">
        <v>59</v>
      </c>
      <c r="B22" t="s">
        <v>6</v>
      </c>
      <c r="C22">
        <v>1</v>
      </c>
    </row>
    <row r="23" spans="1:3" x14ac:dyDescent="0.25">
      <c r="A23" t="s">
        <v>59</v>
      </c>
      <c r="B23" t="s">
        <v>7</v>
      </c>
      <c r="C23">
        <v>1</v>
      </c>
    </row>
    <row r="24" spans="1:3" x14ac:dyDescent="0.25">
      <c r="A24" t="s">
        <v>59</v>
      </c>
      <c r="B24" t="s">
        <v>8</v>
      </c>
      <c r="C24">
        <v>1</v>
      </c>
    </row>
    <row r="25" spans="1:3" x14ac:dyDescent="0.25">
      <c r="A25" t="s">
        <v>59</v>
      </c>
      <c r="B25" t="s">
        <v>9</v>
      </c>
      <c r="C25">
        <v>1</v>
      </c>
    </row>
    <row r="26" spans="1:3" x14ac:dyDescent="0.25">
      <c r="A26" t="s">
        <v>60</v>
      </c>
      <c r="B26" t="s">
        <v>4</v>
      </c>
      <c r="C26">
        <v>1</v>
      </c>
    </row>
    <row r="27" spans="1:3" x14ac:dyDescent="0.25">
      <c r="A27" t="s">
        <v>60</v>
      </c>
      <c r="B27" t="s">
        <v>5</v>
      </c>
      <c r="C27">
        <v>1</v>
      </c>
    </row>
    <row r="28" spans="1:3" x14ac:dyDescent="0.25">
      <c r="A28" t="s">
        <v>60</v>
      </c>
      <c r="B28" t="s">
        <v>6</v>
      </c>
      <c r="C28">
        <v>1</v>
      </c>
    </row>
    <row r="29" spans="1:3" x14ac:dyDescent="0.25">
      <c r="A29" t="s">
        <v>60</v>
      </c>
      <c r="B29" t="s">
        <v>7</v>
      </c>
      <c r="C29">
        <v>1</v>
      </c>
    </row>
    <row r="30" spans="1:3" x14ac:dyDescent="0.25">
      <c r="A30" t="s">
        <v>60</v>
      </c>
      <c r="B30" t="s">
        <v>8</v>
      </c>
      <c r="C30">
        <v>1</v>
      </c>
    </row>
    <row r="31" spans="1:3" x14ac:dyDescent="0.25">
      <c r="A31" t="s">
        <v>60</v>
      </c>
      <c r="B31" t="s">
        <v>9</v>
      </c>
      <c r="C31">
        <v>1</v>
      </c>
    </row>
  </sheetData>
  <autoFilter ref="A1:C31" xr:uid="{00000000-0001-0000-0500-000000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38"/>
  <sheetViews>
    <sheetView workbookViewId="0">
      <selection activeCell="M57" sqref="M57"/>
    </sheetView>
  </sheetViews>
  <sheetFormatPr defaultRowHeight="15" x14ac:dyDescent="0.25"/>
  <sheetData>
    <row r="1" spans="1:8" x14ac:dyDescent="0.25">
      <c r="A1" s="1" t="s">
        <v>30</v>
      </c>
      <c r="B1" s="1" t="s">
        <v>40</v>
      </c>
      <c r="C1" s="1" t="s">
        <v>2</v>
      </c>
    </row>
    <row r="2" spans="1:8" x14ac:dyDescent="0.25">
      <c r="A2" t="s">
        <v>32</v>
      </c>
      <c r="B2" t="s">
        <v>4</v>
      </c>
      <c r="C2">
        <v>0.89500000000000002</v>
      </c>
    </row>
    <row r="3" spans="1:8" hidden="1" x14ac:dyDescent="0.25">
      <c r="A3" t="s">
        <v>32</v>
      </c>
      <c r="B3" t="s">
        <v>8</v>
      </c>
      <c r="C3">
        <v>0.96799999999999997</v>
      </c>
    </row>
    <row r="4" spans="1:8" hidden="1" x14ac:dyDescent="0.25">
      <c r="A4" t="s">
        <v>32</v>
      </c>
      <c r="B4" t="s">
        <v>6</v>
      </c>
      <c r="C4">
        <v>0.99409999999999998</v>
      </c>
    </row>
    <row r="5" spans="1:8" hidden="1" x14ac:dyDescent="0.25">
      <c r="A5" t="s">
        <v>32</v>
      </c>
      <c r="B5" t="s">
        <v>5</v>
      </c>
      <c r="C5">
        <v>0.92210000000000003</v>
      </c>
    </row>
    <row r="6" spans="1:8" hidden="1" x14ac:dyDescent="0.25">
      <c r="A6" t="s">
        <v>32</v>
      </c>
      <c r="B6" t="s">
        <v>9</v>
      </c>
      <c r="C6">
        <v>0.87460000000000004</v>
      </c>
    </row>
    <row r="7" spans="1:8" hidden="1" x14ac:dyDescent="0.25">
      <c r="A7" t="s">
        <v>32</v>
      </c>
      <c r="B7" t="s">
        <v>7</v>
      </c>
      <c r="C7">
        <v>0.80679999999999996</v>
      </c>
      <c r="H7" s="6"/>
    </row>
    <row r="8" spans="1:8" x14ac:dyDescent="0.25">
      <c r="A8" t="s">
        <v>33</v>
      </c>
      <c r="B8" t="s">
        <v>4</v>
      </c>
      <c r="C8">
        <v>2.5999999999999999E-2</v>
      </c>
    </row>
    <row r="9" spans="1:8" hidden="1" x14ac:dyDescent="0.25">
      <c r="A9" t="s">
        <v>33</v>
      </c>
      <c r="B9" t="s">
        <v>8</v>
      </c>
      <c r="C9">
        <v>0.54300000000000004</v>
      </c>
    </row>
    <row r="10" spans="1:8" hidden="1" x14ac:dyDescent="0.25">
      <c r="A10" t="s">
        <v>33</v>
      </c>
      <c r="B10" t="s">
        <v>6</v>
      </c>
      <c r="C10">
        <v>0.64910000000000001</v>
      </c>
    </row>
    <row r="11" spans="1:8" hidden="1" x14ac:dyDescent="0.25">
      <c r="A11" t="s">
        <v>33</v>
      </c>
      <c r="B11" t="s">
        <v>5</v>
      </c>
      <c r="C11">
        <v>0</v>
      </c>
    </row>
    <row r="12" spans="1:8" hidden="1" x14ac:dyDescent="0.25">
      <c r="A12" t="s">
        <v>33</v>
      </c>
      <c r="B12" t="s">
        <v>9</v>
      </c>
      <c r="C12">
        <v>0.42559999999999998</v>
      </c>
    </row>
    <row r="13" spans="1:8" hidden="1" x14ac:dyDescent="0.25">
      <c r="A13" t="s">
        <v>33</v>
      </c>
      <c r="B13" t="s">
        <v>7</v>
      </c>
      <c r="C13">
        <v>0.39860000000000001</v>
      </c>
    </row>
    <row r="14" spans="1:8" x14ac:dyDescent="0.25">
      <c r="A14" t="s">
        <v>34</v>
      </c>
      <c r="B14" t="s">
        <v>4</v>
      </c>
      <c r="C14">
        <v>0.95</v>
      </c>
    </row>
    <row r="15" spans="1:8" hidden="1" x14ac:dyDescent="0.25">
      <c r="A15" t="s">
        <v>34</v>
      </c>
      <c r="B15" t="s">
        <v>8</v>
      </c>
      <c r="C15">
        <v>0.45779999999999998</v>
      </c>
    </row>
    <row r="16" spans="1:8" hidden="1" x14ac:dyDescent="0.25">
      <c r="A16" t="s">
        <v>34</v>
      </c>
      <c r="B16" t="s">
        <v>6</v>
      </c>
      <c r="C16">
        <v>0.71189999999999998</v>
      </c>
    </row>
    <row r="17" spans="1:3" hidden="1" x14ac:dyDescent="0.25">
      <c r="A17" t="s">
        <v>34</v>
      </c>
      <c r="B17" t="s">
        <v>5</v>
      </c>
      <c r="C17">
        <v>1.0563</v>
      </c>
    </row>
    <row r="18" spans="1:3" hidden="1" x14ac:dyDescent="0.25">
      <c r="A18" t="s">
        <v>34</v>
      </c>
      <c r="B18" t="s">
        <v>9</v>
      </c>
      <c r="C18">
        <v>0.2283</v>
      </c>
    </row>
    <row r="19" spans="1:3" hidden="1" x14ac:dyDescent="0.25">
      <c r="A19" t="s">
        <v>34</v>
      </c>
      <c r="B19" t="s">
        <v>7</v>
      </c>
      <c r="C19">
        <v>0.73029999999999995</v>
      </c>
    </row>
    <row r="20" spans="1:3" x14ac:dyDescent="0.25">
      <c r="A20" t="s">
        <v>104</v>
      </c>
      <c r="B20" t="s">
        <v>4</v>
      </c>
      <c r="C20">
        <v>0.05</v>
      </c>
    </row>
    <row r="21" spans="1:3" hidden="1" x14ac:dyDescent="0.25">
      <c r="A21" t="s">
        <v>104</v>
      </c>
      <c r="B21" t="s">
        <v>8</v>
      </c>
      <c r="C21">
        <v>0.54220000000000002</v>
      </c>
    </row>
    <row r="22" spans="1:3" hidden="1" x14ac:dyDescent="0.25">
      <c r="A22" t="s">
        <v>104</v>
      </c>
      <c r="B22" t="s">
        <v>6</v>
      </c>
      <c r="C22">
        <v>0.28810000000000002</v>
      </c>
    </row>
    <row r="23" spans="1:3" hidden="1" x14ac:dyDescent="0.25">
      <c r="A23" t="s">
        <v>104</v>
      </c>
      <c r="B23" t="s">
        <v>5</v>
      </c>
      <c r="C23">
        <v>0</v>
      </c>
    </row>
    <row r="24" spans="1:3" hidden="1" x14ac:dyDescent="0.25">
      <c r="A24" t="s">
        <v>104</v>
      </c>
      <c r="B24" t="s">
        <v>9</v>
      </c>
      <c r="C24">
        <v>0.77170000000000005</v>
      </c>
    </row>
    <row r="25" spans="1:3" hidden="1" x14ac:dyDescent="0.25">
      <c r="A25" t="s">
        <v>104</v>
      </c>
      <c r="B25" t="s">
        <v>7</v>
      </c>
      <c r="C25">
        <f>0.7*(1-C19)</f>
        <v>0.18879000000000001</v>
      </c>
    </row>
    <row r="26" spans="1:3" x14ac:dyDescent="0.25">
      <c r="A26" t="s">
        <v>36</v>
      </c>
      <c r="B26" t="s">
        <v>4</v>
      </c>
      <c r="C26">
        <v>0.1133</v>
      </c>
    </row>
    <row r="27" spans="1:3" hidden="1" x14ac:dyDescent="0.25">
      <c r="A27" t="s">
        <v>36</v>
      </c>
      <c r="B27" t="s">
        <v>8</v>
      </c>
      <c r="C27">
        <v>2.6800000000000001E-3</v>
      </c>
    </row>
    <row r="28" spans="1:3" hidden="1" x14ac:dyDescent="0.25">
      <c r="A28" t="s">
        <v>36</v>
      </c>
      <c r="B28" t="s">
        <v>6</v>
      </c>
      <c r="C28">
        <v>1.9E-2</v>
      </c>
    </row>
    <row r="29" spans="1:3" hidden="1" x14ac:dyDescent="0.25">
      <c r="A29" t="s">
        <v>36</v>
      </c>
      <c r="B29" t="s">
        <v>5</v>
      </c>
      <c r="C29">
        <v>0</v>
      </c>
    </row>
    <row r="30" spans="1:3" hidden="1" x14ac:dyDescent="0.25">
      <c r="A30" t="s">
        <v>36</v>
      </c>
      <c r="B30" t="s">
        <v>9</v>
      </c>
      <c r="C30">
        <v>0</v>
      </c>
    </row>
    <row r="31" spans="1:3" hidden="1" x14ac:dyDescent="0.25">
      <c r="A31" t="s">
        <v>36</v>
      </c>
      <c r="B31" t="s">
        <v>7</v>
      </c>
      <c r="C31">
        <v>2.3300000000000001E-2</v>
      </c>
    </row>
    <row r="32" spans="1:3" x14ac:dyDescent="0.25">
      <c r="A32" t="s">
        <v>35</v>
      </c>
      <c r="B32" t="s">
        <v>4</v>
      </c>
      <c r="C32">
        <v>1.022</v>
      </c>
    </row>
    <row r="33" spans="1:8" hidden="1" x14ac:dyDescent="0.25">
      <c r="A33" t="s">
        <v>35</v>
      </c>
      <c r="B33" t="s">
        <v>8</v>
      </c>
      <c r="C33">
        <v>0</v>
      </c>
    </row>
    <row r="34" spans="1:8" hidden="1" x14ac:dyDescent="0.25">
      <c r="A34" t="s">
        <v>35</v>
      </c>
      <c r="B34" t="s">
        <v>6</v>
      </c>
      <c r="C34">
        <v>6.5700000000000003E-4</v>
      </c>
    </row>
    <row r="35" spans="1:8" hidden="1" x14ac:dyDescent="0.25">
      <c r="A35" t="s">
        <v>35</v>
      </c>
      <c r="B35" t="s">
        <v>5</v>
      </c>
      <c r="C35">
        <v>0</v>
      </c>
    </row>
    <row r="36" spans="1:8" hidden="1" x14ac:dyDescent="0.25">
      <c r="A36" t="s">
        <v>35</v>
      </c>
      <c r="B36" t="s">
        <v>9</v>
      </c>
      <c r="C36">
        <v>0</v>
      </c>
    </row>
    <row r="37" spans="1:8" hidden="1" x14ac:dyDescent="0.25">
      <c r="A37" t="s">
        <v>35</v>
      </c>
      <c r="B37" t="s">
        <v>7</v>
      </c>
      <c r="C37">
        <v>0.17080000000000001</v>
      </c>
    </row>
    <row r="38" spans="1:8" x14ac:dyDescent="0.25">
      <c r="H38" s="5"/>
    </row>
  </sheetData>
  <autoFilter ref="A1:C37" xr:uid="{00000000-0001-0000-0600-000000000000}">
    <filterColumn colId="1">
      <filters>
        <filter val="Dilute Acid"/>
      </filters>
    </filterColumn>
  </autoFilter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3"/>
  <sheetViews>
    <sheetView workbookViewId="0">
      <selection activeCell="M23" sqref="M23"/>
    </sheetView>
  </sheetViews>
  <sheetFormatPr defaultRowHeight="15" x14ac:dyDescent="0.25"/>
  <sheetData>
    <row r="1" spans="1:6" x14ac:dyDescent="0.25">
      <c r="A1" s="1" t="s">
        <v>30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2</v>
      </c>
    </row>
    <row r="2" spans="1:6" x14ac:dyDescent="0.25">
      <c r="A2" t="s">
        <v>32</v>
      </c>
      <c r="B2" t="s">
        <v>4</v>
      </c>
      <c r="C2" t="s">
        <v>10</v>
      </c>
      <c r="D2" t="s">
        <v>44</v>
      </c>
      <c r="E2" t="s">
        <v>53</v>
      </c>
      <c r="F2">
        <v>1</v>
      </c>
    </row>
    <row r="3" spans="1:6" x14ac:dyDescent="0.25">
      <c r="A3" t="s">
        <v>32</v>
      </c>
      <c r="B3" t="s">
        <v>4</v>
      </c>
      <c r="C3" t="s">
        <v>10</v>
      </c>
      <c r="D3" t="s">
        <v>45</v>
      </c>
      <c r="E3" t="s">
        <v>53</v>
      </c>
      <c r="F3">
        <v>1</v>
      </c>
    </row>
    <row r="4" spans="1:6" x14ac:dyDescent="0.25">
      <c r="A4" t="s">
        <v>32</v>
      </c>
      <c r="B4" t="s">
        <v>4</v>
      </c>
      <c r="C4" t="s">
        <v>10</v>
      </c>
      <c r="D4" t="s">
        <v>46</v>
      </c>
      <c r="E4" t="s">
        <v>53</v>
      </c>
      <c r="F4">
        <v>1</v>
      </c>
    </row>
    <row r="5" spans="1:6" x14ac:dyDescent="0.25">
      <c r="A5" t="s">
        <v>32</v>
      </c>
      <c r="B5" t="s">
        <v>4</v>
      </c>
      <c r="C5" t="s">
        <v>10</v>
      </c>
      <c r="D5" t="s">
        <v>47</v>
      </c>
      <c r="E5" t="s">
        <v>29</v>
      </c>
      <c r="F5">
        <v>1</v>
      </c>
    </row>
    <row r="6" spans="1:6" x14ac:dyDescent="0.25">
      <c r="A6" t="s">
        <v>32</v>
      </c>
      <c r="B6" t="s">
        <v>4</v>
      </c>
      <c r="C6" t="s">
        <v>10</v>
      </c>
      <c r="D6" t="s">
        <v>48</v>
      </c>
      <c r="E6" t="s">
        <v>29</v>
      </c>
      <c r="F6">
        <v>1</v>
      </c>
    </row>
    <row r="7" spans="1:6" x14ac:dyDescent="0.25">
      <c r="A7" t="s">
        <v>32</v>
      </c>
      <c r="B7" t="s">
        <v>4</v>
      </c>
      <c r="C7" t="s">
        <v>10</v>
      </c>
      <c r="D7" t="s">
        <v>49</v>
      </c>
      <c r="E7" t="s">
        <v>29</v>
      </c>
      <c r="F7">
        <v>1</v>
      </c>
    </row>
    <row r="8" spans="1:6" x14ac:dyDescent="0.25">
      <c r="A8" t="s">
        <v>32</v>
      </c>
      <c r="B8" t="s">
        <v>4</v>
      </c>
      <c r="C8" t="s">
        <v>10</v>
      </c>
      <c r="D8" t="s">
        <v>50</v>
      </c>
      <c r="E8" t="s">
        <v>54</v>
      </c>
      <c r="F8">
        <v>1</v>
      </c>
    </row>
    <row r="9" spans="1:6" x14ac:dyDescent="0.25">
      <c r="A9" t="s">
        <v>32</v>
      </c>
      <c r="B9" t="s">
        <v>4</v>
      </c>
      <c r="C9" t="s">
        <v>10</v>
      </c>
      <c r="D9" t="s">
        <v>50</v>
      </c>
      <c r="E9" t="s">
        <v>29</v>
      </c>
      <c r="F9">
        <v>1</v>
      </c>
    </row>
    <row r="10" spans="1:6" x14ac:dyDescent="0.25">
      <c r="A10" t="s">
        <v>32</v>
      </c>
      <c r="B10" t="s">
        <v>4</v>
      </c>
      <c r="C10" t="s">
        <v>10</v>
      </c>
      <c r="D10" t="s">
        <v>51</v>
      </c>
      <c r="E10" t="s">
        <v>54</v>
      </c>
      <c r="F10">
        <v>1</v>
      </c>
    </row>
    <row r="11" spans="1:6" x14ac:dyDescent="0.25">
      <c r="A11" t="s">
        <v>33</v>
      </c>
      <c r="B11" t="s">
        <v>4</v>
      </c>
      <c r="C11" t="s">
        <v>10</v>
      </c>
      <c r="D11" t="s">
        <v>44</v>
      </c>
      <c r="E11" t="s">
        <v>53</v>
      </c>
      <c r="F11">
        <v>1</v>
      </c>
    </row>
    <row r="12" spans="1:6" x14ac:dyDescent="0.25">
      <c r="A12" t="s">
        <v>33</v>
      </c>
      <c r="B12" t="s">
        <v>4</v>
      </c>
      <c r="C12" t="s">
        <v>10</v>
      </c>
      <c r="D12" t="s">
        <v>45</v>
      </c>
      <c r="E12" t="s">
        <v>53</v>
      </c>
      <c r="F12">
        <v>1</v>
      </c>
    </row>
    <row r="13" spans="1:6" x14ac:dyDescent="0.25">
      <c r="A13" t="s">
        <v>33</v>
      </c>
      <c r="B13" t="s">
        <v>4</v>
      </c>
      <c r="C13" t="s">
        <v>10</v>
      </c>
      <c r="D13" t="s">
        <v>46</v>
      </c>
      <c r="E13" t="s">
        <v>53</v>
      </c>
      <c r="F13">
        <v>1</v>
      </c>
    </row>
    <row r="14" spans="1:6" x14ac:dyDescent="0.25">
      <c r="A14" t="s">
        <v>33</v>
      </c>
      <c r="B14" t="s">
        <v>4</v>
      </c>
      <c r="C14" t="s">
        <v>10</v>
      </c>
      <c r="D14" t="s">
        <v>47</v>
      </c>
      <c r="E14" t="s">
        <v>29</v>
      </c>
      <c r="F14">
        <v>1</v>
      </c>
    </row>
    <row r="15" spans="1:6" x14ac:dyDescent="0.25">
      <c r="A15" t="s">
        <v>33</v>
      </c>
      <c r="B15" t="s">
        <v>4</v>
      </c>
      <c r="C15" t="s">
        <v>10</v>
      </c>
      <c r="D15" t="s">
        <v>48</v>
      </c>
      <c r="E15" t="s">
        <v>29</v>
      </c>
      <c r="F15">
        <v>1</v>
      </c>
    </row>
    <row r="16" spans="1:6" x14ac:dyDescent="0.25">
      <c r="A16" t="s">
        <v>33</v>
      </c>
      <c r="B16" t="s">
        <v>4</v>
      </c>
      <c r="C16" t="s">
        <v>10</v>
      </c>
      <c r="D16" t="s">
        <v>49</v>
      </c>
      <c r="E16" t="s">
        <v>29</v>
      </c>
      <c r="F16">
        <v>1</v>
      </c>
    </row>
    <row r="17" spans="1:6" x14ac:dyDescent="0.25">
      <c r="A17" t="s">
        <v>33</v>
      </c>
      <c r="B17" t="s">
        <v>4</v>
      </c>
      <c r="C17" t="s">
        <v>10</v>
      </c>
      <c r="D17" t="s">
        <v>50</v>
      </c>
      <c r="E17" t="s">
        <v>54</v>
      </c>
      <c r="F17">
        <v>1</v>
      </c>
    </row>
    <row r="18" spans="1:6" x14ac:dyDescent="0.25">
      <c r="A18" t="s">
        <v>33</v>
      </c>
      <c r="B18" t="s">
        <v>4</v>
      </c>
      <c r="C18" t="s">
        <v>10</v>
      </c>
      <c r="D18" t="s">
        <v>50</v>
      </c>
      <c r="E18" t="s">
        <v>29</v>
      </c>
      <c r="F18">
        <v>1</v>
      </c>
    </row>
    <row r="19" spans="1:6" x14ac:dyDescent="0.25">
      <c r="A19" t="s">
        <v>33</v>
      </c>
      <c r="B19" t="s">
        <v>4</v>
      </c>
      <c r="C19" t="s">
        <v>10</v>
      </c>
      <c r="D19" t="s">
        <v>51</v>
      </c>
      <c r="E19" t="s">
        <v>54</v>
      </c>
      <c r="F19">
        <v>1</v>
      </c>
    </row>
    <row r="20" spans="1:6" x14ac:dyDescent="0.25">
      <c r="A20" t="s">
        <v>35</v>
      </c>
      <c r="B20" t="s">
        <v>4</v>
      </c>
      <c r="C20" t="s">
        <v>10</v>
      </c>
      <c r="D20" t="s">
        <v>44</v>
      </c>
      <c r="E20" t="s">
        <v>53</v>
      </c>
      <c r="F20">
        <v>1</v>
      </c>
    </row>
    <row r="21" spans="1:6" x14ac:dyDescent="0.25">
      <c r="A21" t="s">
        <v>35</v>
      </c>
      <c r="B21" t="s">
        <v>4</v>
      </c>
      <c r="C21" t="s">
        <v>10</v>
      </c>
      <c r="D21" t="s">
        <v>45</v>
      </c>
      <c r="E21" t="s">
        <v>53</v>
      </c>
      <c r="F21">
        <v>1</v>
      </c>
    </row>
    <row r="22" spans="1:6" x14ac:dyDescent="0.25">
      <c r="A22" t="s">
        <v>35</v>
      </c>
      <c r="B22" t="s">
        <v>4</v>
      </c>
      <c r="C22" t="s">
        <v>10</v>
      </c>
      <c r="D22" t="s">
        <v>46</v>
      </c>
      <c r="E22" t="s">
        <v>53</v>
      </c>
      <c r="F22">
        <v>1</v>
      </c>
    </row>
    <row r="23" spans="1:6" x14ac:dyDescent="0.25">
      <c r="A23" t="s">
        <v>35</v>
      </c>
      <c r="B23" t="s">
        <v>4</v>
      </c>
      <c r="C23" t="s">
        <v>10</v>
      </c>
      <c r="D23" t="s">
        <v>47</v>
      </c>
      <c r="E23" t="s">
        <v>29</v>
      </c>
      <c r="F23">
        <v>1</v>
      </c>
    </row>
    <row r="24" spans="1:6" x14ac:dyDescent="0.25">
      <c r="A24" t="s">
        <v>35</v>
      </c>
      <c r="B24" t="s">
        <v>4</v>
      </c>
      <c r="C24" t="s">
        <v>10</v>
      </c>
      <c r="D24" t="s">
        <v>48</v>
      </c>
      <c r="E24" t="s">
        <v>29</v>
      </c>
      <c r="F24">
        <v>1</v>
      </c>
    </row>
    <row r="25" spans="1:6" x14ac:dyDescent="0.25">
      <c r="A25" t="s">
        <v>35</v>
      </c>
      <c r="B25" t="s">
        <v>4</v>
      </c>
      <c r="C25" t="s">
        <v>10</v>
      </c>
      <c r="D25" t="s">
        <v>49</v>
      </c>
      <c r="E25" t="s">
        <v>29</v>
      </c>
      <c r="F25">
        <v>1</v>
      </c>
    </row>
    <row r="26" spans="1:6" x14ac:dyDescent="0.25">
      <c r="A26" t="s">
        <v>35</v>
      </c>
      <c r="B26" t="s">
        <v>4</v>
      </c>
      <c r="C26" t="s">
        <v>10</v>
      </c>
      <c r="D26" t="s">
        <v>50</v>
      </c>
      <c r="E26" t="s">
        <v>54</v>
      </c>
      <c r="F26">
        <v>1</v>
      </c>
    </row>
    <row r="27" spans="1:6" x14ac:dyDescent="0.25">
      <c r="A27" t="s">
        <v>35</v>
      </c>
      <c r="B27" t="s">
        <v>4</v>
      </c>
      <c r="C27" t="s">
        <v>10</v>
      </c>
      <c r="D27" t="s">
        <v>50</v>
      </c>
      <c r="E27" t="s">
        <v>29</v>
      </c>
      <c r="F27">
        <v>1</v>
      </c>
    </row>
    <row r="28" spans="1:6" x14ac:dyDescent="0.25">
      <c r="A28" t="s">
        <v>35</v>
      </c>
      <c r="B28" t="s">
        <v>4</v>
      </c>
      <c r="C28" t="s">
        <v>10</v>
      </c>
      <c r="D28" t="s">
        <v>51</v>
      </c>
      <c r="E28" t="s">
        <v>54</v>
      </c>
      <c r="F28">
        <v>1</v>
      </c>
    </row>
    <row r="29" spans="1:6" x14ac:dyDescent="0.25">
      <c r="A29" t="s">
        <v>32</v>
      </c>
      <c r="B29" t="s">
        <v>5</v>
      </c>
      <c r="C29" t="s">
        <v>10</v>
      </c>
      <c r="D29" t="s">
        <v>44</v>
      </c>
      <c r="E29" t="s">
        <v>53</v>
      </c>
      <c r="F29">
        <v>1</v>
      </c>
    </row>
    <row r="30" spans="1:6" x14ac:dyDescent="0.25">
      <c r="A30" t="s">
        <v>32</v>
      </c>
      <c r="B30" t="s">
        <v>5</v>
      </c>
      <c r="C30" t="s">
        <v>10</v>
      </c>
      <c r="D30" t="s">
        <v>45</v>
      </c>
      <c r="E30" t="s">
        <v>53</v>
      </c>
      <c r="F30">
        <v>1</v>
      </c>
    </row>
    <row r="31" spans="1:6" x14ac:dyDescent="0.25">
      <c r="A31" t="s">
        <v>32</v>
      </c>
      <c r="B31" t="s">
        <v>5</v>
      </c>
      <c r="C31" t="s">
        <v>10</v>
      </c>
      <c r="D31" t="s">
        <v>46</v>
      </c>
      <c r="E31" t="s">
        <v>53</v>
      </c>
      <c r="F31">
        <v>1</v>
      </c>
    </row>
    <row r="32" spans="1:6" x14ac:dyDescent="0.25">
      <c r="A32" t="s">
        <v>32</v>
      </c>
      <c r="B32" t="s">
        <v>5</v>
      </c>
      <c r="C32" t="s">
        <v>10</v>
      </c>
      <c r="D32" t="s">
        <v>47</v>
      </c>
      <c r="E32" t="s">
        <v>29</v>
      </c>
      <c r="F32">
        <v>1</v>
      </c>
    </row>
    <row r="33" spans="1:6" x14ac:dyDescent="0.25">
      <c r="A33" t="s">
        <v>32</v>
      </c>
      <c r="B33" t="s">
        <v>5</v>
      </c>
      <c r="C33" t="s">
        <v>10</v>
      </c>
      <c r="D33" t="s">
        <v>48</v>
      </c>
      <c r="E33" t="s">
        <v>29</v>
      </c>
      <c r="F33">
        <v>1</v>
      </c>
    </row>
    <row r="34" spans="1:6" x14ac:dyDescent="0.25">
      <c r="A34" t="s">
        <v>32</v>
      </c>
      <c r="B34" t="s">
        <v>5</v>
      </c>
      <c r="C34" t="s">
        <v>10</v>
      </c>
      <c r="D34" t="s">
        <v>49</v>
      </c>
      <c r="E34" t="s">
        <v>29</v>
      </c>
      <c r="F34">
        <v>1</v>
      </c>
    </row>
    <row r="35" spans="1:6" x14ac:dyDescent="0.25">
      <c r="A35" t="s">
        <v>32</v>
      </c>
      <c r="B35" t="s">
        <v>5</v>
      </c>
      <c r="C35" t="s">
        <v>10</v>
      </c>
      <c r="D35" t="s">
        <v>50</v>
      </c>
      <c r="E35" t="s">
        <v>54</v>
      </c>
      <c r="F35">
        <v>1</v>
      </c>
    </row>
    <row r="36" spans="1:6" x14ac:dyDescent="0.25">
      <c r="A36" t="s">
        <v>32</v>
      </c>
      <c r="B36" t="s">
        <v>5</v>
      </c>
      <c r="C36" t="s">
        <v>10</v>
      </c>
      <c r="D36" t="s">
        <v>50</v>
      </c>
      <c r="E36" t="s">
        <v>29</v>
      </c>
      <c r="F36">
        <v>1</v>
      </c>
    </row>
    <row r="37" spans="1:6" x14ac:dyDescent="0.25">
      <c r="A37" t="s">
        <v>32</v>
      </c>
      <c r="B37" t="s">
        <v>5</v>
      </c>
      <c r="C37" t="s">
        <v>10</v>
      </c>
      <c r="D37" t="s">
        <v>51</v>
      </c>
      <c r="E37" t="s">
        <v>54</v>
      </c>
      <c r="F37">
        <v>1</v>
      </c>
    </row>
    <row r="38" spans="1:6" x14ac:dyDescent="0.25">
      <c r="A38" t="s">
        <v>33</v>
      </c>
      <c r="B38" t="s">
        <v>5</v>
      </c>
      <c r="C38" t="s">
        <v>10</v>
      </c>
      <c r="D38" t="s">
        <v>44</v>
      </c>
      <c r="E38" t="s">
        <v>53</v>
      </c>
      <c r="F38">
        <v>1</v>
      </c>
    </row>
    <row r="39" spans="1:6" x14ac:dyDescent="0.25">
      <c r="A39" t="s">
        <v>33</v>
      </c>
      <c r="B39" t="s">
        <v>5</v>
      </c>
      <c r="C39" t="s">
        <v>10</v>
      </c>
      <c r="D39" t="s">
        <v>45</v>
      </c>
      <c r="E39" t="s">
        <v>53</v>
      </c>
      <c r="F39">
        <v>1</v>
      </c>
    </row>
    <row r="40" spans="1:6" x14ac:dyDescent="0.25">
      <c r="A40" t="s">
        <v>33</v>
      </c>
      <c r="B40" t="s">
        <v>5</v>
      </c>
      <c r="C40" t="s">
        <v>10</v>
      </c>
      <c r="D40" t="s">
        <v>46</v>
      </c>
      <c r="E40" t="s">
        <v>53</v>
      </c>
      <c r="F40">
        <v>1</v>
      </c>
    </row>
    <row r="41" spans="1:6" x14ac:dyDescent="0.25">
      <c r="A41" t="s">
        <v>33</v>
      </c>
      <c r="B41" t="s">
        <v>5</v>
      </c>
      <c r="C41" t="s">
        <v>10</v>
      </c>
      <c r="D41" t="s">
        <v>47</v>
      </c>
      <c r="E41" t="s">
        <v>29</v>
      </c>
      <c r="F41">
        <v>1</v>
      </c>
    </row>
    <row r="42" spans="1:6" x14ac:dyDescent="0.25">
      <c r="A42" t="s">
        <v>33</v>
      </c>
      <c r="B42" t="s">
        <v>5</v>
      </c>
      <c r="C42" t="s">
        <v>10</v>
      </c>
      <c r="D42" t="s">
        <v>48</v>
      </c>
      <c r="E42" t="s">
        <v>29</v>
      </c>
      <c r="F42">
        <v>1</v>
      </c>
    </row>
    <row r="43" spans="1:6" x14ac:dyDescent="0.25">
      <c r="A43" t="s">
        <v>33</v>
      </c>
      <c r="B43" t="s">
        <v>5</v>
      </c>
      <c r="C43" t="s">
        <v>10</v>
      </c>
      <c r="D43" t="s">
        <v>49</v>
      </c>
      <c r="E43" t="s">
        <v>29</v>
      </c>
      <c r="F43">
        <v>1</v>
      </c>
    </row>
    <row r="44" spans="1:6" x14ac:dyDescent="0.25">
      <c r="A44" t="s">
        <v>33</v>
      </c>
      <c r="B44" t="s">
        <v>5</v>
      </c>
      <c r="C44" t="s">
        <v>10</v>
      </c>
      <c r="D44" t="s">
        <v>50</v>
      </c>
      <c r="E44" t="s">
        <v>54</v>
      </c>
      <c r="F44">
        <v>1</v>
      </c>
    </row>
    <row r="45" spans="1:6" x14ac:dyDescent="0.25">
      <c r="A45" t="s">
        <v>33</v>
      </c>
      <c r="B45" t="s">
        <v>5</v>
      </c>
      <c r="C45" t="s">
        <v>10</v>
      </c>
      <c r="D45" t="s">
        <v>50</v>
      </c>
      <c r="E45" t="s">
        <v>29</v>
      </c>
      <c r="F45">
        <v>1</v>
      </c>
    </row>
    <row r="46" spans="1:6" x14ac:dyDescent="0.25">
      <c r="A46" t="s">
        <v>33</v>
      </c>
      <c r="B46" t="s">
        <v>5</v>
      </c>
      <c r="C46" t="s">
        <v>10</v>
      </c>
      <c r="D46" t="s">
        <v>51</v>
      </c>
      <c r="E46" t="s">
        <v>54</v>
      </c>
      <c r="F46">
        <v>1</v>
      </c>
    </row>
    <row r="47" spans="1:6" x14ac:dyDescent="0.25">
      <c r="A47" t="s">
        <v>35</v>
      </c>
      <c r="B47" t="s">
        <v>5</v>
      </c>
      <c r="C47" t="s">
        <v>10</v>
      </c>
      <c r="D47" t="s">
        <v>44</v>
      </c>
      <c r="E47" t="s">
        <v>53</v>
      </c>
      <c r="F47">
        <v>1</v>
      </c>
    </row>
    <row r="48" spans="1:6" x14ac:dyDescent="0.25">
      <c r="A48" t="s">
        <v>35</v>
      </c>
      <c r="B48" t="s">
        <v>5</v>
      </c>
      <c r="C48" t="s">
        <v>10</v>
      </c>
      <c r="D48" t="s">
        <v>45</v>
      </c>
      <c r="E48" t="s">
        <v>53</v>
      </c>
      <c r="F48">
        <v>1</v>
      </c>
    </row>
    <row r="49" spans="1:6" x14ac:dyDescent="0.25">
      <c r="A49" t="s">
        <v>35</v>
      </c>
      <c r="B49" t="s">
        <v>5</v>
      </c>
      <c r="C49" t="s">
        <v>10</v>
      </c>
      <c r="D49" t="s">
        <v>46</v>
      </c>
      <c r="E49" t="s">
        <v>53</v>
      </c>
      <c r="F49">
        <v>1</v>
      </c>
    </row>
    <row r="50" spans="1:6" x14ac:dyDescent="0.25">
      <c r="A50" t="s">
        <v>35</v>
      </c>
      <c r="B50" t="s">
        <v>5</v>
      </c>
      <c r="C50" t="s">
        <v>10</v>
      </c>
      <c r="D50" t="s">
        <v>47</v>
      </c>
      <c r="E50" t="s">
        <v>29</v>
      </c>
      <c r="F50">
        <v>1</v>
      </c>
    </row>
    <row r="51" spans="1:6" x14ac:dyDescent="0.25">
      <c r="A51" t="s">
        <v>35</v>
      </c>
      <c r="B51" t="s">
        <v>5</v>
      </c>
      <c r="C51" t="s">
        <v>10</v>
      </c>
      <c r="D51" t="s">
        <v>48</v>
      </c>
      <c r="E51" t="s">
        <v>29</v>
      </c>
      <c r="F51">
        <v>1</v>
      </c>
    </row>
    <row r="52" spans="1:6" x14ac:dyDescent="0.25">
      <c r="A52" t="s">
        <v>35</v>
      </c>
      <c r="B52" t="s">
        <v>5</v>
      </c>
      <c r="C52" t="s">
        <v>10</v>
      </c>
      <c r="D52" t="s">
        <v>49</v>
      </c>
      <c r="E52" t="s">
        <v>29</v>
      </c>
      <c r="F52">
        <v>1</v>
      </c>
    </row>
    <row r="53" spans="1:6" x14ac:dyDescent="0.25">
      <c r="A53" t="s">
        <v>35</v>
      </c>
      <c r="B53" t="s">
        <v>5</v>
      </c>
      <c r="C53" t="s">
        <v>10</v>
      </c>
      <c r="D53" t="s">
        <v>50</v>
      </c>
      <c r="E53" t="s">
        <v>54</v>
      </c>
      <c r="F53">
        <v>1</v>
      </c>
    </row>
    <row r="54" spans="1:6" x14ac:dyDescent="0.25">
      <c r="A54" t="s">
        <v>35</v>
      </c>
      <c r="B54" t="s">
        <v>5</v>
      </c>
      <c r="C54" t="s">
        <v>10</v>
      </c>
      <c r="D54" t="s">
        <v>50</v>
      </c>
      <c r="E54" t="s">
        <v>29</v>
      </c>
      <c r="F54">
        <v>1</v>
      </c>
    </row>
    <row r="55" spans="1:6" x14ac:dyDescent="0.25">
      <c r="A55" t="s">
        <v>35</v>
      </c>
      <c r="B55" t="s">
        <v>5</v>
      </c>
      <c r="C55" t="s">
        <v>10</v>
      </c>
      <c r="D55" t="s">
        <v>51</v>
      </c>
      <c r="E55" t="s">
        <v>54</v>
      </c>
      <c r="F55">
        <v>1</v>
      </c>
    </row>
    <row r="56" spans="1:6" x14ac:dyDescent="0.25">
      <c r="A56" t="s">
        <v>32</v>
      </c>
      <c r="B56" t="s">
        <v>6</v>
      </c>
      <c r="C56" t="s">
        <v>10</v>
      </c>
      <c r="D56" t="s">
        <v>44</v>
      </c>
      <c r="E56" t="s">
        <v>53</v>
      </c>
      <c r="F56">
        <v>1</v>
      </c>
    </row>
    <row r="57" spans="1:6" x14ac:dyDescent="0.25">
      <c r="A57" t="s">
        <v>32</v>
      </c>
      <c r="B57" t="s">
        <v>6</v>
      </c>
      <c r="C57" t="s">
        <v>10</v>
      </c>
      <c r="D57" t="s">
        <v>45</v>
      </c>
      <c r="E57" t="s">
        <v>53</v>
      </c>
      <c r="F57">
        <v>1</v>
      </c>
    </row>
    <row r="58" spans="1:6" x14ac:dyDescent="0.25">
      <c r="A58" t="s">
        <v>32</v>
      </c>
      <c r="B58" t="s">
        <v>6</v>
      </c>
      <c r="C58" t="s">
        <v>10</v>
      </c>
      <c r="D58" t="s">
        <v>46</v>
      </c>
      <c r="E58" t="s">
        <v>53</v>
      </c>
      <c r="F58">
        <v>1</v>
      </c>
    </row>
    <row r="59" spans="1:6" x14ac:dyDescent="0.25">
      <c r="A59" t="s">
        <v>32</v>
      </c>
      <c r="B59" t="s">
        <v>6</v>
      </c>
      <c r="C59" t="s">
        <v>10</v>
      </c>
      <c r="D59" t="s">
        <v>47</v>
      </c>
      <c r="E59" t="s">
        <v>29</v>
      </c>
      <c r="F59">
        <v>1</v>
      </c>
    </row>
    <row r="60" spans="1:6" x14ac:dyDescent="0.25">
      <c r="A60" t="s">
        <v>32</v>
      </c>
      <c r="B60" t="s">
        <v>6</v>
      </c>
      <c r="C60" t="s">
        <v>10</v>
      </c>
      <c r="D60" t="s">
        <v>48</v>
      </c>
      <c r="E60" t="s">
        <v>29</v>
      </c>
      <c r="F60">
        <v>1</v>
      </c>
    </row>
    <row r="61" spans="1:6" x14ac:dyDescent="0.25">
      <c r="A61" t="s">
        <v>32</v>
      </c>
      <c r="B61" t="s">
        <v>6</v>
      </c>
      <c r="C61" t="s">
        <v>10</v>
      </c>
      <c r="D61" t="s">
        <v>49</v>
      </c>
      <c r="E61" t="s">
        <v>29</v>
      </c>
      <c r="F61">
        <v>1</v>
      </c>
    </row>
    <row r="62" spans="1:6" x14ac:dyDescent="0.25">
      <c r="A62" t="s">
        <v>32</v>
      </c>
      <c r="B62" t="s">
        <v>6</v>
      </c>
      <c r="C62" t="s">
        <v>10</v>
      </c>
      <c r="D62" t="s">
        <v>50</v>
      </c>
      <c r="E62" t="s">
        <v>54</v>
      </c>
      <c r="F62">
        <v>1</v>
      </c>
    </row>
    <row r="63" spans="1:6" x14ac:dyDescent="0.25">
      <c r="A63" t="s">
        <v>32</v>
      </c>
      <c r="B63" t="s">
        <v>6</v>
      </c>
      <c r="C63" t="s">
        <v>10</v>
      </c>
      <c r="D63" t="s">
        <v>50</v>
      </c>
      <c r="E63" t="s">
        <v>29</v>
      </c>
      <c r="F63">
        <v>1</v>
      </c>
    </row>
    <row r="64" spans="1:6" x14ac:dyDescent="0.25">
      <c r="A64" t="s">
        <v>32</v>
      </c>
      <c r="B64" t="s">
        <v>6</v>
      </c>
      <c r="C64" t="s">
        <v>10</v>
      </c>
      <c r="D64" t="s">
        <v>51</v>
      </c>
      <c r="E64" t="s">
        <v>54</v>
      </c>
      <c r="F64">
        <v>1</v>
      </c>
    </row>
    <row r="65" spans="1:6" x14ac:dyDescent="0.25">
      <c r="A65" t="s">
        <v>33</v>
      </c>
      <c r="B65" t="s">
        <v>6</v>
      </c>
      <c r="C65" t="s">
        <v>10</v>
      </c>
      <c r="D65" t="s">
        <v>44</v>
      </c>
      <c r="E65" t="s">
        <v>53</v>
      </c>
      <c r="F65">
        <v>1</v>
      </c>
    </row>
    <row r="66" spans="1:6" x14ac:dyDescent="0.25">
      <c r="A66" t="s">
        <v>33</v>
      </c>
      <c r="B66" t="s">
        <v>6</v>
      </c>
      <c r="C66" t="s">
        <v>10</v>
      </c>
      <c r="D66" t="s">
        <v>45</v>
      </c>
      <c r="E66" t="s">
        <v>53</v>
      </c>
      <c r="F66">
        <v>1</v>
      </c>
    </row>
    <row r="67" spans="1:6" x14ac:dyDescent="0.25">
      <c r="A67" t="s">
        <v>33</v>
      </c>
      <c r="B67" t="s">
        <v>6</v>
      </c>
      <c r="C67" t="s">
        <v>10</v>
      </c>
      <c r="D67" t="s">
        <v>46</v>
      </c>
      <c r="E67" t="s">
        <v>53</v>
      </c>
      <c r="F67">
        <v>1</v>
      </c>
    </row>
    <row r="68" spans="1:6" x14ac:dyDescent="0.25">
      <c r="A68" t="s">
        <v>33</v>
      </c>
      <c r="B68" t="s">
        <v>6</v>
      </c>
      <c r="C68" t="s">
        <v>10</v>
      </c>
      <c r="D68" t="s">
        <v>47</v>
      </c>
      <c r="E68" t="s">
        <v>29</v>
      </c>
      <c r="F68">
        <v>1</v>
      </c>
    </row>
    <row r="69" spans="1:6" x14ac:dyDescent="0.25">
      <c r="A69" t="s">
        <v>33</v>
      </c>
      <c r="B69" t="s">
        <v>6</v>
      </c>
      <c r="C69" t="s">
        <v>10</v>
      </c>
      <c r="D69" t="s">
        <v>48</v>
      </c>
      <c r="E69" t="s">
        <v>29</v>
      </c>
      <c r="F69">
        <v>1</v>
      </c>
    </row>
    <row r="70" spans="1:6" x14ac:dyDescent="0.25">
      <c r="A70" t="s">
        <v>33</v>
      </c>
      <c r="B70" t="s">
        <v>6</v>
      </c>
      <c r="C70" t="s">
        <v>10</v>
      </c>
      <c r="D70" t="s">
        <v>49</v>
      </c>
      <c r="E70" t="s">
        <v>29</v>
      </c>
      <c r="F70">
        <v>1</v>
      </c>
    </row>
    <row r="71" spans="1:6" x14ac:dyDescent="0.25">
      <c r="A71" t="s">
        <v>33</v>
      </c>
      <c r="B71" t="s">
        <v>6</v>
      </c>
      <c r="C71" t="s">
        <v>10</v>
      </c>
      <c r="D71" t="s">
        <v>50</v>
      </c>
      <c r="E71" t="s">
        <v>54</v>
      </c>
      <c r="F71">
        <v>1</v>
      </c>
    </row>
    <row r="72" spans="1:6" x14ac:dyDescent="0.25">
      <c r="A72" t="s">
        <v>33</v>
      </c>
      <c r="B72" t="s">
        <v>6</v>
      </c>
      <c r="C72" t="s">
        <v>10</v>
      </c>
      <c r="D72" t="s">
        <v>50</v>
      </c>
      <c r="E72" t="s">
        <v>29</v>
      </c>
      <c r="F72">
        <v>1</v>
      </c>
    </row>
    <row r="73" spans="1:6" x14ac:dyDescent="0.25">
      <c r="A73" t="s">
        <v>33</v>
      </c>
      <c r="B73" t="s">
        <v>6</v>
      </c>
      <c r="C73" t="s">
        <v>10</v>
      </c>
      <c r="D73" t="s">
        <v>51</v>
      </c>
      <c r="E73" t="s">
        <v>54</v>
      </c>
      <c r="F73">
        <v>1</v>
      </c>
    </row>
    <row r="74" spans="1:6" x14ac:dyDescent="0.25">
      <c r="A74" t="s">
        <v>35</v>
      </c>
      <c r="B74" t="s">
        <v>6</v>
      </c>
      <c r="C74" t="s">
        <v>10</v>
      </c>
      <c r="D74" t="s">
        <v>44</v>
      </c>
      <c r="E74" t="s">
        <v>53</v>
      </c>
      <c r="F74">
        <v>1</v>
      </c>
    </row>
    <row r="75" spans="1:6" x14ac:dyDescent="0.25">
      <c r="A75" t="s">
        <v>35</v>
      </c>
      <c r="B75" t="s">
        <v>6</v>
      </c>
      <c r="C75" t="s">
        <v>10</v>
      </c>
      <c r="D75" t="s">
        <v>45</v>
      </c>
      <c r="E75" t="s">
        <v>53</v>
      </c>
      <c r="F75">
        <v>1</v>
      </c>
    </row>
    <row r="76" spans="1:6" x14ac:dyDescent="0.25">
      <c r="A76" t="s">
        <v>35</v>
      </c>
      <c r="B76" t="s">
        <v>6</v>
      </c>
      <c r="C76" t="s">
        <v>10</v>
      </c>
      <c r="D76" t="s">
        <v>46</v>
      </c>
      <c r="E76" t="s">
        <v>53</v>
      </c>
      <c r="F76">
        <v>1</v>
      </c>
    </row>
    <row r="77" spans="1:6" x14ac:dyDescent="0.25">
      <c r="A77" t="s">
        <v>35</v>
      </c>
      <c r="B77" t="s">
        <v>6</v>
      </c>
      <c r="C77" t="s">
        <v>10</v>
      </c>
      <c r="D77" t="s">
        <v>47</v>
      </c>
      <c r="E77" t="s">
        <v>29</v>
      </c>
      <c r="F77">
        <v>1</v>
      </c>
    </row>
    <row r="78" spans="1:6" x14ac:dyDescent="0.25">
      <c r="A78" t="s">
        <v>35</v>
      </c>
      <c r="B78" t="s">
        <v>6</v>
      </c>
      <c r="C78" t="s">
        <v>10</v>
      </c>
      <c r="D78" t="s">
        <v>48</v>
      </c>
      <c r="E78" t="s">
        <v>29</v>
      </c>
      <c r="F78">
        <v>1</v>
      </c>
    </row>
    <row r="79" spans="1:6" x14ac:dyDescent="0.25">
      <c r="A79" t="s">
        <v>35</v>
      </c>
      <c r="B79" t="s">
        <v>6</v>
      </c>
      <c r="C79" t="s">
        <v>10</v>
      </c>
      <c r="D79" t="s">
        <v>49</v>
      </c>
      <c r="E79" t="s">
        <v>29</v>
      </c>
      <c r="F79">
        <v>1</v>
      </c>
    </row>
    <row r="80" spans="1:6" x14ac:dyDescent="0.25">
      <c r="A80" t="s">
        <v>35</v>
      </c>
      <c r="B80" t="s">
        <v>6</v>
      </c>
      <c r="C80" t="s">
        <v>10</v>
      </c>
      <c r="D80" t="s">
        <v>50</v>
      </c>
      <c r="E80" t="s">
        <v>54</v>
      </c>
      <c r="F80">
        <v>1</v>
      </c>
    </row>
    <row r="81" spans="1:6" x14ac:dyDescent="0.25">
      <c r="A81" t="s">
        <v>35</v>
      </c>
      <c r="B81" t="s">
        <v>6</v>
      </c>
      <c r="C81" t="s">
        <v>10</v>
      </c>
      <c r="D81" t="s">
        <v>50</v>
      </c>
      <c r="E81" t="s">
        <v>29</v>
      </c>
      <c r="F81">
        <v>1</v>
      </c>
    </row>
    <row r="82" spans="1:6" x14ac:dyDescent="0.25">
      <c r="A82" t="s">
        <v>35</v>
      </c>
      <c r="B82" t="s">
        <v>6</v>
      </c>
      <c r="C82" t="s">
        <v>10</v>
      </c>
      <c r="D82" t="s">
        <v>51</v>
      </c>
      <c r="E82" t="s">
        <v>54</v>
      </c>
      <c r="F82">
        <v>1</v>
      </c>
    </row>
    <row r="83" spans="1:6" x14ac:dyDescent="0.25">
      <c r="A83" t="s">
        <v>32</v>
      </c>
      <c r="B83" t="s">
        <v>7</v>
      </c>
      <c r="C83" t="s">
        <v>10</v>
      </c>
      <c r="D83" t="s">
        <v>44</v>
      </c>
      <c r="E83" t="s">
        <v>53</v>
      </c>
      <c r="F83">
        <v>1</v>
      </c>
    </row>
    <row r="84" spans="1:6" x14ac:dyDescent="0.25">
      <c r="A84" t="s">
        <v>32</v>
      </c>
      <c r="B84" t="s">
        <v>7</v>
      </c>
      <c r="C84" t="s">
        <v>10</v>
      </c>
      <c r="D84" t="s">
        <v>45</v>
      </c>
      <c r="E84" t="s">
        <v>53</v>
      </c>
      <c r="F84">
        <v>1</v>
      </c>
    </row>
    <row r="85" spans="1:6" x14ac:dyDescent="0.25">
      <c r="A85" t="s">
        <v>32</v>
      </c>
      <c r="B85" t="s">
        <v>7</v>
      </c>
      <c r="C85" t="s">
        <v>10</v>
      </c>
      <c r="D85" t="s">
        <v>46</v>
      </c>
      <c r="E85" t="s">
        <v>53</v>
      </c>
      <c r="F85">
        <v>1</v>
      </c>
    </row>
    <row r="86" spans="1:6" x14ac:dyDescent="0.25">
      <c r="A86" t="s">
        <v>32</v>
      </c>
      <c r="B86" t="s">
        <v>7</v>
      </c>
      <c r="C86" t="s">
        <v>10</v>
      </c>
      <c r="D86" t="s">
        <v>47</v>
      </c>
      <c r="E86" t="s">
        <v>29</v>
      </c>
      <c r="F86">
        <v>1</v>
      </c>
    </row>
    <row r="87" spans="1:6" x14ac:dyDescent="0.25">
      <c r="A87" t="s">
        <v>32</v>
      </c>
      <c r="B87" t="s">
        <v>7</v>
      </c>
      <c r="C87" t="s">
        <v>10</v>
      </c>
      <c r="D87" t="s">
        <v>48</v>
      </c>
      <c r="E87" t="s">
        <v>29</v>
      </c>
      <c r="F87">
        <v>1</v>
      </c>
    </row>
    <row r="88" spans="1:6" x14ac:dyDescent="0.25">
      <c r="A88" t="s">
        <v>32</v>
      </c>
      <c r="B88" t="s">
        <v>7</v>
      </c>
      <c r="C88" t="s">
        <v>10</v>
      </c>
      <c r="D88" t="s">
        <v>49</v>
      </c>
      <c r="E88" t="s">
        <v>29</v>
      </c>
      <c r="F88">
        <v>1</v>
      </c>
    </row>
    <row r="89" spans="1:6" x14ac:dyDescent="0.25">
      <c r="A89" t="s">
        <v>32</v>
      </c>
      <c r="B89" t="s">
        <v>7</v>
      </c>
      <c r="C89" t="s">
        <v>10</v>
      </c>
      <c r="D89" t="s">
        <v>50</v>
      </c>
      <c r="E89" t="s">
        <v>54</v>
      </c>
      <c r="F89">
        <v>1</v>
      </c>
    </row>
    <row r="90" spans="1:6" x14ac:dyDescent="0.25">
      <c r="A90" t="s">
        <v>32</v>
      </c>
      <c r="B90" t="s">
        <v>7</v>
      </c>
      <c r="C90" t="s">
        <v>10</v>
      </c>
      <c r="D90" t="s">
        <v>50</v>
      </c>
      <c r="E90" t="s">
        <v>29</v>
      </c>
      <c r="F90">
        <v>1</v>
      </c>
    </row>
    <row r="91" spans="1:6" x14ac:dyDescent="0.25">
      <c r="A91" t="s">
        <v>32</v>
      </c>
      <c r="B91" t="s">
        <v>7</v>
      </c>
      <c r="C91" t="s">
        <v>10</v>
      </c>
      <c r="D91" t="s">
        <v>51</v>
      </c>
      <c r="E91" t="s">
        <v>54</v>
      </c>
      <c r="F91">
        <v>1</v>
      </c>
    </row>
    <row r="92" spans="1:6" x14ac:dyDescent="0.25">
      <c r="A92" t="s">
        <v>33</v>
      </c>
      <c r="B92" t="s">
        <v>7</v>
      </c>
      <c r="C92" t="s">
        <v>10</v>
      </c>
      <c r="D92" t="s">
        <v>44</v>
      </c>
      <c r="E92" t="s">
        <v>53</v>
      </c>
      <c r="F92">
        <v>1</v>
      </c>
    </row>
    <row r="93" spans="1:6" x14ac:dyDescent="0.25">
      <c r="A93" t="s">
        <v>33</v>
      </c>
      <c r="B93" t="s">
        <v>7</v>
      </c>
      <c r="C93" t="s">
        <v>10</v>
      </c>
      <c r="D93" t="s">
        <v>45</v>
      </c>
      <c r="E93" t="s">
        <v>53</v>
      </c>
      <c r="F93">
        <v>1</v>
      </c>
    </row>
    <row r="94" spans="1:6" x14ac:dyDescent="0.25">
      <c r="A94" t="s">
        <v>33</v>
      </c>
      <c r="B94" t="s">
        <v>7</v>
      </c>
      <c r="C94" t="s">
        <v>10</v>
      </c>
      <c r="D94" t="s">
        <v>46</v>
      </c>
      <c r="E94" t="s">
        <v>53</v>
      </c>
      <c r="F94">
        <v>1</v>
      </c>
    </row>
    <row r="95" spans="1:6" x14ac:dyDescent="0.25">
      <c r="A95" t="s">
        <v>33</v>
      </c>
      <c r="B95" t="s">
        <v>7</v>
      </c>
      <c r="C95" t="s">
        <v>10</v>
      </c>
      <c r="D95" t="s">
        <v>47</v>
      </c>
      <c r="E95" t="s">
        <v>29</v>
      </c>
      <c r="F95">
        <v>1</v>
      </c>
    </row>
    <row r="96" spans="1:6" x14ac:dyDescent="0.25">
      <c r="A96" t="s">
        <v>33</v>
      </c>
      <c r="B96" t="s">
        <v>7</v>
      </c>
      <c r="C96" t="s">
        <v>10</v>
      </c>
      <c r="D96" t="s">
        <v>48</v>
      </c>
      <c r="E96" t="s">
        <v>29</v>
      </c>
      <c r="F96">
        <v>1</v>
      </c>
    </row>
    <row r="97" spans="1:6" x14ac:dyDescent="0.25">
      <c r="A97" t="s">
        <v>33</v>
      </c>
      <c r="B97" t="s">
        <v>7</v>
      </c>
      <c r="C97" t="s">
        <v>10</v>
      </c>
      <c r="D97" t="s">
        <v>49</v>
      </c>
      <c r="E97" t="s">
        <v>29</v>
      </c>
      <c r="F97">
        <v>1</v>
      </c>
    </row>
    <row r="98" spans="1:6" x14ac:dyDescent="0.25">
      <c r="A98" t="s">
        <v>33</v>
      </c>
      <c r="B98" t="s">
        <v>7</v>
      </c>
      <c r="C98" t="s">
        <v>10</v>
      </c>
      <c r="D98" t="s">
        <v>50</v>
      </c>
      <c r="E98" t="s">
        <v>54</v>
      </c>
      <c r="F98">
        <v>1</v>
      </c>
    </row>
    <row r="99" spans="1:6" x14ac:dyDescent="0.25">
      <c r="A99" t="s">
        <v>33</v>
      </c>
      <c r="B99" t="s">
        <v>7</v>
      </c>
      <c r="C99" t="s">
        <v>10</v>
      </c>
      <c r="D99" t="s">
        <v>50</v>
      </c>
      <c r="E99" t="s">
        <v>29</v>
      </c>
      <c r="F99">
        <v>1</v>
      </c>
    </row>
    <row r="100" spans="1:6" x14ac:dyDescent="0.25">
      <c r="A100" t="s">
        <v>33</v>
      </c>
      <c r="B100" t="s">
        <v>7</v>
      </c>
      <c r="C100" t="s">
        <v>10</v>
      </c>
      <c r="D100" t="s">
        <v>51</v>
      </c>
      <c r="E100" t="s">
        <v>54</v>
      </c>
      <c r="F100">
        <v>1</v>
      </c>
    </row>
    <row r="101" spans="1:6" x14ac:dyDescent="0.25">
      <c r="A101" t="s">
        <v>35</v>
      </c>
      <c r="B101" t="s">
        <v>7</v>
      </c>
      <c r="C101" t="s">
        <v>10</v>
      </c>
      <c r="D101" t="s">
        <v>44</v>
      </c>
      <c r="E101" t="s">
        <v>53</v>
      </c>
      <c r="F101">
        <v>1</v>
      </c>
    </row>
    <row r="102" spans="1:6" x14ac:dyDescent="0.25">
      <c r="A102" t="s">
        <v>35</v>
      </c>
      <c r="B102" t="s">
        <v>7</v>
      </c>
      <c r="C102" t="s">
        <v>10</v>
      </c>
      <c r="D102" t="s">
        <v>45</v>
      </c>
      <c r="E102" t="s">
        <v>53</v>
      </c>
      <c r="F102">
        <v>1</v>
      </c>
    </row>
    <row r="103" spans="1:6" x14ac:dyDescent="0.25">
      <c r="A103" t="s">
        <v>35</v>
      </c>
      <c r="B103" t="s">
        <v>7</v>
      </c>
      <c r="C103" t="s">
        <v>10</v>
      </c>
      <c r="D103" t="s">
        <v>46</v>
      </c>
      <c r="E103" t="s">
        <v>53</v>
      </c>
      <c r="F103">
        <v>1</v>
      </c>
    </row>
    <row r="104" spans="1:6" x14ac:dyDescent="0.25">
      <c r="A104" t="s">
        <v>35</v>
      </c>
      <c r="B104" t="s">
        <v>7</v>
      </c>
      <c r="C104" t="s">
        <v>10</v>
      </c>
      <c r="D104" t="s">
        <v>47</v>
      </c>
      <c r="E104" t="s">
        <v>29</v>
      </c>
      <c r="F104">
        <v>1</v>
      </c>
    </row>
    <row r="105" spans="1:6" x14ac:dyDescent="0.25">
      <c r="A105" t="s">
        <v>35</v>
      </c>
      <c r="B105" t="s">
        <v>7</v>
      </c>
      <c r="C105" t="s">
        <v>10</v>
      </c>
      <c r="D105" t="s">
        <v>48</v>
      </c>
      <c r="E105" t="s">
        <v>29</v>
      </c>
      <c r="F105">
        <v>1</v>
      </c>
    </row>
    <row r="106" spans="1:6" x14ac:dyDescent="0.25">
      <c r="A106" t="s">
        <v>35</v>
      </c>
      <c r="B106" t="s">
        <v>7</v>
      </c>
      <c r="C106" t="s">
        <v>10</v>
      </c>
      <c r="D106" t="s">
        <v>49</v>
      </c>
      <c r="E106" t="s">
        <v>29</v>
      </c>
      <c r="F106">
        <v>1</v>
      </c>
    </row>
    <row r="107" spans="1:6" x14ac:dyDescent="0.25">
      <c r="A107" t="s">
        <v>35</v>
      </c>
      <c r="B107" t="s">
        <v>7</v>
      </c>
      <c r="C107" t="s">
        <v>10</v>
      </c>
      <c r="D107" t="s">
        <v>50</v>
      </c>
      <c r="E107" t="s">
        <v>54</v>
      </c>
      <c r="F107">
        <v>1</v>
      </c>
    </row>
    <row r="108" spans="1:6" x14ac:dyDescent="0.25">
      <c r="A108" t="s">
        <v>35</v>
      </c>
      <c r="B108" t="s">
        <v>7</v>
      </c>
      <c r="C108" t="s">
        <v>10</v>
      </c>
      <c r="D108" t="s">
        <v>50</v>
      </c>
      <c r="E108" t="s">
        <v>29</v>
      </c>
      <c r="F108">
        <v>1</v>
      </c>
    </row>
    <row r="109" spans="1:6" x14ac:dyDescent="0.25">
      <c r="A109" t="s">
        <v>35</v>
      </c>
      <c r="B109" t="s">
        <v>7</v>
      </c>
      <c r="C109" t="s">
        <v>10</v>
      </c>
      <c r="D109" t="s">
        <v>51</v>
      </c>
      <c r="E109" t="s">
        <v>54</v>
      </c>
      <c r="F109">
        <v>1</v>
      </c>
    </row>
    <row r="110" spans="1:6" x14ac:dyDescent="0.25">
      <c r="A110" t="s">
        <v>32</v>
      </c>
      <c r="B110" t="s">
        <v>8</v>
      </c>
      <c r="C110" t="s">
        <v>10</v>
      </c>
      <c r="D110" t="s">
        <v>44</v>
      </c>
      <c r="E110" t="s">
        <v>53</v>
      </c>
      <c r="F110">
        <v>1</v>
      </c>
    </row>
    <row r="111" spans="1:6" x14ac:dyDescent="0.25">
      <c r="A111" t="s">
        <v>32</v>
      </c>
      <c r="B111" t="s">
        <v>8</v>
      </c>
      <c r="C111" t="s">
        <v>10</v>
      </c>
      <c r="D111" t="s">
        <v>45</v>
      </c>
      <c r="E111" t="s">
        <v>53</v>
      </c>
      <c r="F111">
        <v>1</v>
      </c>
    </row>
    <row r="112" spans="1:6" x14ac:dyDescent="0.25">
      <c r="A112" t="s">
        <v>32</v>
      </c>
      <c r="B112" t="s">
        <v>8</v>
      </c>
      <c r="C112" t="s">
        <v>10</v>
      </c>
      <c r="D112" t="s">
        <v>46</v>
      </c>
      <c r="E112" t="s">
        <v>53</v>
      </c>
      <c r="F112">
        <v>1</v>
      </c>
    </row>
    <row r="113" spans="1:6" x14ac:dyDescent="0.25">
      <c r="A113" t="s">
        <v>32</v>
      </c>
      <c r="B113" t="s">
        <v>8</v>
      </c>
      <c r="C113" t="s">
        <v>10</v>
      </c>
      <c r="D113" t="s">
        <v>47</v>
      </c>
      <c r="E113" t="s">
        <v>29</v>
      </c>
      <c r="F113">
        <v>1</v>
      </c>
    </row>
    <row r="114" spans="1:6" x14ac:dyDescent="0.25">
      <c r="A114" t="s">
        <v>32</v>
      </c>
      <c r="B114" t="s">
        <v>8</v>
      </c>
      <c r="C114" t="s">
        <v>10</v>
      </c>
      <c r="D114" t="s">
        <v>48</v>
      </c>
      <c r="E114" t="s">
        <v>29</v>
      </c>
      <c r="F114">
        <v>1</v>
      </c>
    </row>
    <row r="115" spans="1:6" x14ac:dyDescent="0.25">
      <c r="A115" t="s">
        <v>32</v>
      </c>
      <c r="B115" t="s">
        <v>8</v>
      </c>
      <c r="C115" t="s">
        <v>10</v>
      </c>
      <c r="D115" t="s">
        <v>49</v>
      </c>
      <c r="E115" t="s">
        <v>29</v>
      </c>
      <c r="F115">
        <v>1</v>
      </c>
    </row>
    <row r="116" spans="1:6" x14ac:dyDescent="0.25">
      <c r="A116" t="s">
        <v>32</v>
      </c>
      <c r="B116" t="s">
        <v>8</v>
      </c>
      <c r="C116" t="s">
        <v>10</v>
      </c>
      <c r="D116" t="s">
        <v>50</v>
      </c>
      <c r="E116" t="s">
        <v>54</v>
      </c>
      <c r="F116">
        <v>1</v>
      </c>
    </row>
    <row r="117" spans="1:6" x14ac:dyDescent="0.25">
      <c r="A117" t="s">
        <v>32</v>
      </c>
      <c r="B117" t="s">
        <v>8</v>
      </c>
      <c r="C117" t="s">
        <v>10</v>
      </c>
      <c r="D117" t="s">
        <v>50</v>
      </c>
      <c r="E117" t="s">
        <v>29</v>
      </c>
      <c r="F117">
        <v>1</v>
      </c>
    </row>
    <row r="118" spans="1:6" x14ac:dyDescent="0.25">
      <c r="A118" t="s">
        <v>32</v>
      </c>
      <c r="B118" t="s">
        <v>8</v>
      </c>
      <c r="C118" t="s">
        <v>10</v>
      </c>
      <c r="D118" t="s">
        <v>51</v>
      </c>
      <c r="E118" t="s">
        <v>54</v>
      </c>
      <c r="F118">
        <v>1</v>
      </c>
    </row>
    <row r="119" spans="1:6" x14ac:dyDescent="0.25">
      <c r="A119" t="s">
        <v>33</v>
      </c>
      <c r="B119" t="s">
        <v>8</v>
      </c>
      <c r="C119" t="s">
        <v>10</v>
      </c>
      <c r="D119" t="s">
        <v>44</v>
      </c>
      <c r="E119" t="s">
        <v>53</v>
      </c>
      <c r="F119">
        <v>1</v>
      </c>
    </row>
    <row r="120" spans="1:6" x14ac:dyDescent="0.25">
      <c r="A120" t="s">
        <v>33</v>
      </c>
      <c r="B120" t="s">
        <v>8</v>
      </c>
      <c r="C120" t="s">
        <v>10</v>
      </c>
      <c r="D120" t="s">
        <v>45</v>
      </c>
      <c r="E120" t="s">
        <v>53</v>
      </c>
      <c r="F120">
        <v>1</v>
      </c>
    </row>
    <row r="121" spans="1:6" x14ac:dyDescent="0.25">
      <c r="A121" t="s">
        <v>33</v>
      </c>
      <c r="B121" t="s">
        <v>8</v>
      </c>
      <c r="C121" t="s">
        <v>10</v>
      </c>
      <c r="D121" t="s">
        <v>46</v>
      </c>
      <c r="E121" t="s">
        <v>53</v>
      </c>
      <c r="F121">
        <v>1</v>
      </c>
    </row>
    <row r="122" spans="1:6" x14ac:dyDescent="0.25">
      <c r="A122" t="s">
        <v>33</v>
      </c>
      <c r="B122" t="s">
        <v>8</v>
      </c>
      <c r="C122" t="s">
        <v>10</v>
      </c>
      <c r="D122" t="s">
        <v>47</v>
      </c>
      <c r="E122" t="s">
        <v>29</v>
      </c>
      <c r="F122">
        <v>1</v>
      </c>
    </row>
    <row r="123" spans="1:6" x14ac:dyDescent="0.25">
      <c r="A123" t="s">
        <v>33</v>
      </c>
      <c r="B123" t="s">
        <v>8</v>
      </c>
      <c r="C123" t="s">
        <v>10</v>
      </c>
      <c r="D123" t="s">
        <v>48</v>
      </c>
      <c r="E123" t="s">
        <v>29</v>
      </c>
      <c r="F123">
        <v>1</v>
      </c>
    </row>
    <row r="124" spans="1:6" x14ac:dyDescent="0.25">
      <c r="A124" t="s">
        <v>33</v>
      </c>
      <c r="B124" t="s">
        <v>8</v>
      </c>
      <c r="C124" t="s">
        <v>10</v>
      </c>
      <c r="D124" t="s">
        <v>49</v>
      </c>
      <c r="E124" t="s">
        <v>29</v>
      </c>
      <c r="F124">
        <v>1</v>
      </c>
    </row>
    <row r="125" spans="1:6" x14ac:dyDescent="0.25">
      <c r="A125" t="s">
        <v>33</v>
      </c>
      <c r="B125" t="s">
        <v>8</v>
      </c>
      <c r="C125" t="s">
        <v>10</v>
      </c>
      <c r="D125" t="s">
        <v>50</v>
      </c>
      <c r="E125" t="s">
        <v>54</v>
      </c>
      <c r="F125">
        <v>1</v>
      </c>
    </row>
    <row r="126" spans="1:6" x14ac:dyDescent="0.25">
      <c r="A126" t="s">
        <v>33</v>
      </c>
      <c r="B126" t="s">
        <v>8</v>
      </c>
      <c r="C126" t="s">
        <v>10</v>
      </c>
      <c r="D126" t="s">
        <v>50</v>
      </c>
      <c r="E126" t="s">
        <v>29</v>
      </c>
      <c r="F126">
        <v>1</v>
      </c>
    </row>
    <row r="127" spans="1:6" x14ac:dyDescent="0.25">
      <c r="A127" t="s">
        <v>33</v>
      </c>
      <c r="B127" t="s">
        <v>8</v>
      </c>
      <c r="C127" t="s">
        <v>10</v>
      </c>
      <c r="D127" t="s">
        <v>51</v>
      </c>
      <c r="E127" t="s">
        <v>54</v>
      </c>
      <c r="F127">
        <v>1</v>
      </c>
    </row>
    <row r="128" spans="1:6" x14ac:dyDescent="0.25">
      <c r="A128" t="s">
        <v>35</v>
      </c>
      <c r="B128" t="s">
        <v>8</v>
      </c>
      <c r="C128" t="s">
        <v>10</v>
      </c>
      <c r="D128" t="s">
        <v>44</v>
      </c>
      <c r="E128" t="s">
        <v>53</v>
      </c>
      <c r="F128">
        <v>1</v>
      </c>
    </row>
    <row r="129" spans="1:6" x14ac:dyDescent="0.25">
      <c r="A129" t="s">
        <v>35</v>
      </c>
      <c r="B129" t="s">
        <v>8</v>
      </c>
      <c r="C129" t="s">
        <v>10</v>
      </c>
      <c r="D129" t="s">
        <v>45</v>
      </c>
      <c r="E129" t="s">
        <v>53</v>
      </c>
      <c r="F129">
        <v>1</v>
      </c>
    </row>
    <row r="130" spans="1:6" x14ac:dyDescent="0.25">
      <c r="A130" t="s">
        <v>35</v>
      </c>
      <c r="B130" t="s">
        <v>8</v>
      </c>
      <c r="C130" t="s">
        <v>10</v>
      </c>
      <c r="D130" t="s">
        <v>46</v>
      </c>
      <c r="E130" t="s">
        <v>53</v>
      </c>
      <c r="F130">
        <v>1</v>
      </c>
    </row>
    <row r="131" spans="1:6" x14ac:dyDescent="0.25">
      <c r="A131" t="s">
        <v>35</v>
      </c>
      <c r="B131" t="s">
        <v>8</v>
      </c>
      <c r="C131" t="s">
        <v>10</v>
      </c>
      <c r="D131" t="s">
        <v>47</v>
      </c>
      <c r="E131" t="s">
        <v>29</v>
      </c>
      <c r="F131">
        <v>1</v>
      </c>
    </row>
    <row r="132" spans="1:6" x14ac:dyDescent="0.25">
      <c r="A132" t="s">
        <v>35</v>
      </c>
      <c r="B132" t="s">
        <v>8</v>
      </c>
      <c r="C132" t="s">
        <v>10</v>
      </c>
      <c r="D132" t="s">
        <v>48</v>
      </c>
      <c r="E132" t="s">
        <v>29</v>
      </c>
      <c r="F132">
        <v>1</v>
      </c>
    </row>
    <row r="133" spans="1:6" x14ac:dyDescent="0.25">
      <c r="A133" t="s">
        <v>35</v>
      </c>
      <c r="B133" t="s">
        <v>8</v>
      </c>
      <c r="C133" t="s">
        <v>10</v>
      </c>
      <c r="D133" t="s">
        <v>49</v>
      </c>
      <c r="E133" t="s">
        <v>29</v>
      </c>
      <c r="F133">
        <v>1</v>
      </c>
    </row>
    <row r="134" spans="1:6" x14ac:dyDescent="0.25">
      <c r="A134" t="s">
        <v>35</v>
      </c>
      <c r="B134" t="s">
        <v>8</v>
      </c>
      <c r="C134" t="s">
        <v>10</v>
      </c>
      <c r="D134" t="s">
        <v>50</v>
      </c>
      <c r="E134" t="s">
        <v>54</v>
      </c>
      <c r="F134">
        <v>1</v>
      </c>
    </row>
    <row r="135" spans="1:6" x14ac:dyDescent="0.25">
      <c r="A135" t="s">
        <v>35</v>
      </c>
      <c r="B135" t="s">
        <v>8</v>
      </c>
      <c r="C135" t="s">
        <v>10</v>
      </c>
      <c r="D135" t="s">
        <v>50</v>
      </c>
      <c r="E135" t="s">
        <v>29</v>
      </c>
      <c r="F135">
        <v>1</v>
      </c>
    </row>
    <row r="136" spans="1:6" x14ac:dyDescent="0.25">
      <c r="A136" t="s">
        <v>35</v>
      </c>
      <c r="B136" t="s">
        <v>8</v>
      </c>
      <c r="C136" t="s">
        <v>10</v>
      </c>
      <c r="D136" t="s">
        <v>51</v>
      </c>
      <c r="E136" t="s">
        <v>54</v>
      </c>
      <c r="F136">
        <v>1</v>
      </c>
    </row>
    <row r="137" spans="1:6" x14ac:dyDescent="0.25">
      <c r="A137" t="s">
        <v>32</v>
      </c>
      <c r="B137" t="s">
        <v>9</v>
      </c>
      <c r="C137" t="s">
        <v>10</v>
      </c>
      <c r="D137" t="s">
        <v>44</v>
      </c>
      <c r="E137" t="s">
        <v>53</v>
      </c>
      <c r="F137">
        <v>1</v>
      </c>
    </row>
    <row r="138" spans="1:6" x14ac:dyDescent="0.25">
      <c r="A138" t="s">
        <v>32</v>
      </c>
      <c r="B138" t="s">
        <v>9</v>
      </c>
      <c r="C138" t="s">
        <v>10</v>
      </c>
      <c r="D138" t="s">
        <v>45</v>
      </c>
      <c r="E138" t="s">
        <v>53</v>
      </c>
      <c r="F138">
        <v>1</v>
      </c>
    </row>
    <row r="139" spans="1:6" x14ac:dyDescent="0.25">
      <c r="A139" t="s">
        <v>32</v>
      </c>
      <c r="B139" t="s">
        <v>9</v>
      </c>
      <c r="C139" t="s">
        <v>10</v>
      </c>
      <c r="D139" t="s">
        <v>46</v>
      </c>
      <c r="E139" t="s">
        <v>53</v>
      </c>
      <c r="F139">
        <v>1</v>
      </c>
    </row>
    <row r="140" spans="1:6" x14ac:dyDescent="0.25">
      <c r="A140" t="s">
        <v>32</v>
      </c>
      <c r="B140" t="s">
        <v>9</v>
      </c>
      <c r="C140" t="s">
        <v>10</v>
      </c>
      <c r="D140" t="s">
        <v>47</v>
      </c>
      <c r="E140" t="s">
        <v>29</v>
      </c>
      <c r="F140">
        <v>1</v>
      </c>
    </row>
    <row r="141" spans="1:6" x14ac:dyDescent="0.25">
      <c r="A141" t="s">
        <v>32</v>
      </c>
      <c r="B141" t="s">
        <v>9</v>
      </c>
      <c r="C141" t="s">
        <v>10</v>
      </c>
      <c r="D141" t="s">
        <v>48</v>
      </c>
      <c r="E141" t="s">
        <v>29</v>
      </c>
      <c r="F141">
        <v>1</v>
      </c>
    </row>
    <row r="142" spans="1:6" x14ac:dyDescent="0.25">
      <c r="A142" t="s">
        <v>32</v>
      </c>
      <c r="B142" t="s">
        <v>9</v>
      </c>
      <c r="C142" t="s">
        <v>10</v>
      </c>
      <c r="D142" t="s">
        <v>49</v>
      </c>
      <c r="E142" t="s">
        <v>29</v>
      </c>
      <c r="F142">
        <v>1</v>
      </c>
    </row>
    <row r="143" spans="1:6" x14ac:dyDescent="0.25">
      <c r="A143" t="s">
        <v>32</v>
      </c>
      <c r="B143" t="s">
        <v>9</v>
      </c>
      <c r="C143" t="s">
        <v>10</v>
      </c>
      <c r="D143" t="s">
        <v>50</v>
      </c>
      <c r="E143" t="s">
        <v>54</v>
      </c>
      <c r="F143">
        <v>1</v>
      </c>
    </row>
    <row r="144" spans="1:6" x14ac:dyDescent="0.25">
      <c r="A144" t="s">
        <v>32</v>
      </c>
      <c r="B144" t="s">
        <v>9</v>
      </c>
      <c r="C144" t="s">
        <v>10</v>
      </c>
      <c r="D144" t="s">
        <v>50</v>
      </c>
      <c r="E144" t="s">
        <v>29</v>
      </c>
      <c r="F144">
        <v>1</v>
      </c>
    </row>
    <row r="145" spans="1:6" x14ac:dyDescent="0.25">
      <c r="A145" t="s">
        <v>32</v>
      </c>
      <c r="B145" t="s">
        <v>9</v>
      </c>
      <c r="C145" t="s">
        <v>10</v>
      </c>
      <c r="D145" t="s">
        <v>51</v>
      </c>
      <c r="E145" t="s">
        <v>54</v>
      </c>
      <c r="F145">
        <v>1</v>
      </c>
    </row>
    <row r="146" spans="1:6" x14ac:dyDescent="0.25">
      <c r="A146" t="s">
        <v>33</v>
      </c>
      <c r="B146" t="s">
        <v>9</v>
      </c>
      <c r="C146" t="s">
        <v>10</v>
      </c>
      <c r="D146" t="s">
        <v>44</v>
      </c>
      <c r="E146" t="s">
        <v>53</v>
      </c>
      <c r="F146">
        <v>1</v>
      </c>
    </row>
    <row r="147" spans="1:6" x14ac:dyDescent="0.25">
      <c r="A147" t="s">
        <v>33</v>
      </c>
      <c r="B147" t="s">
        <v>9</v>
      </c>
      <c r="C147" t="s">
        <v>10</v>
      </c>
      <c r="D147" t="s">
        <v>45</v>
      </c>
      <c r="E147" t="s">
        <v>53</v>
      </c>
      <c r="F147">
        <v>1</v>
      </c>
    </row>
    <row r="148" spans="1:6" x14ac:dyDescent="0.25">
      <c r="A148" t="s">
        <v>33</v>
      </c>
      <c r="B148" t="s">
        <v>9</v>
      </c>
      <c r="C148" t="s">
        <v>10</v>
      </c>
      <c r="D148" t="s">
        <v>46</v>
      </c>
      <c r="E148" t="s">
        <v>53</v>
      </c>
      <c r="F148">
        <v>1</v>
      </c>
    </row>
    <row r="149" spans="1:6" x14ac:dyDescent="0.25">
      <c r="A149" t="s">
        <v>33</v>
      </c>
      <c r="B149" t="s">
        <v>9</v>
      </c>
      <c r="C149" t="s">
        <v>10</v>
      </c>
      <c r="D149" t="s">
        <v>47</v>
      </c>
      <c r="E149" t="s">
        <v>29</v>
      </c>
      <c r="F149">
        <v>1</v>
      </c>
    </row>
    <row r="150" spans="1:6" x14ac:dyDescent="0.25">
      <c r="A150" t="s">
        <v>33</v>
      </c>
      <c r="B150" t="s">
        <v>9</v>
      </c>
      <c r="C150" t="s">
        <v>10</v>
      </c>
      <c r="D150" t="s">
        <v>48</v>
      </c>
      <c r="E150" t="s">
        <v>29</v>
      </c>
      <c r="F150">
        <v>1</v>
      </c>
    </row>
    <row r="151" spans="1:6" x14ac:dyDescent="0.25">
      <c r="A151" t="s">
        <v>33</v>
      </c>
      <c r="B151" t="s">
        <v>9</v>
      </c>
      <c r="C151" t="s">
        <v>10</v>
      </c>
      <c r="D151" t="s">
        <v>49</v>
      </c>
      <c r="E151" t="s">
        <v>29</v>
      </c>
      <c r="F151">
        <v>1</v>
      </c>
    </row>
    <row r="152" spans="1:6" x14ac:dyDescent="0.25">
      <c r="A152" t="s">
        <v>33</v>
      </c>
      <c r="B152" t="s">
        <v>9</v>
      </c>
      <c r="C152" t="s">
        <v>10</v>
      </c>
      <c r="D152" t="s">
        <v>50</v>
      </c>
      <c r="E152" t="s">
        <v>54</v>
      </c>
      <c r="F152">
        <v>1</v>
      </c>
    </row>
    <row r="153" spans="1:6" x14ac:dyDescent="0.25">
      <c r="A153" t="s">
        <v>33</v>
      </c>
      <c r="B153" t="s">
        <v>9</v>
      </c>
      <c r="C153" t="s">
        <v>10</v>
      </c>
      <c r="D153" t="s">
        <v>50</v>
      </c>
      <c r="E153" t="s">
        <v>29</v>
      </c>
      <c r="F153">
        <v>1</v>
      </c>
    </row>
    <row r="154" spans="1:6" x14ac:dyDescent="0.25">
      <c r="A154" t="s">
        <v>33</v>
      </c>
      <c r="B154" t="s">
        <v>9</v>
      </c>
      <c r="C154" t="s">
        <v>10</v>
      </c>
      <c r="D154" t="s">
        <v>51</v>
      </c>
      <c r="E154" t="s">
        <v>54</v>
      </c>
      <c r="F154">
        <v>1</v>
      </c>
    </row>
    <row r="155" spans="1:6" x14ac:dyDescent="0.25">
      <c r="A155" t="s">
        <v>35</v>
      </c>
      <c r="B155" t="s">
        <v>9</v>
      </c>
      <c r="C155" t="s">
        <v>10</v>
      </c>
      <c r="D155" t="s">
        <v>44</v>
      </c>
      <c r="E155" t="s">
        <v>53</v>
      </c>
      <c r="F155">
        <v>1</v>
      </c>
    </row>
    <row r="156" spans="1:6" x14ac:dyDescent="0.25">
      <c r="A156" t="s">
        <v>35</v>
      </c>
      <c r="B156" t="s">
        <v>9</v>
      </c>
      <c r="C156" t="s">
        <v>10</v>
      </c>
      <c r="D156" t="s">
        <v>45</v>
      </c>
      <c r="E156" t="s">
        <v>53</v>
      </c>
      <c r="F156">
        <v>1</v>
      </c>
    </row>
    <row r="157" spans="1:6" x14ac:dyDescent="0.25">
      <c r="A157" t="s">
        <v>35</v>
      </c>
      <c r="B157" t="s">
        <v>9</v>
      </c>
      <c r="C157" t="s">
        <v>10</v>
      </c>
      <c r="D157" t="s">
        <v>46</v>
      </c>
      <c r="E157" t="s">
        <v>53</v>
      </c>
      <c r="F157">
        <v>1</v>
      </c>
    </row>
    <row r="158" spans="1:6" x14ac:dyDescent="0.25">
      <c r="A158" t="s">
        <v>35</v>
      </c>
      <c r="B158" t="s">
        <v>9</v>
      </c>
      <c r="C158" t="s">
        <v>10</v>
      </c>
      <c r="D158" t="s">
        <v>47</v>
      </c>
      <c r="E158" t="s">
        <v>29</v>
      </c>
      <c r="F158">
        <v>1</v>
      </c>
    </row>
    <row r="159" spans="1:6" x14ac:dyDescent="0.25">
      <c r="A159" t="s">
        <v>35</v>
      </c>
      <c r="B159" t="s">
        <v>9</v>
      </c>
      <c r="C159" t="s">
        <v>10</v>
      </c>
      <c r="D159" t="s">
        <v>48</v>
      </c>
      <c r="E159" t="s">
        <v>29</v>
      </c>
      <c r="F159">
        <v>1</v>
      </c>
    </row>
    <row r="160" spans="1:6" x14ac:dyDescent="0.25">
      <c r="A160" t="s">
        <v>35</v>
      </c>
      <c r="B160" t="s">
        <v>9</v>
      </c>
      <c r="C160" t="s">
        <v>10</v>
      </c>
      <c r="D160" t="s">
        <v>49</v>
      </c>
      <c r="E160" t="s">
        <v>29</v>
      </c>
      <c r="F160">
        <v>1</v>
      </c>
    </row>
    <row r="161" spans="1:6" x14ac:dyDescent="0.25">
      <c r="A161" t="s">
        <v>35</v>
      </c>
      <c r="B161" t="s">
        <v>9</v>
      </c>
      <c r="C161" t="s">
        <v>10</v>
      </c>
      <c r="D161" t="s">
        <v>50</v>
      </c>
      <c r="E161" t="s">
        <v>54</v>
      </c>
      <c r="F161">
        <v>1</v>
      </c>
    </row>
    <row r="162" spans="1:6" x14ac:dyDescent="0.25">
      <c r="A162" t="s">
        <v>35</v>
      </c>
      <c r="B162" t="s">
        <v>9</v>
      </c>
      <c r="C162" t="s">
        <v>10</v>
      </c>
      <c r="D162" t="s">
        <v>50</v>
      </c>
      <c r="E162" t="s">
        <v>29</v>
      </c>
      <c r="F162">
        <v>1</v>
      </c>
    </row>
    <row r="163" spans="1:6" x14ac:dyDescent="0.25">
      <c r="A163" t="s">
        <v>35</v>
      </c>
      <c r="B163" t="s">
        <v>9</v>
      </c>
      <c r="C163" t="s">
        <v>10</v>
      </c>
      <c r="D163" t="s">
        <v>51</v>
      </c>
      <c r="E163" t="s">
        <v>54</v>
      </c>
      <c r="F163">
        <v>1</v>
      </c>
    </row>
    <row r="164" spans="1:6" x14ac:dyDescent="0.25">
      <c r="A164" t="s">
        <v>32</v>
      </c>
      <c r="B164" t="s">
        <v>4</v>
      </c>
      <c r="C164" t="s">
        <v>11</v>
      </c>
      <c r="D164" t="s">
        <v>45</v>
      </c>
      <c r="E164" t="s">
        <v>53</v>
      </c>
      <c r="F164">
        <v>1</v>
      </c>
    </row>
    <row r="165" spans="1:6" x14ac:dyDescent="0.25">
      <c r="A165" t="s">
        <v>32</v>
      </c>
      <c r="B165" t="s">
        <v>4</v>
      </c>
      <c r="C165" t="s">
        <v>11</v>
      </c>
      <c r="D165" t="s">
        <v>52</v>
      </c>
      <c r="E165" t="s">
        <v>53</v>
      </c>
      <c r="F165">
        <v>1</v>
      </c>
    </row>
    <row r="166" spans="1:6" x14ac:dyDescent="0.25">
      <c r="A166" t="s">
        <v>35</v>
      </c>
      <c r="B166" t="s">
        <v>4</v>
      </c>
      <c r="C166" t="s">
        <v>11</v>
      </c>
      <c r="D166" t="s">
        <v>45</v>
      </c>
      <c r="E166" t="s">
        <v>53</v>
      </c>
      <c r="F166">
        <v>1</v>
      </c>
    </row>
    <row r="167" spans="1:6" x14ac:dyDescent="0.25">
      <c r="A167" t="s">
        <v>35</v>
      </c>
      <c r="B167" t="s">
        <v>4</v>
      </c>
      <c r="C167" t="s">
        <v>11</v>
      </c>
      <c r="D167" t="s">
        <v>52</v>
      </c>
      <c r="E167" t="s">
        <v>53</v>
      </c>
      <c r="F167">
        <v>1</v>
      </c>
    </row>
    <row r="168" spans="1:6" x14ac:dyDescent="0.25">
      <c r="A168" t="s">
        <v>32</v>
      </c>
      <c r="B168" t="s">
        <v>5</v>
      </c>
      <c r="C168" t="s">
        <v>11</v>
      </c>
      <c r="D168" t="s">
        <v>45</v>
      </c>
      <c r="E168" t="s">
        <v>53</v>
      </c>
      <c r="F168">
        <v>1</v>
      </c>
    </row>
    <row r="169" spans="1:6" x14ac:dyDescent="0.25">
      <c r="A169" t="s">
        <v>32</v>
      </c>
      <c r="B169" t="s">
        <v>5</v>
      </c>
      <c r="C169" t="s">
        <v>11</v>
      </c>
      <c r="D169" t="s">
        <v>52</v>
      </c>
      <c r="E169" t="s">
        <v>53</v>
      </c>
      <c r="F169">
        <v>1</v>
      </c>
    </row>
    <row r="170" spans="1:6" x14ac:dyDescent="0.25">
      <c r="A170" t="s">
        <v>35</v>
      </c>
      <c r="B170" t="s">
        <v>5</v>
      </c>
      <c r="C170" t="s">
        <v>11</v>
      </c>
      <c r="D170" t="s">
        <v>45</v>
      </c>
      <c r="E170" t="s">
        <v>53</v>
      </c>
      <c r="F170">
        <v>1</v>
      </c>
    </row>
    <row r="171" spans="1:6" x14ac:dyDescent="0.25">
      <c r="A171" t="s">
        <v>35</v>
      </c>
      <c r="B171" t="s">
        <v>5</v>
      </c>
      <c r="C171" t="s">
        <v>11</v>
      </c>
      <c r="D171" t="s">
        <v>52</v>
      </c>
      <c r="E171" t="s">
        <v>53</v>
      </c>
      <c r="F171">
        <v>1</v>
      </c>
    </row>
    <row r="172" spans="1:6" x14ac:dyDescent="0.25">
      <c r="A172" t="s">
        <v>32</v>
      </c>
      <c r="B172" t="s">
        <v>6</v>
      </c>
      <c r="C172" t="s">
        <v>11</v>
      </c>
      <c r="D172" t="s">
        <v>45</v>
      </c>
      <c r="E172" t="s">
        <v>53</v>
      </c>
      <c r="F172">
        <v>1</v>
      </c>
    </row>
    <row r="173" spans="1:6" x14ac:dyDescent="0.25">
      <c r="A173" t="s">
        <v>32</v>
      </c>
      <c r="B173" t="s">
        <v>6</v>
      </c>
      <c r="C173" t="s">
        <v>11</v>
      </c>
      <c r="D173" t="s">
        <v>52</v>
      </c>
      <c r="E173" t="s">
        <v>53</v>
      </c>
      <c r="F173">
        <v>1</v>
      </c>
    </row>
    <row r="174" spans="1:6" x14ac:dyDescent="0.25">
      <c r="A174" t="s">
        <v>35</v>
      </c>
      <c r="B174" t="s">
        <v>6</v>
      </c>
      <c r="C174" t="s">
        <v>11</v>
      </c>
      <c r="D174" t="s">
        <v>45</v>
      </c>
      <c r="E174" t="s">
        <v>53</v>
      </c>
      <c r="F174">
        <v>1</v>
      </c>
    </row>
    <row r="175" spans="1:6" x14ac:dyDescent="0.25">
      <c r="A175" t="s">
        <v>35</v>
      </c>
      <c r="B175" t="s">
        <v>6</v>
      </c>
      <c r="C175" t="s">
        <v>11</v>
      </c>
      <c r="D175" t="s">
        <v>52</v>
      </c>
      <c r="E175" t="s">
        <v>53</v>
      </c>
      <c r="F175">
        <v>1</v>
      </c>
    </row>
    <row r="176" spans="1:6" x14ac:dyDescent="0.25">
      <c r="A176" t="s">
        <v>32</v>
      </c>
      <c r="B176" t="s">
        <v>7</v>
      </c>
      <c r="C176" t="s">
        <v>11</v>
      </c>
      <c r="D176" t="s">
        <v>45</v>
      </c>
      <c r="E176" t="s">
        <v>53</v>
      </c>
      <c r="F176">
        <v>1</v>
      </c>
    </row>
    <row r="177" spans="1:6" x14ac:dyDescent="0.25">
      <c r="A177" t="s">
        <v>32</v>
      </c>
      <c r="B177" t="s">
        <v>7</v>
      </c>
      <c r="C177" t="s">
        <v>11</v>
      </c>
      <c r="D177" t="s">
        <v>52</v>
      </c>
      <c r="E177" t="s">
        <v>53</v>
      </c>
      <c r="F177">
        <v>1</v>
      </c>
    </row>
    <row r="178" spans="1:6" x14ac:dyDescent="0.25">
      <c r="A178" t="s">
        <v>35</v>
      </c>
      <c r="B178" t="s">
        <v>7</v>
      </c>
      <c r="C178" t="s">
        <v>11</v>
      </c>
      <c r="D178" t="s">
        <v>45</v>
      </c>
      <c r="E178" t="s">
        <v>53</v>
      </c>
      <c r="F178">
        <v>1</v>
      </c>
    </row>
    <row r="179" spans="1:6" x14ac:dyDescent="0.25">
      <c r="A179" t="s">
        <v>35</v>
      </c>
      <c r="B179" t="s">
        <v>7</v>
      </c>
      <c r="C179" t="s">
        <v>11</v>
      </c>
      <c r="D179" t="s">
        <v>52</v>
      </c>
      <c r="E179" t="s">
        <v>53</v>
      </c>
      <c r="F179">
        <v>1</v>
      </c>
    </row>
    <row r="180" spans="1:6" x14ac:dyDescent="0.25">
      <c r="A180" t="s">
        <v>32</v>
      </c>
      <c r="B180" t="s">
        <v>8</v>
      </c>
      <c r="C180" t="s">
        <v>11</v>
      </c>
      <c r="D180" t="s">
        <v>45</v>
      </c>
      <c r="E180" t="s">
        <v>53</v>
      </c>
      <c r="F180">
        <v>1</v>
      </c>
    </row>
    <row r="181" spans="1:6" x14ac:dyDescent="0.25">
      <c r="A181" t="s">
        <v>32</v>
      </c>
      <c r="B181" t="s">
        <v>8</v>
      </c>
      <c r="C181" t="s">
        <v>11</v>
      </c>
      <c r="D181" t="s">
        <v>52</v>
      </c>
      <c r="E181" t="s">
        <v>53</v>
      </c>
      <c r="F181">
        <v>1</v>
      </c>
    </row>
    <row r="182" spans="1:6" x14ac:dyDescent="0.25">
      <c r="A182" t="s">
        <v>35</v>
      </c>
      <c r="B182" t="s">
        <v>8</v>
      </c>
      <c r="C182" t="s">
        <v>11</v>
      </c>
      <c r="D182" t="s">
        <v>45</v>
      </c>
      <c r="E182" t="s">
        <v>53</v>
      </c>
      <c r="F182">
        <v>1</v>
      </c>
    </row>
    <row r="183" spans="1:6" x14ac:dyDescent="0.25">
      <c r="A183" t="s">
        <v>35</v>
      </c>
      <c r="B183" t="s">
        <v>8</v>
      </c>
      <c r="C183" t="s">
        <v>11</v>
      </c>
      <c r="D183" t="s">
        <v>52</v>
      </c>
      <c r="E183" t="s">
        <v>53</v>
      </c>
      <c r="F183">
        <v>1</v>
      </c>
    </row>
    <row r="184" spans="1:6" x14ac:dyDescent="0.25">
      <c r="A184" t="s">
        <v>32</v>
      </c>
      <c r="B184" t="s">
        <v>9</v>
      </c>
      <c r="C184" t="s">
        <v>11</v>
      </c>
      <c r="D184" t="s">
        <v>45</v>
      </c>
      <c r="E184" t="s">
        <v>53</v>
      </c>
      <c r="F184">
        <v>1</v>
      </c>
    </row>
    <row r="185" spans="1:6" x14ac:dyDescent="0.25">
      <c r="A185" t="s">
        <v>32</v>
      </c>
      <c r="B185" t="s">
        <v>9</v>
      </c>
      <c r="C185" t="s">
        <v>11</v>
      </c>
      <c r="D185" t="s">
        <v>52</v>
      </c>
      <c r="E185" t="s">
        <v>53</v>
      </c>
      <c r="F185">
        <v>1</v>
      </c>
    </row>
    <row r="186" spans="1:6" x14ac:dyDescent="0.25">
      <c r="A186" t="s">
        <v>35</v>
      </c>
      <c r="B186" t="s">
        <v>9</v>
      </c>
      <c r="C186" t="s">
        <v>11</v>
      </c>
      <c r="D186" t="s">
        <v>45</v>
      </c>
      <c r="E186" t="s">
        <v>53</v>
      </c>
      <c r="F186">
        <v>1</v>
      </c>
    </row>
    <row r="187" spans="1:6" x14ac:dyDescent="0.25">
      <c r="A187" t="s">
        <v>35</v>
      </c>
      <c r="B187" t="s">
        <v>9</v>
      </c>
      <c r="C187" t="s">
        <v>11</v>
      </c>
      <c r="D187" t="s">
        <v>52</v>
      </c>
      <c r="E187" t="s">
        <v>53</v>
      </c>
      <c r="F187">
        <v>1</v>
      </c>
    </row>
    <row r="188" spans="1:6" x14ac:dyDescent="0.25">
      <c r="A188" t="s">
        <v>32</v>
      </c>
      <c r="B188" t="s">
        <v>4</v>
      </c>
      <c r="C188" t="s">
        <v>12</v>
      </c>
      <c r="D188" t="s">
        <v>46</v>
      </c>
      <c r="E188" t="s">
        <v>53</v>
      </c>
      <c r="F188">
        <v>1</v>
      </c>
    </row>
    <row r="189" spans="1:6" x14ac:dyDescent="0.25">
      <c r="A189" t="s">
        <v>33</v>
      </c>
      <c r="B189" t="s">
        <v>4</v>
      </c>
      <c r="C189" t="s">
        <v>12</v>
      </c>
      <c r="D189" t="s">
        <v>46</v>
      </c>
      <c r="E189" t="s">
        <v>53</v>
      </c>
      <c r="F189">
        <v>1</v>
      </c>
    </row>
    <row r="190" spans="1:6" x14ac:dyDescent="0.25">
      <c r="A190" t="s">
        <v>35</v>
      </c>
      <c r="B190" t="s">
        <v>4</v>
      </c>
      <c r="C190" t="s">
        <v>12</v>
      </c>
      <c r="D190" t="s">
        <v>46</v>
      </c>
      <c r="E190" t="s">
        <v>53</v>
      </c>
      <c r="F190">
        <v>1</v>
      </c>
    </row>
    <row r="191" spans="1:6" x14ac:dyDescent="0.25">
      <c r="A191" t="s">
        <v>32</v>
      </c>
      <c r="B191" t="s">
        <v>5</v>
      </c>
      <c r="C191" t="s">
        <v>12</v>
      </c>
      <c r="D191" t="s">
        <v>46</v>
      </c>
      <c r="E191" t="s">
        <v>53</v>
      </c>
      <c r="F191">
        <v>1</v>
      </c>
    </row>
    <row r="192" spans="1:6" x14ac:dyDescent="0.25">
      <c r="A192" t="s">
        <v>33</v>
      </c>
      <c r="B192" t="s">
        <v>5</v>
      </c>
      <c r="C192" t="s">
        <v>12</v>
      </c>
      <c r="D192" t="s">
        <v>46</v>
      </c>
      <c r="E192" t="s">
        <v>53</v>
      </c>
      <c r="F192">
        <v>1</v>
      </c>
    </row>
    <row r="193" spans="1:6" x14ac:dyDescent="0.25">
      <c r="A193" t="s">
        <v>35</v>
      </c>
      <c r="B193" t="s">
        <v>5</v>
      </c>
      <c r="C193" t="s">
        <v>12</v>
      </c>
      <c r="D193" t="s">
        <v>46</v>
      </c>
      <c r="E193" t="s">
        <v>53</v>
      </c>
      <c r="F193">
        <v>1</v>
      </c>
    </row>
    <row r="194" spans="1:6" x14ac:dyDescent="0.25">
      <c r="A194" t="s">
        <v>32</v>
      </c>
      <c r="B194" t="s">
        <v>6</v>
      </c>
      <c r="C194" t="s">
        <v>12</v>
      </c>
      <c r="D194" t="s">
        <v>46</v>
      </c>
      <c r="E194" t="s">
        <v>53</v>
      </c>
      <c r="F194">
        <v>1</v>
      </c>
    </row>
    <row r="195" spans="1:6" x14ac:dyDescent="0.25">
      <c r="A195" t="s">
        <v>33</v>
      </c>
      <c r="B195" t="s">
        <v>6</v>
      </c>
      <c r="C195" t="s">
        <v>12</v>
      </c>
      <c r="D195" t="s">
        <v>46</v>
      </c>
      <c r="E195" t="s">
        <v>53</v>
      </c>
      <c r="F195">
        <v>1</v>
      </c>
    </row>
    <row r="196" spans="1:6" x14ac:dyDescent="0.25">
      <c r="A196" t="s">
        <v>35</v>
      </c>
      <c r="B196" t="s">
        <v>6</v>
      </c>
      <c r="C196" t="s">
        <v>12</v>
      </c>
      <c r="D196" t="s">
        <v>46</v>
      </c>
      <c r="E196" t="s">
        <v>53</v>
      </c>
      <c r="F196">
        <v>1</v>
      </c>
    </row>
    <row r="197" spans="1:6" x14ac:dyDescent="0.25">
      <c r="A197" t="s">
        <v>32</v>
      </c>
      <c r="B197" t="s">
        <v>7</v>
      </c>
      <c r="C197" t="s">
        <v>12</v>
      </c>
      <c r="D197" t="s">
        <v>46</v>
      </c>
      <c r="E197" t="s">
        <v>53</v>
      </c>
      <c r="F197">
        <v>1</v>
      </c>
    </row>
    <row r="198" spans="1:6" x14ac:dyDescent="0.25">
      <c r="A198" t="s">
        <v>33</v>
      </c>
      <c r="B198" t="s">
        <v>7</v>
      </c>
      <c r="C198" t="s">
        <v>12</v>
      </c>
      <c r="D198" t="s">
        <v>46</v>
      </c>
      <c r="E198" t="s">
        <v>53</v>
      </c>
      <c r="F198">
        <v>1</v>
      </c>
    </row>
    <row r="199" spans="1:6" x14ac:dyDescent="0.25">
      <c r="A199" t="s">
        <v>35</v>
      </c>
      <c r="B199" t="s">
        <v>7</v>
      </c>
      <c r="C199" t="s">
        <v>12</v>
      </c>
      <c r="D199" t="s">
        <v>46</v>
      </c>
      <c r="E199" t="s">
        <v>53</v>
      </c>
      <c r="F199">
        <v>1</v>
      </c>
    </row>
    <row r="200" spans="1:6" x14ac:dyDescent="0.25">
      <c r="A200" t="s">
        <v>32</v>
      </c>
      <c r="B200" t="s">
        <v>8</v>
      </c>
      <c r="C200" t="s">
        <v>12</v>
      </c>
      <c r="D200" t="s">
        <v>46</v>
      </c>
      <c r="E200" t="s">
        <v>53</v>
      </c>
      <c r="F200">
        <v>1</v>
      </c>
    </row>
    <row r="201" spans="1:6" x14ac:dyDescent="0.25">
      <c r="A201" t="s">
        <v>33</v>
      </c>
      <c r="B201" t="s">
        <v>8</v>
      </c>
      <c r="C201" t="s">
        <v>12</v>
      </c>
      <c r="D201" t="s">
        <v>46</v>
      </c>
      <c r="E201" t="s">
        <v>53</v>
      </c>
      <c r="F201">
        <v>1</v>
      </c>
    </row>
    <row r="202" spans="1:6" x14ac:dyDescent="0.25">
      <c r="A202" t="s">
        <v>35</v>
      </c>
      <c r="B202" t="s">
        <v>8</v>
      </c>
      <c r="C202" t="s">
        <v>12</v>
      </c>
      <c r="D202" t="s">
        <v>46</v>
      </c>
      <c r="E202" t="s">
        <v>53</v>
      </c>
      <c r="F202">
        <v>1</v>
      </c>
    </row>
    <row r="203" spans="1:6" x14ac:dyDescent="0.25">
      <c r="A203" t="s">
        <v>32</v>
      </c>
      <c r="B203" t="s">
        <v>9</v>
      </c>
      <c r="C203" t="s">
        <v>12</v>
      </c>
      <c r="D203" t="s">
        <v>46</v>
      </c>
      <c r="E203" t="s">
        <v>53</v>
      </c>
      <c r="F203">
        <v>1</v>
      </c>
    </row>
    <row r="204" spans="1:6" x14ac:dyDescent="0.25">
      <c r="A204" t="s">
        <v>33</v>
      </c>
      <c r="B204" t="s">
        <v>9</v>
      </c>
      <c r="C204" t="s">
        <v>12</v>
      </c>
      <c r="D204" t="s">
        <v>46</v>
      </c>
      <c r="E204" t="s">
        <v>53</v>
      </c>
      <c r="F204">
        <v>1</v>
      </c>
    </row>
    <row r="205" spans="1:6" x14ac:dyDescent="0.25">
      <c r="A205" t="s">
        <v>35</v>
      </c>
      <c r="B205" t="s">
        <v>9</v>
      </c>
      <c r="C205" t="s">
        <v>12</v>
      </c>
      <c r="D205" t="s">
        <v>46</v>
      </c>
      <c r="E205" t="s">
        <v>53</v>
      </c>
      <c r="F205">
        <v>1</v>
      </c>
    </row>
    <row r="206" spans="1:6" x14ac:dyDescent="0.25">
      <c r="A206" t="s">
        <v>32</v>
      </c>
      <c r="B206" t="s">
        <v>4</v>
      </c>
      <c r="C206" t="s">
        <v>13</v>
      </c>
      <c r="D206" t="s">
        <v>52</v>
      </c>
      <c r="E206" t="s">
        <v>53</v>
      </c>
      <c r="F206">
        <v>1</v>
      </c>
    </row>
    <row r="207" spans="1:6" x14ac:dyDescent="0.25">
      <c r="A207" t="s">
        <v>33</v>
      </c>
      <c r="B207" t="s">
        <v>4</v>
      </c>
      <c r="C207" t="s">
        <v>13</v>
      </c>
      <c r="D207" t="s">
        <v>52</v>
      </c>
      <c r="E207" t="s">
        <v>53</v>
      </c>
      <c r="F207">
        <v>1</v>
      </c>
    </row>
    <row r="208" spans="1:6" x14ac:dyDescent="0.25">
      <c r="A208" t="s">
        <v>35</v>
      </c>
      <c r="B208" t="s">
        <v>4</v>
      </c>
      <c r="C208" t="s">
        <v>13</v>
      </c>
      <c r="D208" t="s">
        <v>52</v>
      </c>
      <c r="E208" t="s">
        <v>53</v>
      </c>
      <c r="F208">
        <v>1</v>
      </c>
    </row>
    <row r="209" spans="1:6" x14ac:dyDescent="0.25">
      <c r="A209" t="s">
        <v>32</v>
      </c>
      <c r="B209" t="s">
        <v>5</v>
      </c>
      <c r="C209" t="s">
        <v>13</v>
      </c>
      <c r="D209" t="s">
        <v>52</v>
      </c>
      <c r="E209" t="s">
        <v>53</v>
      </c>
      <c r="F209">
        <v>1</v>
      </c>
    </row>
    <row r="210" spans="1:6" x14ac:dyDescent="0.25">
      <c r="A210" t="s">
        <v>33</v>
      </c>
      <c r="B210" t="s">
        <v>5</v>
      </c>
      <c r="C210" t="s">
        <v>13</v>
      </c>
      <c r="D210" t="s">
        <v>52</v>
      </c>
      <c r="E210" t="s">
        <v>53</v>
      </c>
      <c r="F210">
        <v>1</v>
      </c>
    </row>
    <row r="211" spans="1:6" x14ac:dyDescent="0.25">
      <c r="A211" t="s">
        <v>35</v>
      </c>
      <c r="B211" t="s">
        <v>5</v>
      </c>
      <c r="C211" t="s">
        <v>13</v>
      </c>
      <c r="D211" t="s">
        <v>52</v>
      </c>
      <c r="E211" t="s">
        <v>53</v>
      </c>
      <c r="F211">
        <v>1</v>
      </c>
    </row>
    <row r="212" spans="1:6" x14ac:dyDescent="0.25">
      <c r="A212" t="s">
        <v>32</v>
      </c>
      <c r="B212" t="s">
        <v>6</v>
      </c>
      <c r="C212" t="s">
        <v>13</v>
      </c>
      <c r="D212" t="s">
        <v>52</v>
      </c>
      <c r="E212" t="s">
        <v>53</v>
      </c>
      <c r="F212">
        <v>1</v>
      </c>
    </row>
    <row r="213" spans="1:6" x14ac:dyDescent="0.25">
      <c r="A213" t="s">
        <v>33</v>
      </c>
      <c r="B213" t="s">
        <v>6</v>
      </c>
      <c r="C213" t="s">
        <v>13</v>
      </c>
      <c r="D213" t="s">
        <v>52</v>
      </c>
      <c r="E213" t="s">
        <v>53</v>
      </c>
      <c r="F213">
        <v>1</v>
      </c>
    </row>
    <row r="214" spans="1:6" x14ac:dyDescent="0.25">
      <c r="A214" t="s">
        <v>35</v>
      </c>
      <c r="B214" t="s">
        <v>6</v>
      </c>
      <c r="C214" t="s">
        <v>13</v>
      </c>
      <c r="D214" t="s">
        <v>52</v>
      </c>
      <c r="E214" t="s">
        <v>53</v>
      </c>
      <c r="F214">
        <v>1</v>
      </c>
    </row>
    <row r="215" spans="1:6" x14ac:dyDescent="0.25">
      <c r="A215" t="s">
        <v>32</v>
      </c>
      <c r="B215" t="s">
        <v>7</v>
      </c>
      <c r="C215" t="s">
        <v>13</v>
      </c>
      <c r="D215" t="s">
        <v>52</v>
      </c>
      <c r="E215" t="s">
        <v>53</v>
      </c>
      <c r="F215">
        <v>1</v>
      </c>
    </row>
    <row r="216" spans="1:6" x14ac:dyDescent="0.25">
      <c r="A216" t="s">
        <v>33</v>
      </c>
      <c r="B216" t="s">
        <v>7</v>
      </c>
      <c r="C216" t="s">
        <v>13</v>
      </c>
      <c r="D216" t="s">
        <v>52</v>
      </c>
      <c r="E216" t="s">
        <v>53</v>
      </c>
      <c r="F216">
        <v>1</v>
      </c>
    </row>
    <row r="217" spans="1:6" x14ac:dyDescent="0.25">
      <c r="A217" t="s">
        <v>35</v>
      </c>
      <c r="B217" t="s">
        <v>7</v>
      </c>
      <c r="C217" t="s">
        <v>13</v>
      </c>
      <c r="D217" t="s">
        <v>52</v>
      </c>
      <c r="E217" t="s">
        <v>53</v>
      </c>
      <c r="F217">
        <v>1</v>
      </c>
    </row>
    <row r="218" spans="1:6" x14ac:dyDescent="0.25">
      <c r="A218" t="s">
        <v>32</v>
      </c>
      <c r="B218" t="s">
        <v>8</v>
      </c>
      <c r="C218" t="s">
        <v>13</v>
      </c>
      <c r="D218" t="s">
        <v>52</v>
      </c>
      <c r="E218" t="s">
        <v>53</v>
      </c>
      <c r="F218">
        <v>1</v>
      </c>
    </row>
    <row r="219" spans="1:6" x14ac:dyDescent="0.25">
      <c r="A219" t="s">
        <v>33</v>
      </c>
      <c r="B219" t="s">
        <v>8</v>
      </c>
      <c r="C219" t="s">
        <v>13</v>
      </c>
      <c r="D219" t="s">
        <v>52</v>
      </c>
      <c r="E219" t="s">
        <v>53</v>
      </c>
      <c r="F219">
        <v>1</v>
      </c>
    </row>
    <row r="220" spans="1:6" x14ac:dyDescent="0.25">
      <c r="A220" t="s">
        <v>35</v>
      </c>
      <c r="B220" t="s">
        <v>8</v>
      </c>
      <c r="C220" t="s">
        <v>13</v>
      </c>
      <c r="D220" t="s">
        <v>52</v>
      </c>
      <c r="E220" t="s">
        <v>53</v>
      </c>
      <c r="F220">
        <v>1</v>
      </c>
    </row>
    <row r="221" spans="1:6" x14ac:dyDescent="0.25">
      <c r="A221" t="s">
        <v>32</v>
      </c>
      <c r="B221" t="s">
        <v>9</v>
      </c>
      <c r="C221" t="s">
        <v>13</v>
      </c>
      <c r="D221" t="s">
        <v>52</v>
      </c>
      <c r="E221" t="s">
        <v>53</v>
      </c>
      <c r="F221">
        <v>1</v>
      </c>
    </row>
    <row r="222" spans="1:6" x14ac:dyDescent="0.25">
      <c r="A222" t="s">
        <v>33</v>
      </c>
      <c r="B222" t="s">
        <v>9</v>
      </c>
      <c r="C222" t="s">
        <v>13</v>
      </c>
      <c r="D222" t="s">
        <v>52</v>
      </c>
      <c r="E222" t="s">
        <v>53</v>
      </c>
      <c r="F222">
        <v>1</v>
      </c>
    </row>
    <row r="223" spans="1:6" x14ac:dyDescent="0.25">
      <c r="A223" t="s">
        <v>35</v>
      </c>
      <c r="B223" t="s">
        <v>9</v>
      </c>
      <c r="C223" t="s">
        <v>13</v>
      </c>
      <c r="D223" t="s">
        <v>52</v>
      </c>
      <c r="E223" t="s">
        <v>53</v>
      </c>
      <c r="F223">
        <v>1</v>
      </c>
    </row>
  </sheetData>
  <autoFilter ref="A1:F1" xr:uid="{00000000-0001-0000-0700-00000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F720-D7F0-4478-B579-5F216F071FC4}">
  <dimension ref="A1:D79"/>
  <sheetViews>
    <sheetView topLeftCell="A68" workbookViewId="0">
      <selection activeCell="I93" sqref="I93"/>
    </sheetView>
  </sheetViews>
  <sheetFormatPr defaultRowHeight="15" x14ac:dyDescent="0.25"/>
  <sheetData>
    <row r="1" spans="1:4" x14ac:dyDescent="0.25">
      <c r="A1" s="9" t="s">
        <v>40</v>
      </c>
      <c r="B1" s="9" t="s">
        <v>41</v>
      </c>
      <c r="C1" s="9" t="s">
        <v>42</v>
      </c>
      <c r="D1" s="9" t="s">
        <v>2</v>
      </c>
    </row>
    <row r="2" spans="1:4" x14ac:dyDescent="0.25">
      <c r="A2" t="s">
        <v>4</v>
      </c>
      <c r="B2" t="s">
        <v>10</v>
      </c>
      <c r="C2" t="s">
        <v>44</v>
      </c>
      <c r="D2">
        <v>1</v>
      </c>
    </row>
    <row r="3" spans="1:4" x14ac:dyDescent="0.25">
      <c r="A3" t="s">
        <v>4</v>
      </c>
      <c r="B3" t="s">
        <v>10</v>
      </c>
      <c r="C3" t="s">
        <v>45</v>
      </c>
      <c r="D3">
        <v>1</v>
      </c>
    </row>
    <row r="4" spans="1:4" x14ac:dyDescent="0.25">
      <c r="A4" t="s">
        <v>4</v>
      </c>
      <c r="B4" t="s">
        <v>10</v>
      </c>
      <c r="C4" t="s">
        <v>46</v>
      </c>
      <c r="D4">
        <v>1</v>
      </c>
    </row>
    <row r="5" spans="1:4" x14ac:dyDescent="0.25">
      <c r="A5" t="s">
        <v>4</v>
      </c>
      <c r="B5" t="s">
        <v>10</v>
      </c>
      <c r="C5" t="s">
        <v>47</v>
      </c>
      <c r="D5">
        <v>1</v>
      </c>
    </row>
    <row r="6" spans="1:4" x14ac:dyDescent="0.25">
      <c r="A6" t="s">
        <v>4</v>
      </c>
      <c r="B6" t="s">
        <v>10</v>
      </c>
      <c r="C6" t="s">
        <v>48</v>
      </c>
      <c r="D6">
        <v>1</v>
      </c>
    </row>
    <row r="7" spans="1:4" x14ac:dyDescent="0.25">
      <c r="A7" t="s">
        <v>4</v>
      </c>
      <c r="B7" t="s">
        <v>10</v>
      </c>
      <c r="C7" t="s">
        <v>49</v>
      </c>
      <c r="D7">
        <v>1</v>
      </c>
    </row>
    <row r="8" spans="1:4" x14ac:dyDescent="0.25">
      <c r="A8" t="s">
        <v>4</v>
      </c>
      <c r="B8" t="s">
        <v>10</v>
      </c>
      <c r="C8" t="s">
        <v>50</v>
      </c>
      <c r="D8">
        <v>1</v>
      </c>
    </row>
    <row r="9" spans="1:4" x14ac:dyDescent="0.25">
      <c r="A9" t="s">
        <v>4</v>
      </c>
      <c r="B9" t="s">
        <v>10</v>
      </c>
      <c r="C9" t="s">
        <v>51</v>
      </c>
      <c r="D9">
        <v>1</v>
      </c>
    </row>
    <row r="10" spans="1:4" x14ac:dyDescent="0.25">
      <c r="A10" t="s">
        <v>5</v>
      </c>
      <c r="B10" t="s">
        <v>10</v>
      </c>
      <c r="C10" t="s">
        <v>44</v>
      </c>
      <c r="D10">
        <v>1</v>
      </c>
    </row>
    <row r="11" spans="1:4" x14ac:dyDescent="0.25">
      <c r="A11" t="s">
        <v>5</v>
      </c>
      <c r="B11" t="s">
        <v>10</v>
      </c>
      <c r="C11" t="s">
        <v>45</v>
      </c>
      <c r="D11">
        <v>1</v>
      </c>
    </row>
    <row r="12" spans="1:4" x14ac:dyDescent="0.25">
      <c r="A12" t="s">
        <v>5</v>
      </c>
      <c r="B12" t="s">
        <v>10</v>
      </c>
      <c r="C12" t="s">
        <v>46</v>
      </c>
      <c r="D12">
        <v>1</v>
      </c>
    </row>
    <row r="13" spans="1:4" x14ac:dyDescent="0.25">
      <c r="A13" t="s">
        <v>5</v>
      </c>
      <c r="B13" t="s">
        <v>10</v>
      </c>
      <c r="C13" t="s">
        <v>47</v>
      </c>
      <c r="D13">
        <v>1</v>
      </c>
    </row>
    <row r="14" spans="1:4" x14ac:dyDescent="0.25">
      <c r="A14" t="s">
        <v>5</v>
      </c>
      <c r="B14" t="s">
        <v>10</v>
      </c>
      <c r="C14" t="s">
        <v>48</v>
      </c>
      <c r="D14">
        <v>1</v>
      </c>
    </row>
    <row r="15" spans="1:4" x14ac:dyDescent="0.25">
      <c r="A15" t="s">
        <v>5</v>
      </c>
      <c r="B15" t="s">
        <v>10</v>
      </c>
      <c r="C15" t="s">
        <v>49</v>
      </c>
      <c r="D15">
        <v>1</v>
      </c>
    </row>
    <row r="16" spans="1:4" x14ac:dyDescent="0.25">
      <c r="A16" t="s">
        <v>5</v>
      </c>
      <c r="B16" t="s">
        <v>10</v>
      </c>
      <c r="C16" t="s">
        <v>50</v>
      </c>
      <c r="D16">
        <v>1</v>
      </c>
    </row>
    <row r="17" spans="1:4" x14ac:dyDescent="0.25">
      <c r="A17" t="s">
        <v>5</v>
      </c>
      <c r="B17" t="s">
        <v>10</v>
      </c>
      <c r="C17" t="s">
        <v>51</v>
      </c>
      <c r="D17">
        <v>1</v>
      </c>
    </row>
    <row r="18" spans="1:4" x14ac:dyDescent="0.25">
      <c r="A18" t="s">
        <v>6</v>
      </c>
      <c r="B18" t="s">
        <v>10</v>
      </c>
      <c r="C18" t="s">
        <v>44</v>
      </c>
      <c r="D18">
        <v>1</v>
      </c>
    </row>
    <row r="19" spans="1:4" x14ac:dyDescent="0.25">
      <c r="A19" t="s">
        <v>6</v>
      </c>
      <c r="B19" t="s">
        <v>10</v>
      </c>
      <c r="C19" t="s">
        <v>45</v>
      </c>
      <c r="D19">
        <v>1</v>
      </c>
    </row>
    <row r="20" spans="1:4" x14ac:dyDescent="0.25">
      <c r="A20" t="s">
        <v>6</v>
      </c>
      <c r="B20" t="s">
        <v>10</v>
      </c>
      <c r="C20" t="s">
        <v>46</v>
      </c>
      <c r="D20">
        <v>1</v>
      </c>
    </row>
    <row r="21" spans="1:4" x14ac:dyDescent="0.25">
      <c r="A21" t="s">
        <v>6</v>
      </c>
      <c r="B21" t="s">
        <v>10</v>
      </c>
      <c r="C21" t="s">
        <v>47</v>
      </c>
      <c r="D21">
        <v>1</v>
      </c>
    </row>
    <row r="22" spans="1:4" x14ac:dyDescent="0.25">
      <c r="A22" t="s">
        <v>6</v>
      </c>
      <c r="B22" t="s">
        <v>10</v>
      </c>
      <c r="C22" t="s">
        <v>48</v>
      </c>
      <c r="D22">
        <v>1</v>
      </c>
    </row>
    <row r="23" spans="1:4" x14ac:dyDescent="0.25">
      <c r="A23" t="s">
        <v>6</v>
      </c>
      <c r="B23" t="s">
        <v>10</v>
      </c>
      <c r="C23" t="s">
        <v>49</v>
      </c>
      <c r="D23">
        <v>1</v>
      </c>
    </row>
    <row r="24" spans="1:4" x14ac:dyDescent="0.25">
      <c r="A24" t="s">
        <v>6</v>
      </c>
      <c r="B24" t="s">
        <v>10</v>
      </c>
      <c r="C24" t="s">
        <v>50</v>
      </c>
      <c r="D24">
        <v>1</v>
      </c>
    </row>
    <row r="25" spans="1:4" x14ac:dyDescent="0.25">
      <c r="A25" t="s">
        <v>6</v>
      </c>
      <c r="B25" t="s">
        <v>10</v>
      </c>
      <c r="C25" t="s">
        <v>51</v>
      </c>
      <c r="D25">
        <v>1</v>
      </c>
    </row>
    <row r="26" spans="1:4" x14ac:dyDescent="0.25">
      <c r="A26" t="s">
        <v>7</v>
      </c>
      <c r="B26" t="s">
        <v>10</v>
      </c>
      <c r="C26" t="s">
        <v>44</v>
      </c>
      <c r="D26">
        <v>1</v>
      </c>
    </row>
    <row r="27" spans="1:4" x14ac:dyDescent="0.25">
      <c r="A27" t="s">
        <v>7</v>
      </c>
      <c r="B27" t="s">
        <v>10</v>
      </c>
      <c r="C27" t="s">
        <v>45</v>
      </c>
      <c r="D27">
        <v>1</v>
      </c>
    </row>
    <row r="28" spans="1:4" x14ac:dyDescent="0.25">
      <c r="A28" t="s">
        <v>7</v>
      </c>
      <c r="B28" t="s">
        <v>10</v>
      </c>
      <c r="C28" t="s">
        <v>46</v>
      </c>
      <c r="D28">
        <v>1</v>
      </c>
    </row>
    <row r="29" spans="1:4" x14ac:dyDescent="0.25">
      <c r="A29" t="s">
        <v>7</v>
      </c>
      <c r="B29" t="s">
        <v>10</v>
      </c>
      <c r="C29" t="s">
        <v>47</v>
      </c>
      <c r="D29">
        <v>1</v>
      </c>
    </row>
    <row r="30" spans="1:4" x14ac:dyDescent="0.25">
      <c r="A30" t="s">
        <v>7</v>
      </c>
      <c r="B30" t="s">
        <v>10</v>
      </c>
      <c r="C30" t="s">
        <v>48</v>
      </c>
      <c r="D30">
        <v>1</v>
      </c>
    </row>
    <row r="31" spans="1:4" x14ac:dyDescent="0.25">
      <c r="A31" t="s">
        <v>7</v>
      </c>
      <c r="B31" t="s">
        <v>10</v>
      </c>
      <c r="C31" t="s">
        <v>49</v>
      </c>
      <c r="D31">
        <v>1</v>
      </c>
    </row>
    <row r="32" spans="1:4" x14ac:dyDescent="0.25">
      <c r="A32" t="s">
        <v>7</v>
      </c>
      <c r="B32" t="s">
        <v>10</v>
      </c>
      <c r="C32" t="s">
        <v>50</v>
      </c>
      <c r="D32">
        <v>1</v>
      </c>
    </row>
    <row r="33" spans="1:4" x14ac:dyDescent="0.25">
      <c r="A33" t="s">
        <v>7</v>
      </c>
      <c r="B33" t="s">
        <v>10</v>
      </c>
      <c r="C33" t="s">
        <v>51</v>
      </c>
      <c r="D33">
        <v>1</v>
      </c>
    </row>
    <row r="34" spans="1:4" x14ac:dyDescent="0.25">
      <c r="A34" t="s">
        <v>8</v>
      </c>
      <c r="B34" t="s">
        <v>10</v>
      </c>
      <c r="C34" t="s">
        <v>44</v>
      </c>
      <c r="D34">
        <v>1</v>
      </c>
    </row>
    <row r="35" spans="1:4" x14ac:dyDescent="0.25">
      <c r="A35" t="s">
        <v>8</v>
      </c>
      <c r="B35" t="s">
        <v>10</v>
      </c>
      <c r="C35" t="s">
        <v>45</v>
      </c>
      <c r="D35">
        <v>1</v>
      </c>
    </row>
    <row r="36" spans="1:4" x14ac:dyDescent="0.25">
      <c r="A36" t="s">
        <v>8</v>
      </c>
      <c r="B36" t="s">
        <v>10</v>
      </c>
      <c r="C36" t="s">
        <v>46</v>
      </c>
      <c r="D36">
        <v>1</v>
      </c>
    </row>
    <row r="37" spans="1:4" x14ac:dyDescent="0.25">
      <c r="A37" t="s">
        <v>8</v>
      </c>
      <c r="B37" t="s">
        <v>10</v>
      </c>
      <c r="C37" t="s">
        <v>47</v>
      </c>
      <c r="D37">
        <v>1</v>
      </c>
    </row>
    <row r="38" spans="1:4" x14ac:dyDescent="0.25">
      <c r="A38" t="s">
        <v>8</v>
      </c>
      <c r="B38" t="s">
        <v>10</v>
      </c>
      <c r="C38" t="s">
        <v>48</v>
      </c>
      <c r="D38">
        <v>1</v>
      </c>
    </row>
    <row r="39" spans="1:4" x14ac:dyDescent="0.25">
      <c r="A39" t="s">
        <v>8</v>
      </c>
      <c r="B39" t="s">
        <v>10</v>
      </c>
      <c r="C39" t="s">
        <v>49</v>
      </c>
      <c r="D39">
        <v>1</v>
      </c>
    </row>
    <row r="40" spans="1:4" x14ac:dyDescent="0.25">
      <c r="A40" t="s">
        <v>8</v>
      </c>
      <c r="B40" t="s">
        <v>10</v>
      </c>
      <c r="C40" t="s">
        <v>50</v>
      </c>
      <c r="D40">
        <v>1</v>
      </c>
    </row>
    <row r="41" spans="1:4" x14ac:dyDescent="0.25">
      <c r="A41" t="s">
        <v>8</v>
      </c>
      <c r="B41" t="s">
        <v>10</v>
      </c>
      <c r="C41" t="s">
        <v>51</v>
      </c>
      <c r="D41">
        <v>1</v>
      </c>
    </row>
    <row r="42" spans="1:4" x14ac:dyDescent="0.25">
      <c r="A42" t="s">
        <v>9</v>
      </c>
      <c r="B42" t="s">
        <v>10</v>
      </c>
      <c r="C42" t="s">
        <v>44</v>
      </c>
      <c r="D42">
        <v>1</v>
      </c>
    </row>
    <row r="43" spans="1:4" x14ac:dyDescent="0.25">
      <c r="A43" t="s">
        <v>9</v>
      </c>
      <c r="B43" t="s">
        <v>10</v>
      </c>
      <c r="C43" t="s">
        <v>45</v>
      </c>
      <c r="D43">
        <v>1</v>
      </c>
    </row>
    <row r="44" spans="1:4" x14ac:dyDescent="0.25">
      <c r="A44" t="s">
        <v>9</v>
      </c>
      <c r="B44" t="s">
        <v>10</v>
      </c>
      <c r="C44" t="s">
        <v>46</v>
      </c>
      <c r="D44">
        <v>1</v>
      </c>
    </row>
    <row r="45" spans="1:4" x14ac:dyDescent="0.25">
      <c r="A45" t="s">
        <v>9</v>
      </c>
      <c r="B45" t="s">
        <v>10</v>
      </c>
      <c r="C45" t="s">
        <v>47</v>
      </c>
      <c r="D45">
        <v>1</v>
      </c>
    </row>
    <row r="46" spans="1:4" x14ac:dyDescent="0.25">
      <c r="A46" t="s">
        <v>9</v>
      </c>
      <c r="B46" t="s">
        <v>10</v>
      </c>
      <c r="C46" t="s">
        <v>48</v>
      </c>
      <c r="D46">
        <v>1</v>
      </c>
    </row>
    <row r="47" spans="1:4" x14ac:dyDescent="0.25">
      <c r="A47" t="s">
        <v>9</v>
      </c>
      <c r="B47" t="s">
        <v>10</v>
      </c>
      <c r="C47" t="s">
        <v>49</v>
      </c>
      <c r="D47">
        <v>1</v>
      </c>
    </row>
    <row r="48" spans="1:4" x14ac:dyDescent="0.25">
      <c r="A48" t="s">
        <v>9</v>
      </c>
      <c r="B48" t="s">
        <v>10</v>
      </c>
      <c r="C48" t="s">
        <v>50</v>
      </c>
      <c r="D48">
        <v>1</v>
      </c>
    </row>
    <row r="49" spans="1:4" x14ac:dyDescent="0.25">
      <c r="A49" t="s">
        <v>9</v>
      </c>
      <c r="B49" t="s">
        <v>10</v>
      </c>
      <c r="C49" t="s">
        <v>51</v>
      </c>
      <c r="D49">
        <v>1</v>
      </c>
    </row>
    <row r="50" spans="1:4" x14ac:dyDescent="0.25">
      <c r="A50" t="s">
        <v>4</v>
      </c>
      <c r="B50" t="s">
        <v>11</v>
      </c>
      <c r="C50" t="s">
        <v>45</v>
      </c>
      <c r="D50">
        <v>1</v>
      </c>
    </row>
    <row r="51" spans="1:4" x14ac:dyDescent="0.25">
      <c r="A51" t="s">
        <v>4</v>
      </c>
      <c r="B51" t="s">
        <v>11</v>
      </c>
      <c r="C51" t="s">
        <v>52</v>
      </c>
      <c r="D51">
        <v>1</v>
      </c>
    </row>
    <row r="52" spans="1:4" x14ac:dyDescent="0.25">
      <c r="A52" t="s">
        <v>5</v>
      </c>
      <c r="B52" t="s">
        <v>11</v>
      </c>
      <c r="C52" t="s">
        <v>45</v>
      </c>
      <c r="D52">
        <v>1</v>
      </c>
    </row>
    <row r="53" spans="1:4" x14ac:dyDescent="0.25">
      <c r="A53" t="s">
        <v>5</v>
      </c>
      <c r="B53" t="s">
        <v>11</v>
      </c>
      <c r="C53" t="s">
        <v>52</v>
      </c>
      <c r="D53">
        <v>1</v>
      </c>
    </row>
    <row r="54" spans="1:4" x14ac:dyDescent="0.25">
      <c r="A54" t="s">
        <v>6</v>
      </c>
      <c r="B54" t="s">
        <v>11</v>
      </c>
      <c r="C54" t="s">
        <v>45</v>
      </c>
      <c r="D54">
        <v>1</v>
      </c>
    </row>
    <row r="55" spans="1:4" x14ac:dyDescent="0.25">
      <c r="A55" t="s">
        <v>6</v>
      </c>
      <c r="B55" t="s">
        <v>11</v>
      </c>
      <c r="C55" t="s">
        <v>52</v>
      </c>
      <c r="D55">
        <v>1</v>
      </c>
    </row>
    <row r="56" spans="1:4" x14ac:dyDescent="0.25">
      <c r="A56" t="s">
        <v>7</v>
      </c>
      <c r="B56" t="s">
        <v>11</v>
      </c>
      <c r="C56" t="s">
        <v>45</v>
      </c>
      <c r="D56">
        <v>1</v>
      </c>
    </row>
    <row r="57" spans="1:4" x14ac:dyDescent="0.25">
      <c r="A57" t="s">
        <v>7</v>
      </c>
      <c r="B57" t="s">
        <v>11</v>
      </c>
      <c r="C57" t="s">
        <v>52</v>
      </c>
      <c r="D57">
        <v>1</v>
      </c>
    </row>
    <row r="58" spans="1:4" x14ac:dyDescent="0.25">
      <c r="A58" t="s">
        <v>8</v>
      </c>
      <c r="B58" t="s">
        <v>11</v>
      </c>
      <c r="C58" t="s">
        <v>45</v>
      </c>
      <c r="D58">
        <v>1</v>
      </c>
    </row>
    <row r="59" spans="1:4" x14ac:dyDescent="0.25">
      <c r="A59" t="s">
        <v>8</v>
      </c>
      <c r="B59" t="s">
        <v>11</v>
      </c>
      <c r="C59" t="s">
        <v>52</v>
      </c>
      <c r="D59">
        <v>1</v>
      </c>
    </row>
    <row r="60" spans="1:4" x14ac:dyDescent="0.25">
      <c r="A60" t="s">
        <v>9</v>
      </c>
      <c r="B60" t="s">
        <v>11</v>
      </c>
      <c r="C60" t="s">
        <v>45</v>
      </c>
      <c r="D60">
        <v>1</v>
      </c>
    </row>
    <row r="61" spans="1:4" x14ac:dyDescent="0.25">
      <c r="A61" t="s">
        <v>9</v>
      </c>
      <c r="B61" t="s">
        <v>11</v>
      </c>
      <c r="C61" t="s">
        <v>52</v>
      </c>
      <c r="D61">
        <v>1</v>
      </c>
    </row>
    <row r="62" spans="1:4" x14ac:dyDescent="0.25">
      <c r="A62" t="s">
        <v>4</v>
      </c>
      <c r="B62" t="s">
        <v>12</v>
      </c>
      <c r="C62" t="s">
        <v>46</v>
      </c>
      <c r="D62">
        <v>1</v>
      </c>
    </row>
    <row r="63" spans="1:4" x14ac:dyDescent="0.25">
      <c r="A63" t="s">
        <v>5</v>
      </c>
      <c r="B63" t="s">
        <v>12</v>
      </c>
      <c r="C63" t="s">
        <v>46</v>
      </c>
      <c r="D63">
        <v>1</v>
      </c>
    </row>
    <row r="64" spans="1:4" x14ac:dyDescent="0.25">
      <c r="A64" t="s">
        <v>6</v>
      </c>
      <c r="B64" t="s">
        <v>12</v>
      </c>
      <c r="C64" t="s">
        <v>46</v>
      </c>
      <c r="D64">
        <v>1</v>
      </c>
    </row>
    <row r="65" spans="1:4" x14ac:dyDescent="0.25">
      <c r="A65" t="s">
        <v>7</v>
      </c>
      <c r="B65" t="s">
        <v>12</v>
      </c>
      <c r="C65" t="s">
        <v>46</v>
      </c>
      <c r="D65">
        <v>1</v>
      </c>
    </row>
    <row r="66" spans="1:4" x14ac:dyDescent="0.25">
      <c r="A66" t="s">
        <v>8</v>
      </c>
      <c r="B66" t="s">
        <v>12</v>
      </c>
      <c r="C66" t="s">
        <v>46</v>
      </c>
      <c r="D66">
        <v>1</v>
      </c>
    </row>
    <row r="67" spans="1:4" x14ac:dyDescent="0.25">
      <c r="A67" t="s">
        <v>9</v>
      </c>
      <c r="B67" t="s">
        <v>12</v>
      </c>
      <c r="C67" t="s">
        <v>46</v>
      </c>
      <c r="D67">
        <v>1</v>
      </c>
    </row>
    <row r="68" spans="1:4" x14ac:dyDescent="0.25">
      <c r="A68" t="s">
        <v>4</v>
      </c>
      <c r="B68" t="s">
        <v>13</v>
      </c>
      <c r="C68" t="s">
        <v>52</v>
      </c>
      <c r="D68">
        <v>1</v>
      </c>
    </row>
    <row r="69" spans="1:4" x14ac:dyDescent="0.25">
      <c r="A69" t="s">
        <v>5</v>
      </c>
      <c r="B69" t="s">
        <v>13</v>
      </c>
      <c r="C69" t="s">
        <v>52</v>
      </c>
      <c r="D69">
        <v>1</v>
      </c>
    </row>
    <row r="70" spans="1:4" x14ac:dyDescent="0.25">
      <c r="A70" t="s">
        <v>6</v>
      </c>
      <c r="B70" t="s">
        <v>13</v>
      </c>
      <c r="C70" t="s">
        <v>52</v>
      </c>
      <c r="D70">
        <v>1</v>
      </c>
    </row>
    <row r="71" spans="1:4" x14ac:dyDescent="0.25">
      <c r="A71" t="s">
        <v>7</v>
      </c>
      <c r="B71" t="s">
        <v>13</v>
      </c>
      <c r="C71" t="s">
        <v>52</v>
      </c>
      <c r="D71">
        <v>1</v>
      </c>
    </row>
    <row r="72" spans="1:4" x14ac:dyDescent="0.25">
      <c r="A72" t="s">
        <v>8</v>
      </c>
      <c r="B72" t="s">
        <v>13</v>
      </c>
      <c r="C72" t="s">
        <v>52</v>
      </c>
      <c r="D72">
        <v>1</v>
      </c>
    </row>
    <row r="73" spans="1:4" x14ac:dyDescent="0.25">
      <c r="A73" t="s">
        <v>9</v>
      </c>
      <c r="B73" t="s">
        <v>13</v>
      </c>
      <c r="C73" t="s">
        <v>52</v>
      </c>
      <c r="D73">
        <v>1</v>
      </c>
    </row>
    <row r="74" spans="1:4" x14ac:dyDescent="0.25">
      <c r="A74" t="s">
        <v>4</v>
      </c>
      <c r="B74" t="s">
        <v>12</v>
      </c>
      <c r="C74" t="s">
        <v>49</v>
      </c>
      <c r="D74">
        <v>1</v>
      </c>
    </row>
    <row r="75" spans="1:4" x14ac:dyDescent="0.25">
      <c r="A75" t="s">
        <v>5</v>
      </c>
      <c r="B75" t="s">
        <v>12</v>
      </c>
      <c r="C75" t="s">
        <v>49</v>
      </c>
      <c r="D75">
        <v>1</v>
      </c>
    </row>
    <row r="76" spans="1:4" x14ac:dyDescent="0.25">
      <c r="A76" t="s">
        <v>6</v>
      </c>
      <c r="B76" t="s">
        <v>12</v>
      </c>
      <c r="C76" t="s">
        <v>49</v>
      </c>
      <c r="D76">
        <v>1</v>
      </c>
    </row>
    <row r="77" spans="1:4" x14ac:dyDescent="0.25">
      <c r="A77" t="s">
        <v>7</v>
      </c>
      <c r="B77" t="s">
        <v>12</v>
      </c>
      <c r="C77" t="s">
        <v>49</v>
      </c>
      <c r="D77">
        <v>1</v>
      </c>
    </row>
    <row r="78" spans="1:4" x14ac:dyDescent="0.25">
      <c r="A78" t="s">
        <v>8</v>
      </c>
      <c r="B78" t="s">
        <v>12</v>
      </c>
      <c r="C78" t="s">
        <v>49</v>
      </c>
      <c r="D78">
        <v>1</v>
      </c>
    </row>
    <row r="79" spans="1:4" x14ac:dyDescent="0.25">
      <c r="A79" t="s">
        <v>9</v>
      </c>
      <c r="B79" t="s">
        <v>12</v>
      </c>
      <c r="C79" t="s">
        <v>49</v>
      </c>
      <c r="D79">
        <v>1</v>
      </c>
    </row>
  </sheetData>
  <autoFilter ref="A1:D79" xr:uid="{828AF720-D7F0-4478-B579-5F216F071FC4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3"/>
  <sheetViews>
    <sheetView workbookViewId="0">
      <selection activeCell="E161" sqref="E161"/>
    </sheetView>
  </sheetViews>
  <sheetFormatPr defaultRowHeight="15" x14ac:dyDescent="0.25"/>
  <cols>
    <col min="2" max="2" width="15.7109375" bestFit="1" customWidth="1"/>
    <col min="3" max="3" width="13.85546875" bestFit="1" customWidth="1"/>
    <col min="5" max="5" width="15.42578125" customWidth="1"/>
  </cols>
  <sheetData>
    <row r="1" spans="1:5" x14ac:dyDescent="0.25">
      <c r="A1" s="1" t="s">
        <v>41</v>
      </c>
      <c r="B1" s="1" t="s">
        <v>40</v>
      </c>
      <c r="C1" s="1" t="s">
        <v>30</v>
      </c>
      <c r="D1" s="1" t="s">
        <v>43</v>
      </c>
      <c r="E1" s="1" t="s">
        <v>2</v>
      </c>
    </row>
    <row r="2" spans="1:5" x14ac:dyDescent="0.25">
      <c r="A2" t="s">
        <v>12</v>
      </c>
      <c r="B2" t="s">
        <v>6</v>
      </c>
      <c r="C2" t="s">
        <v>32</v>
      </c>
      <c r="D2" t="s">
        <v>53</v>
      </c>
      <c r="E2">
        <v>0.7</v>
      </c>
    </row>
    <row r="3" spans="1:5" x14ac:dyDescent="0.25">
      <c r="A3" t="s">
        <v>12</v>
      </c>
      <c r="B3" t="s">
        <v>6</v>
      </c>
      <c r="C3" t="s">
        <v>33</v>
      </c>
      <c r="D3" t="s">
        <v>53</v>
      </c>
      <c r="E3">
        <v>0.7</v>
      </c>
    </row>
    <row r="4" spans="1:5" x14ac:dyDescent="0.25">
      <c r="A4" t="s">
        <v>12</v>
      </c>
      <c r="B4" t="s">
        <v>4</v>
      </c>
      <c r="C4" t="s">
        <v>32</v>
      </c>
      <c r="D4" t="s">
        <v>53</v>
      </c>
      <c r="E4">
        <v>1.0123</v>
      </c>
    </row>
    <row r="5" spans="1:5" x14ac:dyDescent="0.25">
      <c r="A5" t="s">
        <v>12</v>
      </c>
      <c r="B5" t="s">
        <v>4</v>
      </c>
      <c r="C5" t="s">
        <v>33</v>
      </c>
      <c r="D5" t="s">
        <v>53</v>
      </c>
      <c r="E5">
        <v>0.75490000000000002</v>
      </c>
    </row>
    <row r="6" spans="1:5" x14ac:dyDescent="0.25">
      <c r="A6" t="s">
        <v>12</v>
      </c>
      <c r="B6" t="s">
        <v>9</v>
      </c>
      <c r="C6" t="s">
        <v>32</v>
      </c>
      <c r="D6" t="s">
        <v>53</v>
      </c>
      <c r="E6">
        <v>0.95</v>
      </c>
    </row>
    <row r="7" spans="1:5" x14ac:dyDescent="0.25">
      <c r="A7" t="s">
        <v>12</v>
      </c>
      <c r="B7" t="s">
        <v>9</v>
      </c>
      <c r="C7" t="s">
        <v>33</v>
      </c>
      <c r="D7" t="s">
        <v>53</v>
      </c>
      <c r="E7">
        <v>0.9</v>
      </c>
    </row>
    <row r="8" spans="1:5" x14ac:dyDescent="0.25">
      <c r="A8" t="s">
        <v>12</v>
      </c>
      <c r="B8" t="s">
        <v>5</v>
      </c>
      <c r="C8" t="s">
        <v>32</v>
      </c>
      <c r="D8" t="s">
        <v>53</v>
      </c>
      <c r="E8">
        <v>1.0123</v>
      </c>
    </row>
    <row r="9" spans="1:5" x14ac:dyDescent="0.25">
      <c r="A9" t="s">
        <v>12</v>
      </c>
      <c r="B9" t="s">
        <v>5</v>
      </c>
      <c r="C9" t="s">
        <v>33</v>
      </c>
      <c r="D9" t="s">
        <v>53</v>
      </c>
      <c r="E9">
        <v>1.0387999999999999</v>
      </c>
    </row>
    <row r="10" spans="1:5" x14ac:dyDescent="0.25">
      <c r="A10" t="s">
        <v>12</v>
      </c>
      <c r="B10" t="s">
        <v>8</v>
      </c>
      <c r="C10" t="s">
        <v>32</v>
      </c>
      <c r="D10" t="s">
        <v>53</v>
      </c>
      <c r="E10">
        <v>0.7</v>
      </c>
    </row>
    <row r="11" spans="1:5" x14ac:dyDescent="0.25">
      <c r="A11" t="s">
        <v>12</v>
      </c>
      <c r="B11" t="s">
        <v>8</v>
      </c>
      <c r="C11" t="s">
        <v>33</v>
      </c>
      <c r="D11" t="s">
        <v>53</v>
      </c>
      <c r="E11">
        <v>0.7</v>
      </c>
    </row>
    <row r="12" spans="1:5" x14ac:dyDescent="0.25">
      <c r="A12" t="s">
        <v>12</v>
      </c>
      <c r="B12" t="s">
        <v>7</v>
      </c>
      <c r="C12" t="s">
        <v>32</v>
      </c>
      <c r="D12" t="s">
        <v>53</v>
      </c>
      <c r="E12">
        <v>0.39</v>
      </c>
    </row>
    <row r="13" spans="1:5" x14ac:dyDescent="0.25">
      <c r="A13" t="s">
        <v>12</v>
      </c>
      <c r="B13" t="s">
        <v>7</v>
      </c>
      <c r="C13" t="s">
        <v>33</v>
      </c>
      <c r="D13" t="s">
        <v>53</v>
      </c>
      <c r="E13">
        <v>0.52300000000000002</v>
      </c>
    </row>
    <row r="14" spans="1:5" x14ac:dyDescent="0.25">
      <c r="A14" t="s">
        <v>10</v>
      </c>
      <c r="B14" t="s">
        <v>6</v>
      </c>
      <c r="C14" t="s">
        <v>32</v>
      </c>
      <c r="D14" t="s">
        <v>53</v>
      </c>
      <c r="E14">
        <v>0.82750000000000001</v>
      </c>
    </row>
    <row r="15" spans="1:5" x14ac:dyDescent="0.25">
      <c r="A15" t="s">
        <v>10</v>
      </c>
      <c r="B15" t="s">
        <v>6</v>
      </c>
      <c r="C15" t="s">
        <v>32</v>
      </c>
      <c r="D15" t="s">
        <v>54</v>
      </c>
      <c r="E15">
        <v>0.82750000000000001</v>
      </c>
    </row>
    <row r="16" spans="1:5" x14ac:dyDescent="0.25">
      <c r="A16" t="s">
        <v>10</v>
      </c>
      <c r="B16" t="s">
        <v>6</v>
      </c>
      <c r="C16" t="s">
        <v>32</v>
      </c>
      <c r="D16" t="s">
        <v>29</v>
      </c>
      <c r="E16">
        <v>0.82750000000000001</v>
      </c>
    </row>
    <row r="17" spans="1:5" x14ac:dyDescent="0.25">
      <c r="A17" t="s">
        <v>10</v>
      </c>
      <c r="B17" t="s">
        <v>6</v>
      </c>
      <c r="C17" t="s">
        <v>33</v>
      </c>
      <c r="D17" t="s">
        <v>53</v>
      </c>
      <c r="E17">
        <v>0.93440000000000001</v>
      </c>
    </row>
    <row r="18" spans="1:5" x14ac:dyDescent="0.25">
      <c r="A18" t="s">
        <v>10</v>
      </c>
      <c r="B18" t="s">
        <v>6</v>
      </c>
      <c r="C18" t="s">
        <v>33</v>
      </c>
      <c r="D18" t="s">
        <v>54</v>
      </c>
      <c r="E18">
        <f>J142</f>
        <v>0</v>
      </c>
    </row>
    <row r="19" spans="1:5" x14ac:dyDescent="0.25">
      <c r="A19" t="s">
        <v>10</v>
      </c>
      <c r="B19" t="s">
        <v>6</v>
      </c>
      <c r="C19" t="s">
        <v>33</v>
      </c>
      <c r="D19" t="s">
        <v>29</v>
      </c>
      <c r="E19">
        <v>0.93440000000000001</v>
      </c>
    </row>
    <row r="20" spans="1:5" x14ac:dyDescent="0.25">
      <c r="A20" t="s">
        <v>10</v>
      </c>
      <c r="B20" t="s">
        <v>4</v>
      </c>
      <c r="C20" t="s">
        <v>32</v>
      </c>
      <c r="D20" t="s">
        <v>53</v>
      </c>
      <c r="E20">
        <v>0.89770000000000005</v>
      </c>
    </row>
    <row r="21" spans="1:5" x14ac:dyDescent="0.25">
      <c r="A21" t="s">
        <v>10</v>
      </c>
      <c r="B21" t="s">
        <v>4</v>
      </c>
      <c r="C21" t="s">
        <v>32</v>
      </c>
      <c r="D21" t="s">
        <v>54</v>
      </c>
      <c r="E21">
        <v>0.89770000000000005</v>
      </c>
    </row>
    <row r="22" spans="1:5" x14ac:dyDescent="0.25">
      <c r="A22" t="s">
        <v>10</v>
      </c>
      <c r="B22" t="s">
        <v>4</v>
      </c>
      <c r="C22" t="s">
        <v>32</v>
      </c>
      <c r="D22" t="s">
        <v>29</v>
      </c>
      <c r="E22">
        <v>0.89770000000000005</v>
      </c>
    </row>
    <row r="23" spans="1:5" x14ac:dyDescent="0.25">
      <c r="A23" t="s">
        <v>10</v>
      </c>
      <c r="B23" t="s">
        <v>4</v>
      </c>
      <c r="C23" t="s">
        <v>33</v>
      </c>
      <c r="D23" t="s">
        <v>53</v>
      </c>
      <c r="E23">
        <v>0.75490000000000002</v>
      </c>
    </row>
    <row r="24" spans="1:5" x14ac:dyDescent="0.25">
      <c r="A24" t="s">
        <v>10</v>
      </c>
      <c r="B24" t="s">
        <v>4</v>
      </c>
      <c r="C24" t="s">
        <v>33</v>
      </c>
      <c r="D24" t="s">
        <v>54</v>
      </c>
      <c r="E24">
        <v>0.75490000000000002</v>
      </c>
    </row>
    <row r="25" spans="1:5" x14ac:dyDescent="0.25">
      <c r="A25" t="s">
        <v>10</v>
      </c>
      <c r="B25" t="s">
        <v>4</v>
      </c>
      <c r="C25" t="s">
        <v>33</v>
      </c>
      <c r="D25" t="s">
        <v>29</v>
      </c>
      <c r="E25">
        <v>0.75490000000000002</v>
      </c>
    </row>
    <row r="26" spans="1:5" x14ac:dyDescent="0.25">
      <c r="A26" t="s">
        <v>10</v>
      </c>
      <c r="B26" t="s">
        <v>9</v>
      </c>
      <c r="C26" t="s">
        <v>32</v>
      </c>
      <c r="D26" t="s">
        <v>53</v>
      </c>
      <c r="E26">
        <v>1.1060000000000001</v>
      </c>
    </row>
    <row r="27" spans="1:5" x14ac:dyDescent="0.25">
      <c r="A27" t="s">
        <v>10</v>
      </c>
      <c r="B27" t="s">
        <v>9</v>
      </c>
      <c r="C27" t="s">
        <v>32</v>
      </c>
      <c r="D27" t="s">
        <v>54</v>
      </c>
      <c r="E27">
        <v>1</v>
      </c>
    </row>
    <row r="28" spans="1:5" x14ac:dyDescent="0.25">
      <c r="A28" t="s">
        <v>10</v>
      </c>
      <c r="B28" t="s">
        <v>9</v>
      </c>
      <c r="C28" t="s">
        <v>32</v>
      </c>
      <c r="D28" t="s">
        <v>29</v>
      </c>
      <c r="E28">
        <v>1.1060000000000001</v>
      </c>
    </row>
    <row r="29" spans="1:5" x14ac:dyDescent="0.25">
      <c r="A29" t="s">
        <v>10</v>
      </c>
      <c r="B29" t="s">
        <v>9</v>
      </c>
      <c r="C29" t="s">
        <v>33</v>
      </c>
      <c r="D29" t="s">
        <v>53</v>
      </c>
      <c r="E29">
        <v>0.58799999999999997</v>
      </c>
    </row>
    <row r="30" spans="1:5" x14ac:dyDescent="0.25">
      <c r="A30" t="s">
        <v>10</v>
      </c>
      <c r="B30" t="s">
        <v>9</v>
      </c>
      <c r="C30" t="s">
        <v>33</v>
      </c>
      <c r="D30" t="s">
        <v>54</v>
      </c>
      <c r="E30">
        <v>0.58799999999999997</v>
      </c>
    </row>
    <row r="31" spans="1:5" x14ac:dyDescent="0.25">
      <c r="A31" t="s">
        <v>10</v>
      </c>
      <c r="B31" t="s">
        <v>9</v>
      </c>
      <c r="C31" t="s">
        <v>33</v>
      </c>
      <c r="D31" t="s">
        <v>29</v>
      </c>
      <c r="E31">
        <v>0.58799999999999997</v>
      </c>
    </row>
    <row r="32" spans="1:5" x14ac:dyDescent="0.25">
      <c r="A32" t="s">
        <v>10</v>
      </c>
      <c r="B32" t="s">
        <v>5</v>
      </c>
      <c r="C32" t="s">
        <v>32</v>
      </c>
      <c r="D32" t="s">
        <v>53</v>
      </c>
      <c r="E32">
        <v>1.052</v>
      </c>
    </row>
    <row r="33" spans="1:5" x14ac:dyDescent="0.25">
      <c r="A33" t="s">
        <v>10</v>
      </c>
      <c r="B33" t="s">
        <v>5</v>
      </c>
      <c r="C33" t="s">
        <v>32</v>
      </c>
      <c r="D33" t="s">
        <v>54</v>
      </c>
      <c r="E33">
        <v>1</v>
      </c>
    </row>
    <row r="34" spans="1:5" x14ac:dyDescent="0.25">
      <c r="A34" t="s">
        <v>10</v>
      </c>
      <c r="B34" t="s">
        <v>5</v>
      </c>
      <c r="C34" t="s">
        <v>32</v>
      </c>
      <c r="D34" t="s">
        <v>29</v>
      </c>
      <c r="E34">
        <v>1.052</v>
      </c>
    </row>
    <row r="35" spans="1:5" x14ac:dyDescent="0.25">
      <c r="A35" t="s">
        <v>10</v>
      </c>
      <c r="B35" t="s">
        <v>5</v>
      </c>
      <c r="C35" t="s">
        <v>33</v>
      </c>
      <c r="D35" t="s">
        <v>53</v>
      </c>
      <c r="E35">
        <v>1.0387999999999999</v>
      </c>
    </row>
    <row r="36" spans="1:5" x14ac:dyDescent="0.25">
      <c r="A36" t="s">
        <v>10</v>
      </c>
      <c r="B36" t="s">
        <v>5</v>
      </c>
      <c r="C36" t="s">
        <v>33</v>
      </c>
      <c r="D36" t="s">
        <v>54</v>
      </c>
      <c r="E36">
        <v>1.0387999999999999</v>
      </c>
    </row>
    <row r="37" spans="1:5" x14ac:dyDescent="0.25">
      <c r="A37" t="s">
        <v>10</v>
      </c>
      <c r="B37" t="s">
        <v>5</v>
      </c>
      <c r="C37" t="s">
        <v>33</v>
      </c>
      <c r="D37" t="s">
        <v>29</v>
      </c>
      <c r="E37">
        <v>1.0387999999999999</v>
      </c>
    </row>
    <row r="38" spans="1:5" x14ac:dyDescent="0.25">
      <c r="A38" t="s">
        <v>10</v>
      </c>
      <c r="B38" t="s">
        <v>8</v>
      </c>
      <c r="C38" t="s">
        <v>32</v>
      </c>
      <c r="D38" t="s">
        <v>53</v>
      </c>
      <c r="E38">
        <v>0.95740000000000003</v>
      </c>
    </row>
    <row r="39" spans="1:5" x14ac:dyDescent="0.25">
      <c r="A39" t="s">
        <v>10</v>
      </c>
      <c r="B39" t="s">
        <v>8</v>
      </c>
      <c r="C39" t="s">
        <v>32</v>
      </c>
      <c r="D39" t="s">
        <v>54</v>
      </c>
      <c r="E39">
        <v>0.95740000000000003</v>
      </c>
    </row>
    <row r="40" spans="1:5" x14ac:dyDescent="0.25">
      <c r="A40" t="s">
        <v>10</v>
      </c>
      <c r="B40" t="s">
        <v>8</v>
      </c>
      <c r="C40" t="s">
        <v>32</v>
      </c>
      <c r="D40" t="s">
        <v>29</v>
      </c>
      <c r="E40">
        <v>0.95740000000000003</v>
      </c>
    </row>
    <row r="41" spans="1:5" x14ac:dyDescent="0.25">
      <c r="A41" t="s">
        <v>10</v>
      </c>
      <c r="B41" t="s">
        <v>8</v>
      </c>
      <c r="C41" t="s">
        <v>33</v>
      </c>
      <c r="D41" t="s">
        <v>53</v>
      </c>
      <c r="E41">
        <v>1.0819000000000001</v>
      </c>
    </row>
    <row r="42" spans="1:5" x14ac:dyDescent="0.25">
      <c r="A42" t="s">
        <v>10</v>
      </c>
      <c r="B42" t="s">
        <v>8</v>
      </c>
      <c r="C42" t="s">
        <v>33</v>
      </c>
      <c r="D42" t="s">
        <v>54</v>
      </c>
      <c r="E42">
        <v>1.0819000000000001</v>
      </c>
    </row>
    <row r="43" spans="1:5" x14ac:dyDescent="0.25">
      <c r="A43" t="s">
        <v>10</v>
      </c>
      <c r="B43" t="s">
        <v>8</v>
      </c>
      <c r="C43" t="s">
        <v>33</v>
      </c>
      <c r="D43" t="s">
        <v>29</v>
      </c>
      <c r="E43">
        <v>1.0819000000000001</v>
      </c>
    </row>
    <row r="44" spans="1:5" x14ac:dyDescent="0.25">
      <c r="A44" t="s">
        <v>10</v>
      </c>
      <c r="B44" t="s">
        <v>7</v>
      </c>
      <c r="C44" t="s">
        <v>32</v>
      </c>
      <c r="D44" t="s">
        <v>53</v>
      </c>
      <c r="E44">
        <v>0.4889</v>
      </c>
    </row>
    <row r="45" spans="1:5" x14ac:dyDescent="0.25">
      <c r="A45" t="s">
        <v>10</v>
      </c>
      <c r="B45" t="s">
        <v>7</v>
      </c>
      <c r="C45" t="s">
        <v>32</v>
      </c>
      <c r="D45" t="s">
        <v>54</v>
      </c>
      <c r="E45">
        <v>0.4889</v>
      </c>
    </row>
    <row r="46" spans="1:5" x14ac:dyDescent="0.25">
      <c r="A46" t="s">
        <v>10</v>
      </c>
      <c r="B46" t="s">
        <v>7</v>
      </c>
      <c r="C46" t="s">
        <v>32</v>
      </c>
      <c r="D46" t="s">
        <v>29</v>
      </c>
      <c r="E46">
        <v>0.4889</v>
      </c>
    </row>
    <row r="47" spans="1:5" x14ac:dyDescent="0.25">
      <c r="A47" t="s">
        <v>10</v>
      </c>
      <c r="B47" t="s">
        <v>7</v>
      </c>
      <c r="C47" t="s">
        <v>33</v>
      </c>
      <c r="D47" t="s">
        <v>53</v>
      </c>
      <c r="E47">
        <v>0.38800000000000001</v>
      </c>
    </row>
    <row r="48" spans="1:5" x14ac:dyDescent="0.25">
      <c r="A48" t="s">
        <v>10</v>
      </c>
      <c r="B48" t="s">
        <v>7</v>
      </c>
      <c r="C48" t="s">
        <v>33</v>
      </c>
      <c r="D48" t="s">
        <v>54</v>
      </c>
      <c r="E48">
        <v>0.38800000000000001</v>
      </c>
    </row>
    <row r="49" spans="1:5" x14ac:dyDescent="0.25">
      <c r="A49" t="s">
        <v>10</v>
      </c>
      <c r="B49" t="s">
        <v>7</v>
      </c>
      <c r="C49" t="s">
        <v>33</v>
      </c>
      <c r="D49" t="s">
        <v>29</v>
      </c>
      <c r="E49">
        <v>0.38800000000000001</v>
      </c>
    </row>
    <row r="50" spans="1:5" x14ac:dyDescent="0.25">
      <c r="A50" t="s">
        <v>13</v>
      </c>
      <c r="B50" t="s">
        <v>6</v>
      </c>
      <c r="C50" t="s">
        <v>32</v>
      </c>
      <c r="D50" t="s">
        <v>53</v>
      </c>
      <c r="E50">
        <v>0.33600000000000002</v>
      </c>
    </row>
    <row r="51" spans="1:5" x14ac:dyDescent="0.25">
      <c r="A51" t="s">
        <v>13</v>
      </c>
      <c r="B51" t="s">
        <v>6</v>
      </c>
      <c r="C51" t="s">
        <v>33</v>
      </c>
      <c r="D51" t="s">
        <v>53</v>
      </c>
      <c r="E51">
        <v>0.28699999999999998</v>
      </c>
    </row>
    <row r="52" spans="1:5" x14ac:dyDescent="0.25">
      <c r="A52" t="s">
        <v>13</v>
      </c>
      <c r="B52" t="s">
        <v>4</v>
      </c>
      <c r="C52" t="s">
        <v>32</v>
      </c>
      <c r="D52" t="s">
        <v>53</v>
      </c>
      <c r="E52">
        <v>0.48759999999999998</v>
      </c>
    </row>
    <row r="53" spans="1:5" x14ac:dyDescent="0.25">
      <c r="A53" t="s">
        <v>13</v>
      </c>
      <c r="B53" t="s">
        <v>4</v>
      </c>
      <c r="C53" t="s">
        <v>33</v>
      </c>
      <c r="D53" t="s">
        <v>53</v>
      </c>
      <c r="E53">
        <v>0.57999999999999996</v>
      </c>
    </row>
    <row r="54" spans="1:5" x14ac:dyDescent="0.25">
      <c r="A54" t="s">
        <v>13</v>
      </c>
      <c r="B54" t="s">
        <v>9</v>
      </c>
      <c r="C54" t="s">
        <v>32</v>
      </c>
      <c r="D54" t="s">
        <v>53</v>
      </c>
      <c r="E54">
        <v>0.45600000000000002</v>
      </c>
    </row>
    <row r="55" spans="1:5" x14ac:dyDescent="0.25">
      <c r="A55" t="s">
        <v>13</v>
      </c>
      <c r="B55" t="s">
        <v>9</v>
      </c>
      <c r="C55" t="s">
        <v>33</v>
      </c>
      <c r="D55" t="s">
        <v>53</v>
      </c>
      <c r="E55">
        <v>0.36899999999999999</v>
      </c>
    </row>
    <row r="56" spans="1:5" x14ac:dyDescent="0.25">
      <c r="A56" t="s">
        <v>13</v>
      </c>
      <c r="B56" t="s">
        <v>5</v>
      </c>
      <c r="C56" t="s">
        <v>32</v>
      </c>
      <c r="D56" t="s">
        <v>53</v>
      </c>
      <c r="E56">
        <v>0.48759999999999998</v>
      </c>
    </row>
    <row r="57" spans="1:5" x14ac:dyDescent="0.25">
      <c r="A57" t="s">
        <v>13</v>
      </c>
      <c r="B57" t="s">
        <v>5</v>
      </c>
      <c r="C57" t="s">
        <v>33</v>
      </c>
      <c r="D57" t="s">
        <v>53</v>
      </c>
      <c r="E57">
        <v>0.57999999999999996</v>
      </c>
    </row>
    <row r="58" spans="1:5" x14ac:dyDescent="0.25">
      <c r="A58" t="s">
        <v>13</v>
      </c>
      <c r="B58" t="s">
        <v>8</v>
      </c>
      <c r="C58" t="s">
        <v>32</v>
      </c>
      <c r="D58" t="s">
        <v>53</v>
      </c>
      <c r="E58">
        <v>0.33600000000000002</v>
      </c>
    </row>
    <row r="59" spans="1:5" x14ac:dyDescent="0.25">
      <c r="A59" t="s">
        <v>13</v>
      </c>
      <c r="B59" t="s">
        <v>8</v>
      </c>
      <c r="C59" t="s">
        <v>33</v>
      </c>
      <c r="D59" t="s">
        <v>53</v>
      </c>
      <c r="E59">
        <v>0.28699999999999998</v>
      </c>
    </row>
    <row r="60" spans="1:5" x14ac:dyDescent="0.25">
      <c r="A60" t="s">
        <v>13</v>
      </c>
      <c r="B60" t="s">
        <v>7</v>
      </c>
      <c r="C60" t="s">
        <v>32</v>
      </c>
      <c r="D60" t="s">
        <v>53</v>
      </c>
      <c r="E60">
        <v>0.28799999999999998</v>
      </c>
    </row>
    <row r="61" spans="1:5" x14ac:dyDescent="0.25">
      <c r="A61" t="s">
        <v>13</v>
      </c>
      <c r="B61" t="s">
        <v>7</v>
      </c>
      <c r="C61" t="s">
        <v>33</v>
      </c>
      <c r="D61" t="s">
        <v>53</v>
      </c>
      <c r="E61">
        <v>0.246</v>
      </c>
    </row>
    <row r="62" spans="1:5" x14ac:dyDescent="0.25">
      <c r="A62" t="s">
        <v>11</v>
      </c>
      <c r="B62" t="s">
        <v>6</v>
      </c>
      <c r="C62" t="s">
        <v>32</v>
      </c>
      <c r="D62" t="s">
        <v>53</v>
      </c>
      <c r="E62">
        <v>0.33600000000000002</v>
      </c>
    </row>
    <row r="63" spans="1:5" x14ac:dyDescent="0.25">
      <c r="A63" t="s">
        <v>11</v>
      </c>
      <c r="B63" t="s">
        <v>4</v>
      </c>
      <c r="C63" t="s">
        <v>32</v>
      </c>
      <c r="D63" t="s">
        <v>53</v>
      </c>
      <c r="E63">
        <v>0.4763</v>
      </c>
    </row>
    <row r="64" spans="1:5" x14ac:dyDescent="0.25">
      <c r="A64" t="s">
        <v>11</v>
      </c>
      <c r="B64" t="s">
        <v>9</v>
      </c>
      <c r="C64" t="s">
        <v>32</v>
      </c>
      <c r="D64" t="s">
        <v>53</v>
      </c>
      <c r="E64">
        <v>0.45600000000000002</v>
      </c>
    </row>
    <row r="65" spans="1:5" x14ac:dyDescent="0.25">
      <c r="A65" t="s">
        <v>11</v>
      </c>
      <c r="B65" t="s">
        <v>5</v>
      </c>
      <c r="C65" t="s">
        <v>32</v>
      </c>
      <c r="D65" t="s">
        <v>53</v>
      </c>
      <c r="E65">
        <v>0.53439999999999999</v>
      </c>
    </row>
    <row r="66" spans="1:5" x14ac:dyDescent="0.25">
      <c r="A66" t="s">
        <v>11</v>
      </c>
      <c r="B66" t="s">
        <v>8</v>
      </c>
      <c r="C66" t="s">
        <v>32</v>
      </c>
      <c r="D66" t="s">
        <v>53</v>
      </c>
      <c r="E66">
        <v>0.33600000000000002</v>
      </c>
    </row>
    <row r="67" spans="1:5" x14ac:dyDescent="0.25">
      <c r="A67" t="s">
        <v>11</v>
      </c>
      <c r="B67" t="s">
        <v>7</v>
      </c>
      <c r="C67" t="s">
        <v>32</v>
      </c>
      <c r="D67" t="s">
        <v>53</v>
      </c>
      <c r="E67">
        <v>0.36</v>
      </c>
    </row>
    <row r="68" spans="1:5" x14ac:dyDescent="0.25">
      <c r="A68" t="s">
        <v>12</v>
      </c>
      <c r="B68" t="s">
        <v>6</v>
      </c>
      <c r="C68" t="s">
        <v>35</v>
      </c>
      <c r="D68" t="s">
        <v>53</v>
      </c>
      <c r="E68">
        <v>1</v>
      </c>
    </row>
    <row r="69" spans="1:5" x14ac:dyDescent="0.25">
      <c r="A69" t="s">
        <v>12</v>
      </c>
      <c r="B69" t="s">
        <v>4</v>
      </c>
      <c r="C69" t="s">
        <v>35</v>
      </c>
      <c r="D69" t="s">
        <v>53</v>
      </c>
      <c r="E69">
        <v>1</v>
      </c>
    </row>
    <row r="70" spans="1:5" x14ac:dyDescent="0.25">
      <c r="A70" t="s">
        <v>12</v>
      </c>
      <c r="B70" t="s">
        <v>9</v>
      </c>
      <c r="C70" t="s">
        <v>35</v>
      </c>
      <c r="D70" t="s">
        <v>53</v>
      </c>
      <c r="E70">
        <v>1</v>
      </c>
    </row>
    <row r="71" spans="1:5" x14ac:dyDescent="0.25">
      <c r="A71" t="s">
        <v>12</v>
      </c>
      <c r="B71" t="s">
        <v>5</v>
      </c>
      <c r="C71" t="s">
        <v>35</v>
      </c>
      <c r="D71" t="s">
        <v>53</v>
      </c>
      <c r="E71">
        <v>1</v>
      </c>
    </row>
    <row r="72" spans="1:5" x14ac:dyDescent="0.25">
      <c r="A72" t="s">
        <v>12</v>
      </c>
      <c r="B72" t="s">
        <v>8</v>
      </c>
      <c r="C72" t="s">
        <v>35</v>
      </c>
      <c r="D72" t="s">
        <v>53</v>
      </c>
      <c r="E72">
        <v>1</v>
      </c>
    </row>
    <row r="73" spans="1:5" x14ac:dyDescent="0.25">
      <c r="A73" t="s">
        <v>12</v>
      </c>
      <c r="B73" t="s">
        <v>7</v>
      </c>
      <c r="C73" t="s">
        <v>35</v>
      </c>
      <c r="D73" t="s">
        <v>53</v>
      </c>
      <c r="E73">
        <v>1</v>
      </c>
    </row>
    <row r="74" spans="1:5" x14ac:dyDescent="0.25">
      <c r="A74" t="s">
        <v>10</v>
      </c>
      <c r="B74" t="s">
        <v>6</v>
      </c>
      <c r="C74" t="s">
        <v>35</v>
      </c>
      <c r="D74" t="s">
        <v>53</v>
      </c>
      <c r="E74">
        <v>1</v>
      </c>
    </row>
    <row r="75" spans="1:5" x14ac:dyDescent="0.25">
      <c r="A75" t="s">
        <v>10</v>
      </c>
      <c r="B75" t="s">
        <v>6</v>
      </c>
      <c r="C75" t="s">
        <v>35</v>
      </c>
      <c r="D75" t="s">
        <v>54</v>
      </c>
      <c r="E75">
        <v>1</v>
      </c>
    </row>
    <row r="76" spans="1:5" x14ac:dyDescent="0.25">
      <c r="A76" t="s">
        <v>10</v>
      </c>
      <c r="B76" t="s">
        <v>6</v>
      </c>
      <c r="C76" t="s">
        <v>35</v>
      </c>
      <c r="D76" t="s">
        <v>29</v>
      </c>
      <c r="E76">
        <v>1</v>
      </c>
    </row>
    <row r="77" spans="1:5" x14ac:dyDescent="0.25">
      <c r="A77" t="s">
        <v>10</v>
      </c>
      <c r="B77" t="s">
        <v>4</v>
      </c>
      <c r="C77" t="s">
        <v>35</v>
      </c>
      <c r="D77" t="s">
        <v>53</v>
      </c>
      <c r="E77">
        <v>1</v>
      </c>
    </row>
    <row r="78" spans="1:5" x14ac:dyDescent="0.25">
      <c r="A78" t="s">
        <v>10</v>
      </c>
      <c r="B78" t="s">
        <v>4</v>
      </c>
      <c r="C78" t="s">
        <v>35</v>
      </c>
      <c r="D78" t="s">
        <v>54</v>
      </c>
      <c r="E78">
        <v>1</v>
      </c>
    </row>
    <row r="79" spans="1:5" x14ac:dyDescent="0.25">
      <c r="A79" t="s">
        <v>10</v>
      </c>
      <c r="B79" t="s">
        <v>4</v>
      </c>
      <c r="C79" t="s">
        <v>35</v>
      </c>
      <c r="D79" t="s">
        <v>29</v>
      </c>
      <c r="E79">
        <v>1</v>
      </c>
    </row>
    <row r="80" spans="1:5" x14ac:dyDescent="0.25">
      <c r="A80" t="s">
        <v>10</v>
      </c>
      <c r="B80" t="s">
        <v>9</v>
      </c>
      <c r="C80" t="s">
        <v>35</v>
      </c>
      <c r="D80" t="s">
        <v>53</v>
      </c>
      <c r="E80">
        <v>1</v>
      </c>
    </row>
    <row r="81" spans="1:5" x14ac:dyDescent="0.25">
      <c r="A81" t="s">
        <v>10</v>
      </c>
      <c r="B81" t="s">
        <v>9</v>
      </c>
      <c r="C81" t="s">
        <v>35</v>
      </c>
      <c r="D81" t="s">
        <v>54</v>
      </c>
      <c r="E81">
        <v>1</v>
      </c>
    </row>
    <row r="82" spans="1:5" x14ac:dyDescent="0.25">
      <c r="A82" t="s">
        <v>10</v>
      </c>
      <c r="B82" t="s">
        <v>9</v>
      </c>
      <c r="C82" t="s">
        <v>35</v>
      </c>
      <c r="D82" t="s">
        <v>29</v>
      </c>
      <c r="E82">
        <v>1</v>
      </c>
    </row>
    <row r="83" spans="1:5" x14ac:dyDescent="0.25">
      <c r="A83" t="s">
        <v>10</v>
      </c>
      <c r="B83" t="s">
        <v>5</v>
      </c>
      <c r="C83" t="s">
        <v>35</v>
      </c>
      <c r="D83" t="s">
        <v>53</v>
      </c>
      <c r="E83">
        <v>1</v>
      </c>
    </row>
    <row r="84" spans="1:5" x14ac:dyDescent="0.25">
      <c r="A84" t="s">
        <v>10</v>
      </c>
      <c r="B84" t="s">
        <v>5</v>
      </c>
      <c r="C84" t="s">
        <v>35</v>
      </c>
      <c r="D84" t="s">
        <v>54</v>
      </c>
      <c r="E84">
        <v>1</v>
      </c>
    </row>
    <row r="85" spans="1:5" x14ac:dyDescent="0.25">
      <c r="A85" t="s">
        <v>10</v>
      </c>
      <c r="B85" t="s">
        <v>5</v>
      </c>
      <c r="C85" t="s">
        <v>35</v>
      </c>
      <c r="D85" t="s">
        <v>29</v>
      </c>
      <c r="E85">
        <v>1</v>
      </c>
    </row>
    <row r="86" spans="1:5" x14ac:dyDescent="0.25">
      <c r="A86" t="s">
        <v>10</v>
      </c>
      <c r="B86" t="s">
        <v>8</v>
      </c>
      <c r="C86" t="s">
        <v>35</v>
      </c>
      <c r="D86" t="s">
        <v>53</v>
      </c>
      <c r="E86">
        <v>1</v>
      </c>
    </row>
    <row r="87" spans="1:5" x14ac:dyDescent="0.25">
      <c r="A87" t="s">
        <v>10</v>
      </c>
      <c r="B87" t="s">
        <v>8</v>
      </c>
      <c r="C87" t="s">
        <v>35</v>
      </c>
      <c r="D87" t="s">
        <v>54</v>
      </c>
      <c r="E87">
        <v>1</v>
      </c>
    </row>
    <row r="88" spans="1:5" x14ac:dyDescent="0.25">
      <c r="A88" t="s">
        <v>10</v>
      </c>
      <c r="B88" t="s">
        <v>8</v>
      </c>
      <c r="C88" t="s">
        <v>35</v>
      </c>
      <c r="D88" t="s">
        <v>29</v>
      </c>
      <c r="E88">
        <v>1</v>
      </c>
    </row>
    <row r="89" spans="1:5" x14ac:dyDescent="0.25">
      <c r="A89" t="s">
        <v>10</v>
      </c>
      <c r="B89" t="s">
        <v>7</v>
      </c>
      <c r="C89" t="s">
        <v>35</v>
      </c>
      <c r="D89" t="s">
        <v>53</v>
      </c>
      <c r="E89">
        <v>1</v>
      </c>
    </row>
    <row r="90" spans="1:5" x14ac:dyDescent="0.25">
      <c r="A90" t="s">
        <v>10</v>
      </c>
      <c r="B90" t="s">
        <v>7</v>
      </c>
      <c r="C90" t="s">
        <v>35</v>
      </c>
      <c r="D90" t="s">
        <v>54</v>
      </c>
      <c r="E90">
        <v>1</v>
      </c>
    </row>
    <row r="91" spans="1:5" x14ac:dyDescent="0.25">
      <c r="A91" t="s">
        <v>10</v>
      </c>
      <c r="B91" t="s">
        <v>7</v>
      </c>
      <c r="C91" t="s">
        <v>35</v>
      </c>
      <c r="D91" t="s">
        <v>29</v>
      </c>
      <c r="E91">
        <v>1</v>
      </c>
    </row>
    <row r="92" spans="1:5" x14ac:dyDescent="0.25">
      <c r="A92" t="s">
        <v>13</v>
      </c>
      <c r="B92" t="s">
        <v>6</v>
      </c>
      <c r="C92" t="s">
        <v>35</v>
      </c>
      <c r="D92" t="s">
        <v>53</v>
      </c>
      <c r="E92">
        <v>1</v>
      </c>
    </row>
    <row r="93" spans="1:5" x14ac:dyDescent="0.25">
      <c r="A93" t="s">
        <v>13</v>
      </c>
      <c r="B93" t="s">
        <v>4</v>
      </c>
      <c r="C93" t="s">
        <v>35</v>
      </c>
      <c r="D93" t="s">
        <v>53</v>
      </c>
      <c r="E93">
        <v>1</v>
      </c>
    </row>
    <row r="94" spans="1:5" x14ac:dyDescent="0.25">
      <c r="A94" t="s">
        <v>13</v>
      </c>
      <c r="B94" t="s">
        <v>9</v>
      </c>
      <c r="C94" t="s">
        <v>35</v>
      </c>
      <c r="D94" t="s">
        <v>53</v>
      </c>
      <c r="E94">
        <v>1</v>
      </c>
    </row>
    <row r="95" spans="1:5" x14ac:dyDescent="0.25">
      <c r="A95" t="s">
        <v>13</v>
      </c>
      <c r="B95" t="s">
        <v>5</v>
      </c>
      <c r="C95" t="s">
        <v>35</v>
      </c>
      <c r="D95" t="s">
        <v>53</v>
      </c>
      <c r="E95">
        <v>1</v>
      </c>
    </row>
    <row r="96" spans="1:5" x14ac:dyDescent="0.25">
      <c r="A96" t="s">
        <v>13</v>
      </c>
      <c r="B96" t="s">
        <v>8</v>
      </c>
      <c r="C96" t="s">
        <v>35</v>
      </c>
      <c r="D96" t="s">
        <v>53</v>
      </c>
      <c r="E96">
        <v>1</v>
      </c>
    </row>
    <row r="97" spans="1:5" x14ac:dyDescent="0.25">
      <c r="A97" t="s">
        <v>13</v>
      </c>
      <c r="B97" t="s">
        <v>7</v>
      </c>
      <c r="C97" t="s">
        <v>35</v>
      </c>
      <c r="D97" t="s">
        <v>53</v>
      </c>
      <c r="E97">
        <v>1</v>
      </c>
    </row>
    <row r="98" spans="1:5" x14ac:dyDescent="0.25">
      <c r="A98" t="s">
        <v>11</v>
      </c>
      <c r="B98" t="s">
        <v>6</v>
      </c>
      <c r="C98" t="s">
        <v>35</v>
      </c>
      <c r="D98" t="s">
        <v>53</v>
      </c>
      <c r="E98">
        <v>1</v>
      </c>
    </row>
    <row r="99" spans="1:5" x14ac:dyDescent="0.25">
      <c r="A99" t="s">
        <v>11</v>
      </c>
      <c r="B99" t="s">
        <v>4</v>
      </c>
      <c r="C99" t="s">
        <v>35</v>
      </c>
      <c r="D99" t="s">
        <v>53</v>
      </c>
      <c r="E99">
        <v>1</v>
      </c>
    </row>
    <row r="100" spans="1:5" x14ac:dyDescent="0.25">
      <c r="A100" t="s">
        <v>11</v>
      </c>
      <c r="B100" t="s">
        <v>9</v>
      </c>
      <c r="C100" t="s">
        <v>35</v>
      </c>
      <c r="D100" t="s">
        <v>53</v>
      </c>
      <c r="E100">
        <v>1</v>
      </c>
    </row>
    <row r="101" spans="1:5" x14ac:dyDescent="0.25">
      <c r="A101" t="s">
        <v>11</v>
      </c>
      <c r="B101" t="s">
        <v>5</v>
      </c>
      <c r="C101" t="s">
        <v>35</v>
      </c>
      <c r="D101" t="s">
        <v>53</v>
      </c>
      <c r="E101">
        <v>1</v>
      </c>
    </row>
    <row r="102" spans="1:5" x14ac:dyDescent="0.25">
      <c r="A102" t="s">
        <v>11</v>
      </c>
      <c r="B102" t="s">
        <v>8</v>
      </c>
      <c r="C102" t="s">
        <v>35</v>
      </c>
      <c r="D102" t="s">
        <v>53</v>
      </c>
      <c r="E102">
        <v>1</v>
      </c>
    </row>
    <row r="103" spans="1:5" x14ac:dyDescent="0.25">
      <c r="A103" t="s">
        <v>11</v>
      </c>
      <c r="B103" t="s">
        <v>7</v>
      </c>
      <c r="C103" t="s">
        <v>35</v>
      </c>
      <c r="D103" t="s">
        <v>53</v>
      </c>
      <c r="E103">
        <v>1</v>
      </c>
    </row>
    <row r="104" spans="1:5" x14ac:dyDescent="0.25">
      <c r="A104" t="s">
        <v>12</v>
      </c>
      <c r="B104" t="s">
        <v>6</v>
      </c>
      <c r="C104" t="s">
        <v>32</v>
      </c>
      <c r="D104" t="s">
        <v>29</v>
      </c>
      <c r="E104">
        <v>0.7</v>
      </c>
    </row>
    <row r="105" spans="1:5" x14ac:dyDescent="0.25">
      <c r="A105" t="s">
        <v>12</v>
      </c>
      <c r="B105" t="s">
        <v>6</v>
      </c>
      <c r="C105" t="s">
        <v>33</v>
      </c>
      <c r="D105" t="s">
        <v>29</v>
      </c>
      <c r="E105">
        <v>0.7</v>
      </c>
    </row>
    <row r="106" spans="1:5" x14ac:dyDescent="0.25">
      <c r="A106" t="s">
        <v>12</v>
      </c>
      <c r="B106" t="s">
        <v>4</v>
      </c>
      <c r="C106" t="s">
        <v>32</v>
      </c>
      <c r="D106" t="s">
        <v>29</v>
      </c>
      <c r="E106">
        <v>1.0123</v>
      </c>
    </row>
    <row r="107" spans="1:5" x14ac:dyDescent="0.25">
      <c r="A107" t="s">
        <v>12</v>
      </c>
      <c r="B107" t="s">
        <v>4</v>
      </c>
      <c r="C107" t="s">
        <v>33</v>
      </c>
      <c r="D107" t="s">
        <v>29</v>
      </c>
      <c r="E107">
        <v>0.75490000000000002</v>
      </c>
    </row>
    <row r="108" spans="1:5" x14ac:dyDescent="0.25">
      <c r="A108" t="s">
        <v>12</v>
      </c>
      <c r="B108" t="s">
        <v>9</v>
      </c>
      <c r="C108" t="s">
        <v>32</v>
      </c>
      <c r="D108" t="s">
        <v>29</v>
      </c>
      <c r="E108">
        <v>0.95</v>
      </c>
    </row>
    <row r="109" spans="1:5" x14ac:dyDescent="0.25">
      <c r="A109" t="s">
        <v>12</v>
      </c>
      <c r="B109" t="s">
        <v>9</v>
      </c>
      <c r="C109" t="s">
        <v>33</v>
      </c>
      <c r="D109" t="s">
        <v>29</v>
      </c>
      <c r="E109">
        <v>0.9</v>
      </c>
    </row>
    <row r="110" spans="1:5" x14ac:dyDescent="0.25">
      <c r="A110" t="s">
        <v>12</v>
      </c>
      <c r="B110" t="s">
        <v>5</v>
      </c>
      <c r="C110" t="s">
        <v>32</v>
      </c>
      <c r="D110" t="s">
        <v>29</v>
      </c>
      <c r="E110">
        <v>1.0123</v>
      </c>
    </row>
    <row r="111" spans="1:5" x14ac:dyDescent="0.25">
      <c r="A111" t="s">
        <v>12</v>
      </c>
      <c r="B111" t="s">
        <v>5</v>
      </c>
      <c r="C111" t="s">
        <v>33</v>
      </c>
      <c r="D111" t="s">
        <v>29</v>
      </c>
      <c r="E111">
        <v>1.0387999999999999</v>
      </c>
    </row>
    <row r="112" spans="1:5" x14ac:dyDescent="0.25">
      <c r="A112" t="s">
        <v>12</v>
      </c>
      <c r="B112" t="s">
        <v>8</v>
      </c>
      <c r="C112" t="s">
        <v>32</v>
      </c>
      <c r="D112" t="s">
        <v>29</v>
      </c>
      <c r="E112">
        <v>0.7</v>
      </c>
    </row>
    <row r="113" spans="1:5" x14ac:dyDescent="0.25">
      <c r="A113" t="s">
        <v>12</v>
      </c>
      <c r="B113" t="s">
        <v>8</v>
      </c>
      <c r="C113" t="s">
        <v>33</v>
      </c>
      <c r="D113" t="s">
        <v>29</v>
      </c>
      <c r="E113">
        <v>0.7</v>
      </c>
    </row>
    <row r="114" spans="1:5" x14ac:dyDescent="0.25">
      <c r="A114" t="s">
        <v>12</v>
      </c>
      <c r="B114" t="s">
        <v>7</v>
      </c>
      <c r="C114" t="s">
        <v>32</v>
      </c>
      <c r="D114" t="s">
        <v>29</v>
      </c>
      <c r="E114">
        <v>0.39</v>
      </c>
    </row>
    <row r="115" spans="1:5" x14ac:dyDescent="0.25">
      <c r="A115" t="s">
        <v>12</v>
      </c>
      <c r="B115" t="s">
        <v>7</v>
      </c>
      <c r="C115" t="s">
        <v>33</v>
      </c>
      <c r="D115" t="s">
        <v>29</v>
      </c>
      <c r="E115">
        <v>0.52300000000000002</v>
      </c>
    </row>
    <row r="116" spans="1:5" x14ac:dyDescent="0.25">
      <c r="A116" t="s">
        <v>12</v>
      </c>
      <c r="B116" t="s">
        <v>6</v>
      </c>
      <c r="C116" t="s">
        <v>35</v>
      </c>
      <c r="D116" t="s">
        <v>29</v>
      </c>
      <c r="E116">
        <v>1</v>
      </c>
    </row>
    <row r="117" spans="1:5" x14ac:dyDescent="0.25">
      <c r="A117" t="s">
        <v>12</v>
      </c>
      <c r="B117" t="s">
        <v>4</v>
      </c>
      <c r="C117" t="s">
        <v>35</v>
      </c>
      <c r="D117" t="s">
        <v>29</v>
      </c>
      <c r="E117">
        <v>1</v>
      </c>
    </row>
    <row r="118" spans="1:5" x14ac:dyDescent="0.25">
      <c r="A118" t="s">
        <v>12</v>
      </c>
      <c r="B118" t="s">
        <v>9</v>
      </c>
      <c r="C118" t="s">
        <v>35</v>
      </c>
      <c r="D118" t="s">
        <v>29</v>
      </c>
      <c r="E118">
        <v>1</v>
      </c>
    </row>
    <row r="119" spans="1:5" x14ac:dyDescent="0.25">
      <c r="A119" t="s">
        <v>12</v>
      </c>
      <c r="B119" t="s">
        <v>5</v>
      </c>
      <c r="C119" t="s">
        <v>35</v>
      </c>
      <c r="D119" t="s">
        <v>29</v>
      </c>
      <c r="E119">
        <v>1</v>
      </c>
    </row>
    <row r="120" spans="1:5" x14ac:dyDescent="0.25">
      <c r="A120" t="s">
        <v>12</v>
      </c>
      <c r="B120" t="s">
        <v>8</v>
      </c>
      <c r="C120" t="s">
        <v>35</v>
      </c>
      <c r="D120" t="s">
        <v>29</v>
      </c>
      <c r="E120">
        <v>1</v>
      </c>
    </row>
    <row r="121" spans="1:5" x14ac:dyDescent="0.25">
      <c r="A121" t="s">
        <v>12</v>
      </c>
      <c r="B121" t="s">
        <v>7</v>
      </c>
      <c r="C121" t="s">
        <v>35</v>
      </c>
      <c r="D121" t="s">
        <v>29</v>
      </c>
      <c r="E121">
        <v>1</v>
      </c>
    </row>
    <row r="122" spans="1:5" x14ac:dyDescent="0.25">
      <c r="A122" t="s">
        <v>12</v>
      </c>
      <c r="B122" t="s">
        <v>6</v>
      </c>
      <c r="C122" t="s">
        <v>32</v>
      </c>
      <c r="D122" t="s">
        <v>54</v>
      </c>
      <c r="E122">
        <v>0.7</v>
      </c>
    </row>
    <row r="123" spans="1:5" x14ac:dyDescent="0.25">
      <c r="A123" t="s">
        <v>12</v>
      </c>
      <c r="B123" t="s">
        <v>6</v>
      </c>
      <c r="C123" t="s">
        <v>33</v>
      </c>
      <c r="D123" t="s">
        <v>54</v>
      </c>
      <c r="E123">
        <v>0.7</v>
      </c>
    </row>
    <row r="124" spans="1:5" x14ac:dyDescent="0.25">
      <c r="A124" t="s">
        <v>12</v>
      </c>
      <c r="B124" t="s">
        <v>4</v>
      </c>
      <c r="C124" t="s">
        <v>32</v>
      </c>
      <c r="D124" t="s">
        <v>54</v>
      </c>
      <c r="E124">
        <v>1.0123</v>
      </c>
    </row>
    <row r="125" spans="1:5" x14ac:dyDescent="0.25">
      <c r="A125" t="s">
        <v>12</v>
      </c>
      <c r="B125" t="s">
        <v>4</v>
      </c>
      <c r="C125" t="s">
        <v>33</v>
      </c>
      <c r="D125" t="s">
        <v>54</v>
      </c>
      <c r="E125">
        <v>0.75490000000000002</v>
      </c>
    </row>
    <row r="126" spans="1:5" x14ac:dyDescent="0.25">
      <c r="A126" t="s">
        <v>12</v>
      </c>
      <c r="B126" t="s">
        <v>9</v>
      </c>
      <c r="C126" t="s">
        <v>32</v>
      </c>
      <c r="D126" t="s">
        <v>54</v>
      </c>
      <c r="E126">
        <v>0.95</v>
      </c>
    </row>
    <row r="127" spans="1:5" x14ac:dyDescent="0.25">
      <c r="A127" t="s">
        <v>12</v>
      </c>
      <c r="B127" t="s">
        <v>9</v>
      </c>
      <c r="C127" t="s">
        <v>33</v>
      </c>
      <c r="D127" t="s">
        <v>54</v>
      </c>
      <c r="E127">
        <v>0.9</v>
      </c>
    </row>
    <row r="128" spans="1:5" x14ac:dyDescent="0.25">
      <c r="A128" t="s">
        <v>12</v>
      </c>
      <c r="B128" t="s">
        <v>5</v>
      </c>
      <c r="C128" t="s">
        <v>32</v>
      </c>
      <c r="D128" t="s">
        <v>54</v>
      </c>
      <c r="E128">
        <v>1.0123</v>
      </c>
    </row>
    <row r="129" spans="1:5" x14ac:dyDescent="0.25">
      <c r="A129" t="s">
        <v>12</v>
      </c>
      <c r="B129" t="s">
        <v>5</v>
      </c>
      <c r="C129" t="s">
        <v>33</v>
      </c>
      <c r="D129" t="s">
        <v>54</v>
      </c>
      <c r="E129">
        <v>1.0387999999999999</v>
      </c>
    </row>
    <row r="130" spans="1:5" x14ac:dyDescent="0.25">
      <c r="A130" t="s">
        <v>12</v>
      </c>
      <c r="B130" t="s">
        <v>8</v>
      </c>
      <c r="C130" t="s">
        <v>32</v>
      </c>
      <c r="D130" t="s">
        <v>54</v>
      </c>
      <c r="E130">
        <v>0.7</v>
      </c>
    </row>
    <row r="131" spans="1:5" x14ac:dyDescent="0.25">
      <c r="A131" t="s">
        <v>12</v>
      </c>
      <c r="B131" t="s">
        <v>8</v>
      </c>
      <c r="C131" t="s">
        <v>33</v>
      </c>
      <c r="D131" t="s">
        <v>54</v>
      </c>
      <c r="E131">
        <v>0.7</v>
      </c>
    </row>
    <row r="132" spans="1:5" x14ac:dyDescent="0.25">
      <c r="A132" t="s">
        <v>12</v>
      </c>
      <c r="B132" t="s">
        <v>7</v>
      </c>
      <c r="C132" t="s">
        <v>32</v>
      </c>
      <c r="D132" t="s">
        <v>54</v>
      </c>
      <c r="E132">
        <v>0.39</v>
      </c>
    </row>
    <row r="133" spans="1:5" x14ac:dyDescent="0.25">
      <c r="A133" t="s">
        <v>12</v>
      </c>
      <c r="B133" t="s">
        <v>7</v>
      </c>
      <c r="C133" t="s">
        <v>33</v>
      </c>
      <c r="D133" t="s">
        <v>54</v>
      </c>
      <c r="E133">
        <v>0.52300000000000002</v>
      </c>
    </row>
  </sheetData>
  <autoFilter ref="A1:E133" xr:uid="{00000000-0001-0000-08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8469-E02C-425B-A6FC-29CEFC13D129}">
  <dimension ref="A1:C2"/>
  <sheetViews>
    <sheetView workbookViewId="0">
      <selection activeCell="A3" sqref="A3:C10"/>
    </sheetView>
  </sheetViews>
  <sheetFormatPr defaultRowHeight="15" x14ac:dyDescent="0.25"/>
  <sheetData>
    <row r="1" spans="1:3" x14ac:dyDescent="0.25">
      <c r="A1" s="1" t="s">
        <v>100</v>
      </c>
      <c r="B1" s="1" t="s">
        <v>101</v>
      </c>
      <c r="C1" s="1" t="s">
        <v>2</v>
      </c>
    </row>
    <row r="2" spans="1:3" x14ac:dyDescent="0.25">
      <c r="A2" t="s">
        <v>103</v>
      </c>
      <c r="B2" t="s">
        <v>103</v>
      </c>
      <c r="C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E70"/>
  <sheetViews>
    <sheetView workbookViewId="0">
      <selection activeCell="H64" sqref="H64"/>
    </sheetView>
  </sheetViews>
  <sheetFormatPr defaultRowHeight="15" x14ac:dyDescent="0.25"/>
  <cols>
    <col min="1" max="1" width="12.28515625" bestFit="1" customWidth="1"/>
  </cols>
  <sheetData>
    <row r="1" spans="1:5" x14ac:dyDescent="0.25">
      <c r="A1" s="1" t="s">
        <v>43</v>
      </c>
      <c r="B1" s="1" t="s">
        <v>30</v>
      </c>
      <c r="C1" s="1" t="s">
        <v>41</v>
      </c>
      <c r="D1" s="1" t="s">
        <v>42</v>
      </c>
      <c r="E1" s="1" t="s">
        <v>2</v>
      </c>
    </row>
    <row r="2" spans="1:5" hidden="1" x14ac:dyDescent="0.25">
      <c r="A2" t="s">
        <v>53</v>
      </c>
      <c r="B2" t="s">
        <v>32</v>
      </c>
      <c r="C2" t="s">
        <v>10</v>
      </c>
      <c r="D2" t="s">
        <v>44</v>
      </c>
      <c r="E2">
        <v>0.9</v>
      </c>
    </row>
    <row r="3" spans="1:5" hidden="1" x14ac:dyDescent="0.25">
      <c r="A3" t="s">
        <v>53</v>
      </c>
      <c r="B3" t="s">
        <v>32</v>
      </c>
      <c r="C3" t="s">
        <v>11</v>
      </c>
      <c r="D3" t="s">
        <v>45</v>
      </c>
      <c r="E3">
        <v>0</v>
      </c>
    </row>
    <row r="4" spans="1:5" hidden="1" x14ac:dyDescent="0.25">
      <c r="A4" t="s">
        <v>53</v>
      </c>
      <c r="B4" t="s">
        <v>33</v>
      </c>
      <c r="C4" t="s">
        <v>10</v>
      </c>
      <c r="D4" t="s">
        <v>45</v>
      </c>
      <c r="E4">
        <v>0.89</v>
      </c>
    </row>
    <row r="5" spans="1:5" hidden="1" x14ac:dyDescent="0.25">
      <c r="A5" t="s">
        <v>53</v>
      </c>
      <c r="B5" t="s">
        <v>35</v>
      </c>
      <c r="C5" t="s">
        <v>10</v>
      </c>
      <c r="D5" t="s">
        <v>45</v>
      </c>
      <c r="E5">
        <v>0.89</v>
      </c>
    </row>
    <row r="6" spans="1:5" hidden="1" x14ac:dyDescent="0.25">
      <c r="A6" t="s">
        <v>53</v>
      </c>
      <c r="B6" t="s">
        <v>35</v>
      </c>
      <c r="C6" t="s">
        <v>11</v>
      </c>
      <c r="D6" t="s">
        <v>45</v>
      </c>
      <c r="E6">
        <v>0.89</v>
      </c>
    </row>
    <row r="7" spans="1:5" hidden="1" x14ac:dyDescent="0.25">
      <c r="A7" t="s">
        <v>53</v>
      </c>
      <c r="B7" t="s">
        <v>32</v>
      </c>
      <c r="C7" t="s">
        <v>12</v>
      </c>
      <c r="D7" t="s">
        <v>46</v>
      </c>
      <c r="E7">
        <v>0.95</v>
      </c>
    </row>
    <row r="8" spans="1:5" hidden="1" x14ac:dyDescent="0.25">
      <c r="A8" t="s">
        <v>53</v>
      </c>
      <c r="B8" t="s">
        <v>32</v>
      </c>
      <c r="C8" t="s">
        <v>10</v>
      </c>
      <c r="D8" t="s">
        <v>46</v>
      </c>
      <c r="E8">
        <v>0.95</v>
      </c>
    </row>
    <row r="9" spans="1:5" hidden="1" x14ac:dyDescent="0.25">
      <c r="A9" t="s">
        <v>53</v>
      </c>
      <c r="B9" t="s">
        <v>33</v>
      </c>
      <c r="C9" t="s">
        <v>12</v>
      </c>
      <c r="D9" t="s">
        <v>46</v>
      </c>
      <c r="E9">
        <v>0.85</v>
      </c>
    </row>
    <row r="10" spans="1:5" hidden="1" x14ac:dyDescent="0.25">
      <c r="A10" t="s">
        <v>53</v>
      </c>
      <c r="B10" t="s">
        <v>35</v>
      </c>
      <c r="C10" t="s">
        <v>12</v>
      </c>
      <c r="D10" t="s">
        <v>46</v>
      </c>
      <c r="E10">
        <v>0.85</v>
      </c>
    </row>
    <row r="11" spans="1:5" hidden="1" x14ac:dyDescent="0.25">
      <c r="A11" t="s">
        <v>53</v>
      </c>
      <c r="B11" t="s">
        <v>32</v>
      </c>
      <c r="C11" t="s">
        <v>13</v>
      </c>
      <c r="D11" t="s">
        <v>52</v>
      </c>
      <c r="E11">
        <v>1</v>
      </c>
    </row>
    <row r="12" spans="1:5" hidden="1" x14ac:dyDescent="0.25">
      <c r="A12" t="s">
        <v>53</v>
      </c>
      <c r="B12" t="s">
        <v>32</v>
      </c>
      <c r="C12" t="s">
        <v>11</v>
      </c>
      <c r="D12" t="s">
        <v>52</v>
      </c>
      <c r="E12">
        <v>1</v>
      </c>
    </row>
    <row r="13" spans="1:5" hidden="1" x14ac:dyDescent="0.25">
      <c r="A13" t="s">
        <v>53</v>
      </c>
      <c r="B13" t="s">
        <v>33</v>
      </c>
      <c r="C13" t="s">
        <v>13</v>
      </c>
      <c r="D13" t="s">
        <v>52</v>
      </c>
      <c r="E13">
        <v>1</v>
      </c>
    </row>
    <row r="14" spans="1:5" hidden="1" x14ac:dyDescent="0.25">
      <c r="A14" t="s">
        <v>53</v>
      </c>
      <c r="B14" t="s">
        <v>35</v>
      </c>
      <c r="C14" t="s">
        <v>13</v>
      </c>
      <c r="D14" t="s">
        <v>52</v>
      </c>
      <c r="E14">
        <v>0.85</v>
      </c>
    </row>
    <row r="15" spans="1:5" hidden="1" x14ac:dyDescent="0.25">
      <c r="A15" t="s">
        <v>53</v>
      </c>
      <c r="B15" t="s">
        <v>35</v>
      </c>
      <c r="C15" t="s">
        <v>11</v>
      </c>
      <c r="D15" t="s">
        <v>52</v>
      </c>
      <c r="E15">
        <v>0.85</v>
      </c>
    </row>
    <row r="16" spans="1:5" hidden="1" x14ac:dyDescent="0.25">
      <c r="A16" t="s">
        <v>29</v>
      </c>
      <c r="B16" t="s">
        <v>32</v>
      </c>
      <c r="C16" t="s">
        <v>10</v>
      </c>
      <c r="D16" t="s">
        <v>47</v>
      </c>
      <c r="E16">
        <v>0.61599999999999999</v>
      </c>
    </row>
    <row r="17" spans="1:5" hidden="1" x14ac:dyDescent="0.25">
      <c r="A17" t="s">
        <v>29</v>
      </c>
      <c r="B17" t="s">
        <v>35</v>
      </c>
      <c r="C17" t="s">
        <v>10</v>
      </c>
      <c r="D17" t="s">
        <v>48</v>
      </c>
      <c r="E17">
        <v>0.24</v>
      </c>
    </row>
    <row r="18" spans="1:5" hidden="1" x14ac:dyDescent="0.25">
      <c r="A18" t="s">
        <v>29</v>
      </c>
      <c r="B18" t="s">
        <v>32</v>
      </c>
      <c r="C18" t="s">
        <v>10</v>
      </c>
      <c r="D18" t="s">
        <v>49</v>
      </c>
      <c r="E18">
        <v>0.55200000000000005</v>
      </c>
    </row>
    <row r="19" spans="1:5" hidden="1" x14ac:dyDescent="0.25">
      <c r="A19" t="s">
        <v>29</v>
      </c>
      <c r="B19" t="s">
        <v>33</v>
      </c>
      <c r="C19" t="s">
        <v>10</v>
      </c>
      <c r="D19" t="s">
        <v>49</v>
      </c>
      <c r="E19">
        <v>0.245</v>
      </c>
    </row>
    <row r="20" spans="1:5" hidden="1" x14ac:dyDescent="0.25">
      <c r="A20" t="s">
        <v>54</v>
      </c>
      <c r="B20" t="s">
        <v>33</v>
      </c>
      <c r="C20" t="s">
        <v>10</v>
      </c>
      <c r="D20" t="s">
        <v>50</v>
      </c>
      <c r="E20">
        <v>0</v>
      </c>
    </row>
    <row r="21" spans="1:5" hidden="1" x14ac:dyDescent="0.25">
      <c r="A21" t="s">
        <v>54</v>
      </c>
      <c r="B21" t="s">
        <v>35</v>
      </c>
      <c r="C21" t="s">
        <v>10</v>
      </c>
      <c r="D21" t="s">
        <v>50</v>
      </c>
      <c r="E21">
        <v>1.03043478</v>
      </c>
    </row>
    <row r="22" spans="1:5" hidden="1" x14ac:dyDescent="0.25">
      <c r="A22" t="s">
        <v>29</v>
      </c>
      <c r="B22" t="s">
        <v>33</v>
      </c>
      <c r="C22" t="s">
        <v>10</v>
      </c>
      <c r="D22" t="s">
        <v>50</v>
      </c>
      <c r="E22">
        <v>0</v>
      </c>
    </row>
    <row r="23" spans="1:5" hidden="1" x14ac:dyDescent="0.25">
      <c r="A23" t="s">
        <v>29</v>
      </c>
      <c r="B23" t="s">
        <v>35</v>
      </c>
      <c r="C23" t="s">
        <v>10</v>
      </c>
      <c r="D23" t="s">
        <v>50</v>
      </c>
      <c r="E23">
        <v>0</v>
      </c>
    </row>
    <row r="24" spans="1:5" hidden="1" x14ac:dyDescent="0.25">
      <c r="A24" t="s">
        <v>54</v>
      </c>
      <c r="B24" t="s">
        <v>32</v>
      </c>
      <c r="C24" t="s">
        <v>10</v>
      </c>
      <c r="D24" t="s">
        <v>51</v>
      </c>
      <c r="E24">
        <v>0.76</v>
      </c>
    </row>
    <row r="25" spans="1:5" hidden="1" x14ac:dyDescent="0.25">
      <c r="A25" t="s">
        <v>54</v>
      </c>
      <c r="B25" t="s">
        <v>33</v>
      </c>
      <c r="C25" t="s">
        <v>10</v>
      </c>
      <c r="D25" t="s">
        <v>51</v>
      </c>
      <c r="E25">
        <v>0.76</v>
      </c>
    </row>
    <row r="26" spans="1:5" hidden="1" x14ac:dyDescent="0.25">
      <c r="A26" t="s">
        <v>54</v>
      </c>
      <c r="B26" t="s">
        <v>35</v>
      </c>
      <c r="C26" t="s">
        <v>10</v>
      </c>
      <c r="D26" t="s">
        <v>51</v>
      </c>
      <c r="E26">
        <v>0.76</v>
      </c>
    </row>
    <row r="27" spans="1:5" hidden="1" x14ac:dyDescent="0.25">
      <c r="A27" t="s">
        <v>53</v>
      </c>
      <c r="B27" t="s">
        <v>33</v>
      </c>
      <c r="C27" t="s">
        <v>11</v>
      </c>
      <c r="D27" t="s">
        <v>52</v>
      </c>
      <c r="E27">
        <v>1</v>
      </c>
    </row>
    <row r="28" spans="1:5" hidden="1" x14ac:dyDescent="0.25">
      <c r="A28" t="s">
        <v>54</v>
      </c>
      <c r="B28" t="s">
        <v>32</v>
      </c>
      <c r="C28" t="s">
        <v>12</v>
      </c>
      <c r="D28" t="s">
        <v>51</v>
      </c>
      <c r="E28">
        <v>0</v>
      </c>
    </row>
    <row r="29" spans="1:5" hidden="1" x14ac:dyDescent="0.25">
      <c r="A29" t="s">
        <v>54</v>
      </c>
      <c r="B29" t="s">
        <v>33</v>
      </c>
      <c r="C29" t="s">
        <v>12</v>
      </c>
      <c r="D29" t="s">
        <v>51</v>
      </c>
      <c r="E29">
        <v>0</v>
      </c>
    </row>
    <row r="30" spans="1:5" hidden="1" x14ac:dyDescent="0.25">
      <c r="A30" t="s">
        <v>54</v>
      </c>
      <c r="B30" t="s">
        <v>35</v>
      </c>
      <c r="C30" t="s">
        <v>12</v>
      </c>
      <c r="D30" t="s">
        <v>51</v>
      </c>
      <c r="E30">
        <v>0</v>
      </c>
    </row>
    <row r="31" spans="1:5" hidden="1" x14ac:dyDescent="0.25">
      <c r="A31" t="s">
        <v>29</v>
      </c>
      <c r="B31" t="s">
        <v>32</v>
      </c>
      <c r="C31" t="s">
        <v>12</v>
      </c>
      <c r="D31" t="s">
        <v>49</v>
      </c>
      <c r="E31">
        <v>0.55200000000000005</v>
      </c>
    </row>
    <row r="32" spans="1:5" hidden="1" x14ac:dyDescent="0.25">
      <c r="A32" t="s">
        <v>29</v>
      </c>
      <c r="B32" t="s">
        <v>33</v>
      </c>
      <c r="C32" t="s">
        <v>12</v>
      </c>
      <c r="D32" t="s">
        <v>49</v>
      </c>
      <c r="E32">
        <v>0.245</v>
      </c>
    </row>
    <row r="33" spans="1:5" hidden="1" x14ac:dyDescent="0.25">
      <c r="A33" t="s">
        <v>29</v>
      </c>
      <c r="B33" t="s">
        <v>35</v>
      </c>
      <c r="C33" t="s">
        <v>12</v>
      </c>
      <c r="D33" t="s">
        <v>49</v>
      </c>
      <c r="E33">
        <v>0.245</v>
      </c>
    </row>
    <row r="34" spans="1:5" hidden="1" x14ac:dyDescent="0.25">
      <c r="A34" t="s">
        <v>29</v>
      </c>
      <c r="B34" t="s">
        <v>35</v>
      </c>
      <c r="C34" t="s">
        <v>10</v>
      </c>
      <c r="D34" t="s">
        <v>49</v>
      </c>
      <c r="E34">
        <v>0</v>
      </c>
    </row>
    <row r="35" spans="1:5" x14ac:dyDescent="0.25">
      <c r="A35" t="s">
        <v>34</v>
      </c>
      <c r="B35" t="s">
        <v>34</v>
      </c>
      <c r="C35" t="s">
        <v>10</v>
      </c>
      <c r="D35" t="s">
        <v>44</v>
      </c>
      <c r="E35">
        <v>1</v>
      </c>
    </row>
    <row r="36" spans="1:5" x14ac:dyDescent="0.25">
      <c r="A36" t="s">
        <v>34</v>
      </c>
      <c r="B36" t="s">
        <v>34</v>
      </c>
      <c r="C36" t="s">
        <v>10</v>
      </c>
      <c r="D36" t="s">
        <v>45</v>
      </c>
      <c r="E36">
        <v>1</v>
      </c>
    </row>
    <row r="37" spans="1:5" x14ac:dyDescent="0.25">
      <c r="A37" t="s">
        <v>34</v>
      </c>
      <c r="B37" t="s">
        <v>34</v>
      </c>
      <c r="C37" t="s">
        <v>10</v>
      </c>
      <c r="D37" t="s">
        <v>46</v>
      </c>
      <c r="E37">
        <v>1</v>
      </c>
    </row>
    <row r="38" spans="1:5" x14ac:dyDescent="0.25">
      <c r="A38" t="s">
        <v>34</v>
      </c>
      <c r="B38" t="s">
        <v>34</v>
      </c>
      <c r="C38" t="s">
        <v>10</v>
      </c>
      <c r="D38" t="s">
        <v>52</v>
      </c>
      <c r="E38">
        <v>1</v>
      </c>
    </row>
    <row r="39" spans="1:5" x14ac:dyDescent="0.25">
      <c r="A39" t="s">
        <v>34</v>
      </c>
      <c r="B39" t="s">
        <v>34</v>
      </c>
      <c r="C39" t="s">
        <v>10</v>
      </c>
      <c r="D39" t="s">
        <v>47</v>
      </c>
      <c r="E39">
        <v>1</v>
      </c>
    </row>
    <row r="40" spans="1:5" x14ac:dyDescent="0.25">
      <c r="A40" t="s">
        <v>34</v>
      </c>
      <c r="B40" t="s">
        <v>34</v>
      </c>
      <c r="C40" t="s">
        <v>10</v>
      </c>
      <c r="D40" t="s">
        <v>48</v>
      </c>
      <c r="E40">
        <v>1</v>
      </c>
    </row>
    <row r="41" spans="1:5" x14ac:dyDescent="0.25">
      <c r="A41" t="s">
        <v>34</v>
      </c>
      <c r="B41" t="s">
        <v>34</v>
      </c>
      <c r="C41" t="s">
        <v>10</v>
      </c>
      <c r="D41" t="s">
        <v>49</v>
      </c>
      <c r="E41">
        <v>1</v>
      </c>
    </row>
    <row r="42" spans="1:5" x14ac:dyDescent="0.25">
      <c r="A42" t="s">
        <v>34</v>
      </c>
      <c r="B42" t="s">
        <v>34</v>
      </c>
      <c r="C42" t="s">
        <v>10</v>
      </c>
      <c r="D42" t="s">
        <v>50</v>
      </c>
      <c r="E42">
        <v>1</v>
      </c>
    </row>
    <row r="43" spans="1:5" x14ac:dyDescent="0.25">
      <c r="A43" t="s">
        <v>34</v>
      </c>
      <c r="B43" t="s">
        <v>34</v>
      </c>
      <c r="C43" t="s">
        <v>10</v>
      </c>
      <c r="D43" t="s">
        <v>51</v>
      </c>
      <c r="E43">
        <v>1</v>
      </c>
    </row>
    <row r="44" spans="1:5" x14ac:dyDescent="0.25">
      <c r="A44" t="s">
        <v>34</v>
      </c>
      <c r="B44" t="s">
        <v>34</v>
      </c>
      <c r="C44" t="s">
        <v>12</v>
      </c>
      <c r="D44" t="s">
        <v>44</v>
      </c>
      <c r="E44">
        <v>1</v>
      </c>
    </row>
    <row r="45" spans="1:5" x14ac:dyDescent="0.25">
      <c r="A45" t="s">
        <v>34</v>
      </c>
      <c r="B45" t="s">
        <v>34</v>
      </c>
      <c r="C45" t="s">
        <v>12</v>
      </c>
      <c r="D45" t="s">
        <v>45</v>
      </c>
      <c r="E45">
        <v>1</v>
      </c>
    </row>
    <row r="46" spans="1:5" x14ac:dyDescent="0.25">
      <c r="A46" t="s">
        <v>34</v>
      </c>
      <c r="B46" t="s">
        <v>34</v>
      </c>
      <c r="C46" t="s">
        <v>12</v>
      </c>
      <c r="D46" t="s">
        <v>46</v>
      </c>
      <c r="E46">
        <v>1</v>
      </c>
    </row>
    <row r="47" spans="1:5" x14ac:dyDescent="0.25">
      <c r="A47" t="s">
        <v>34</v>
      </c>
      <c r="B47" t="s">
        <v>34</v>
      </c>
      <c r="C47" t="s">
        <v>12</v>
      </c>
      <c r="D47" t="s">
        <v>52</v>
      </c>
      <c r="E47">
        <v>1</v>
      </c>
    </row>
    <row r="48" spans="1:5" x14ac:dyDescent="0.25">
      <c r="A48" t="s">
        <v>34</v>
      </c>
      <c r="B48" t="s">
        <v>34</v>
      </c>
      <c r="C48" t="s">
        <v>12</v>
      </c>
      <c r="D48" t="s">
        <v>47</v>
      </c>
      <c r="E48">
        <v>1</v>
      </c>
    </row>
    <row r="49" spans="1:5" x14ac:dyDescent="0.25">
      <c r="A49" t="s">
        <v>34</v>
      </c>
      <c r="B49" t="s">
        <v>34</v>
      </c>
      <c r="C49" t="s">
        <v>12</v>
      </c>
      <c r="D49" t="s">
        <v>48</v>
      </c>
      <c r="E49">
        <v>1</v>
      </c>
    </row>
    <row r="50" spans="1:5" x14ac:dyDescent="0.25">
      <c r="A50" t="s">
        <v>34</v>
      </c>
      <c r="B50" t="s">
        <v>34</v>
      </c>
      <c r="C50" t="s">
        <v>12</v>
      </c>
      <c r="D50" t="s">
        <v>49</v>
      </c>
      <c r="E50">
        <v>1</v>
      </c>
    </row>
    <row r="51" spans="1:5" x14ac:dyDescent="0.25">
      <c r="A51" t="s">
        <v>34</v>
      </c>
      <c r="B51" t="s">
        <v>34</v>
      </c>
      <c r="C51" t="s">
        <v>12</v>
      </c>
      <c r="D51" t="s">
        <v>50</v>
      </c>
      <c r="E51">
        <v>1</v>
      </c>
    </row>
    <row r="52" spans="1:5" x14ac:dyDescent="0.25">
      <c r="A52" t="s">
        <v>34</v>
      </c>
      <c r="B52" t="s">
        <v>34</v>
      </c>
      <c r="C52" t="s">
        <v>12</v>
      </c>
      <c r="D52" t="s">
        <v>51</v>
      </c>
      <c r="E52">
        <v>1</v>
      </c>
    </row>
    <row r="53" spans="1:5" x14ac:dyDescent="0.25">
      <c r="A53" t="s">
        <v>34</v>
      </c>
      <c r="B53" t="s">
        <v>34</v>
      </c>
      <c r="C53" t="s">
        <v>13</v>
      </c>
      <c r="D53" t="s">
        <v>44</v>
      </c>
      <c r="E53">
        <v>1</v>
      </c>
    </row>
    <row r="54" spans="1:5" x14ac:dyDescent="0.25">
      <c r="A54" t="s">
        <v>34</v>
      </c>
      <c r="B54" t="s">
        <v>34</v>
      </c>
      <c r="C54" t="s">
        <v>13</v>
      </c>
      <c r="D54" t="s">
        <v>45</v>
      </c>
      <c r="E54">
        <v>1</v>
      </c>
    </row>
    <row r="55" spans="1:5" x14ac:dyDescent="0.25">
      <c r="A55" t="s">
        <v>34</v>
      </c>
      <c r="B55" t="s">
        <v>34</v>
      </c>
      <c r="C55" t="s">
        <v>13</v>
      </c>
      <c r="D55" t="s">
        <v>46</v>
      </c>
      <c r="E55">
        <v>1</v>
      </c>
    </row>
    <row r="56" spans="1:5" x14ac:dyDescent="0.25">
      <c r="A56" t="s">
        <v>34</v>
      </c>
      <c r="B56" t="s">
        <v>34</v>
      </c>
      <c r="C56" t="s">
        <v>13</v>
      </c>
      <c r="D56" t="s">
        <v>52</v>
      </c>
      <c r="E56">
        <v>1</v>
      </c>
    </row>
    <row r="57" spans="1:5" x14ac:dyDescent="0.25">
      <c r="A57" t="s">
        <v>34</v>
      </c>
      <c r="B57" t="s">
        <v>34</v>
      </c>
      <c r="C57" t="s">
        <v>13</v>
      </c>
      <c r="D57" t="s">
        <v>47</v>
      </c>
      <c r="E57">
        <v>1</v>
      </c>
    </row>
    <row r="58" spans="1:5" x14ac:dyDescent="0.25">
      <c r="A58" t="s">
        <v>34</v>
      </c>
      <c r="B58" t="s">
        <v>34</v>
      </c>
      <c r="C58" t="s">
        <v>13</v>
      </c>
      <c r="D58" t="s">
        <v>48</v>
      </c>
      <c r="E58">
        <v>1</v>
      </c>
    </row>
    <row r="59" spans="1:5" x14ac:dyDescent="0.25">
      <c r="A59" t="s">
        <v>34</v>
      </c>
      <c r="B59" t="s">
        <v>34</v>
      </c>
      <c r="C59" t="s">
        <v>13</v>
      </c>
      <c r="D59" t="s">
        <v>49</v>
      </c>
      <c r="E59">
        <v>1</v>
      </c>
    </row>
    <row r="60" spans="1:5" x14ac:dyDescent="0.25">
      <c r="A60" t="s">
        <v>34</v>
      </c>
      <c r="B60" t="s">
        <v>34</v>
      </c>
      <c r="C60" t="s">
        <v>13</v>
      </c>
      <c r="D60" t="s">
        <v>50</v>
      </c>
      <c r="E60">
        <v>1</v>
      </c>
    </row>
    <row r="61" spans="1:5" x14ac:dyDescent="0.25">
      <c r="A61" t="s">
        <v>34</v>
      </c>
      <c r="B61" t="s">
        <v>34</v>
      </c>
      <c r="C61" t="s">
        <v>13</v>
      </c>
      <c r="D61" t="s">
        <v>51</v>
      </c>
      <c r="E61">
        <v>1</v>
      </c>
    </row>
    <row r="62" spans="1:5" x14ac:dyDescent="0.25">
      <c r="A62" t="s">
        <v>34</v>
      </c>
      <c r="B62" t="s">
        <v>34</v>
      </c>
      <c r="C62" t="s">
        <v>11</v>
      </c>
      <c r="D62" t="s">
        <v>44</v>
      </c>
      <c r="E62">
        <v>1</v>
      </c>
    </row>
    <row r="63" spans="1:5" x14ac:dyDescent="0.25">
      <c r="A63" t="s">
        <v>34</v>
      </c>
      <c r="B63" t="s">
        <v>34</v>
      </c>
      <c r="C63" t="s">
        <v>11</v>
      </c>
      <c r="D63" t="s">
        <v>45</v>
      </c>
      <c r="E63">
        <v>1</v>
      </c>
    </row>
    <row r="64" spans="1:5" x14ac:dyDescent="0.25">
      <c r="A64" t="s">
        <v>34</v>
      </c>
      <c r="B64" t="s">
        <v>34</v>
      </c>
      <c r="C64" t="s">
        <v>11</v>
      </c>
      <c r="D64" t="s">
        <v>46</v>
      </c>
      <c r="E64">
        <v>1</v>
      </c>
    </row>
    <row r="65" spans="1:5" x14ac:dyDescent="0.25">
      <c r="A65" t="s">
        <v>34</v>
      </c>
      <c r="B65" t="s">
        <v>34</v>
      </c>
      <c r="C65" t="s">
        <v>11</v>
      </c>
      <c r="D65" t="s">
        <v>52</v>
      </c>
      <c r="E65">
        <v>1</v>
      </c>
    </row>
    <row r="66" spans="1:5" x14ac:dyDescent="0.25">
      <c r="A66" t="s">
        <v>34</v>
      </c>
      <c r="B66" t="s">
        <v>34</v>
      </c>
      <c r="C66" t="s">
        <v>11</v>
      </c>
      <c r="D66" t="s">
        <v>47</v>
      </c>
      <c r="E66">
        <v>1</v>
      </c>
    </row>
    <row r="67" spans="1:5" x14ac:dyDescent="0.25">
      <c r="A67" t="s">
        <v>34</v>
      </c>
      <c r="B67" t="s">
        <v>34</v>
      </c>
      <c r="C67" t="s">
        <v>11</v>
      </c>
      <c r="D67" t="s">
        <v>48</v>
      </c>
      <c r="E67">
        <v>1</v>
      </c>
    </row>
    <row r="68" spans="1:5" x14ac:dyDescent="0.25">
      <c r="A68" t="s">
        <v>34</v>
      </c>
      <c r="B68" t="s">
        <v>34</v>
      </c>
      <c r="C68" t="s">
        <v>11</v>
      </c>
      <c r="D68" t="s">
        <v>49</v>
      </c>
      <c r="E68">
        <v>1</v>
      </c>
    </row>
    <row r="69" spans="1:5" x14ac:dyDescent="0.25">
      <c r="A69" t="s">
        <v>34</v>
      </c>
      <c r="B69" t="s">
        <v>34</v>
      </c>
      <c r="C69" t="s">
        <v>11</v>
      </c>
      <c r="D69" t="s">
        <v>50</v>
      </c>
      <c r="E69">
        <v>1</v>
      </c>
    </row>
    <row r="70" spans="1:5" x14ac:dyDescent="0.25">
      <c r="A70" t="s">
        <v>34</v>
      </c>
      <c r="B70" t="s">
        <v>34</v>
      </c>
      <c r="C70" t="s">
        <v>11</v>
      </c>
      <c r="D70" t="s">
        <v>51</v>
      </c>
      <c r="E70">
        <v>1</v>
      </c>
    </row>
  </sheetData>
  <autoFilter ref="A1:E70" xr:uid="{00000000-0001-0000-0900-000000000000}">
    <filterColumn colId="0">
      <filters>
        <filter val="Lignin"/>
      </filters>
    </filterColumn>
  </autoFilter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P37" sqref="P37"/>
    </sheetView>
  </sheetViews>
  <sheetFormatPr defaultRowHeight="15" x14ac:dyDescent="0.25"/>
  <sheetData>
    <row r="1" spans="1:2" x14ac:dyDescent="0.25">
      <c r="A1" s="1" t="s">
        <v>41</v>
      </c>
      <c r="B1" s="1" t="s">
        <v>2</v>
      </c>
    </row>
    <row r="2" spans="1:2" x14ac:dyDescent="0.25">
      <c r="A2" t="s">
        <v>10</v>
      </c>
      <c r="B2">
        <v>0.2</v>
      </c>
    </row>
    <row r="3" spans="1:2" x14ac:dyDescent="0.25">
      <c r="A3" t="s">
        <v>11</v>
      </c>
      <c r="B3">
        <v>0.2</v>
      </c>
    </row>
    <row r="4" spans="1:2" x14ac:dyDescent="0.25">
      <c r="A4" t="s">
        <v>12</v>
      </c>
      <c r="B4">
        <v>0.2</v>
      </c>
    </row>
    <row r="5" spans="1:2" x14ac:dyDescent="0.25">
      <c r="A5" t="s">
        <v>13</v>
      </c>
      <c r="B5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3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s="1" t="s">
        <v>43</v>
      </c>
      <c r="B1" s="1" t="s">
        <v>55</v>
      </c>
      <c r="C1" s="1" t="s">
        <v>2</v>
      </c>
    </row>
    <row r="2" spans="1:3" x14ac:dyDescent="0.25">
      <c r="A2" t="s">
        <v>53</v>
      </c>
      <c r="B2" t="s">
        <v>14</v>
      </c>
      <c r="C2">
        <v>0</v>
      </c>
    </row>
    <row r="3" spans="1:3" x14ac:dyDescent="0.25">
      <c r="A3" t="s">
        <v>53</v>
      </c>
      <c r="B3" t="s">
        <v>15</v>
      </c>
      <c r="C3">
        <v>0</v>
      </c>
    </row>
    <row r="4" spans="1:3" x14ac:dyDescent="0.25">
      <c r="A4" t="s">
        <v>53</v>
      </c>
      <c r="B4" t="s">
        <v>16</v>
      </c>
      <c r="C4">
        <v>0</v>
      </c>
    </row>
    <row r="5" spans="1:3" x14ac:dyDescent="0.25">
      <c r="A5" t="s">
        <v>53</v>
      </c>
      <c r="B5" t="s">
        <v>17</v>
      </c>
      <c r="C5">
        <v>0</v>
      </c>
    </row>
    <row r="6" spans="1:3" x14ac:dyDescent="0.25">
      <c r="A6" t="s">
        <v>53</v>
      </c>
      <c r="B6" t="s">
        <v>18</v>
      </c>
      <c r="C6">
        <v>1</v>
      </c>
    </row>
    <row r="7" spans="1:3" x14ac:dyDescent="0.25">
      <c r="A7" t="s">
        <v>53</v>
      </c>
      <c r="B7" t="s">
        <v>19</v>
      </c>
      <c r="C7">
        <v>1</v>
      </c>
    </row>
    <row r="8" spans="1:3" x14ac:dyDescent="0.25">
      <c r="A8" t="s">
        <v>53</v>
      </c>
      <c r="B8" t="s">
        <v>20</v>
      </c>
      <c r="C8">
        <v>1</v>
      </c>
    </row>
    <row r="9" spans="1:3" x14ac:dyDescent="0.25">
      <c r="A9" t="s">
        <v>54</v>
      </c>
      <c r="B9" t="s">
        <v>14</v>
      </c>
      <c r="C9">
        <v>0</v>
      </c>
    </row>
    <row r="10" spans="1:3" x14ac:dyDescent="0.25">
      <c r="A10" t="s">
        <v>54</v>
      </c>
      <c r="B10" t="s">
        <v>15</v>
      </c>
      <c r="C10">
        <v>1</v>
      </c>
    </row>
    <row r="11" spans="1:3" x14ac:dyDescent="0.25">
      <c r="A11" t="s">
        <v>54</v>
      </c>
      <c r="B11" t="s">
        <v>16</v>
      </c>
      <c r="C11">
        <v>1</v>
      </c>
    </row>
    <row r="12" spans="1:3" x14ac:dyDescent="0.25">
      <c r="A12" t="s">
        <v>54</v>
      </c>
      <c r="B12" t="s">
        <v>17</v>
      </c>
      <c r="C12">
        <v>0</v>
      </c>
    </row>
    <row r="13" spans="1:3" x14ac:dyDescent="0.25">
      <c r="A13" t="s">
        <v>54</v>
      </c>
      <c r="B13" t="s">
        <v>18</v>
      </c>
      <c r="C13">
        <v>0</v>
      </c>
    </row>
    <row r="14" spans="1:3" x14ac:dyDescent="0.25">
      <c r="A14" t="s">
        <v>54</v>
      </c>
      <c r="B14" t="s">
        <v>19</v>
      </c>
      <c r="C14">
        <v>0</v>
      </c>
    </row>
    <row r="15" spans="1:3" x14ac:dyDescent="0.25">
      <c r="A15" t="s">
        <v>54</v>
      </c>
      <c r="B15" t="s">
        <v>20</v>
      </c>
      <c r="C15">
        <v>0</v>
      </c>
    </row>
    <row r="16" spans="1:3" x14ac:dyDescent="0.25">
      <c r="A16" t="s">
        <v>29</v>
      </c>
      <c r="B16" t="s">
        <v>14</v>
      </c>
      <c r="C16">
        <v>1</v>
      </c>
    </row>
    <row r="17" spans="1:3" x14ac:dyDescent="0.25">
      <c r="A17" t="s">
        <v>29</v>
      </c>
      <c r="B17" t="s">
        <v>15</v>
      </c>
      <c r="C17">
        <v>0</v>
      </c>
    </row>
    <row r="18" spans="1:3" x14ac:dyDescent="0.25">
      <c r="A18" t="s">
        <v>29</v>
      </c>
      <c r="B18" t="s">
        <v>16</v>
      </c>
      <c r="C18">
        <v>1</v>
      </c>
    </row>
    <row r="19" spans="1:3" x14ac:dyDescent="0.25">
      <c r="A19" t="s">
        <v>29</v>
      </c>
      <c r="B19" t="s">
        <v>17</v>
      </c>
      <c r="C19">
        <v>1</v>
      </c>
    </row>
    <row r="20" spans="1:3" x14ac:dyDescent="0.25">
      <c r="A20" t="s">
        <v>29</v>
      </c>
      <c r="B20" t="s">
        <v>18</v>
      </c>
      <c r="C20">
        <v>0</v>
      </c>
    </row>
    <row r="21" spans="1:3" x14ac:dyDescent="0.25">
      <c r="A21" t="s">
        <v>29</v>
      </c>
      <c r="B21" t="s">
        <v>19</v>
      </c>
      <c r="C21">
        <v>0</v>
      </c>
    </row>
    <row r="22" spans="1:3" x14ac:dyDescent="0.25">
      <c r="A22" t="s">
        <v>29</v>
      </c>
      <c r="B22" t="s">
        <v>20</v>
      </c>
      <c r="C22">
        <v>0</v>
      </c>
    </row>
    <row r="23" spans="1:3" x14ac:dyDescent="0.25">
      <c r="A23" t="s">
        <v>34</v>
      </c>
      <c r="B23" t="s">
        <v>122</v>
      </c>
      <c r="C23">
        <v>1</v>
      </c>
    </row>
  </sheetData>
  <autoFilter ref="A1:C22" xr:uid="{00000000-0001-0000-0B00-000000000000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"/>
  <sheetViews>
    <sheetView workbookViewId="0">
      <selection activeCell="I18" sqref="I18"/>
    </sheetView>
  </sheetViews>
  <sheetFormatPr defaultRowHeight="15" x14ac:dyDescent="0.25"/>
  <sheetData>
    <row r="1" spans="1:3" x14ac:dyDescent="0.25">
      <c r="A1" s="1" t="s">
        <v>43</v>
      </c>
      <c r="B1" s="1" t="s">
        <v>55</v>
      </c>
      <c r="C1" s="1" t="s">
        <v>2</v>
      </c>
    </row>
    <row r="2" spans="1:3" x14ac:dyDescent="0.25">
      <c r="A2" t="s">
        <v>53</v>
      </c>
      <c r="B2" t="s">
        <v>18</v>
      </c>
      <c r="C2">
        <v>0.95289999999999997</v>
      </c>
    </row>
    <row r="3" spans="1:3" x14ac:dyDescent="0.25">
      <c r="A3" t="s">
        <v>53</v>
      </c>
      <c r="B3" t="s">
        <v>19</v>
      </c>
      <c r="C3">
        <v>0.95230000000000004</v>
      </c>
    </row>
    <row r="4" spans="1:3" x14ac:dyDescent="0.25">
      <c r="A4" t="s">
        <v>53</v>
      </c>
      <c r="B4" t="s">
        <v>20</v>
      </c>
      <c r="C4">
        <v>0.80900000000000005</v>
      </c>
    </row>
    <row r="5" spans="1:3" x14ac:dyDescent="0.25">
      <c r="A5" t="s">
        <v>54</v>
      </c>
      <c r="B5" t="s">
        <v>15</v>
      </c>
      <c r="C5">
        <v>0.89552238809999996</v>
      </c>
    </row>
    <row r="6" spans="1:3" x14ac:dyDescent="0.25">
      <c r="A6" t="s">
        <v>54</v>
      </c>
      <c r="B6" t="s">
        <v>16</v>
      </c>
      <c r="C6">
        <v>0.876</v>
      </c>
    </row>
    <row r="7" spans="1:3" x14ac:dyDescent="0.25">
      <c r="A7" t="s">
        <v>29</v>
      </c>
      <c r="B7" t="s">
        <v>14</v>
      </c>
      <c r="C7">
        <v>0.8</v>
      </c>
    </row>
    <row r="8" spans="1:3" x14ac:dyDescent="0.25">
      <c r="A8" t="s">
        <v>29</v>
      </c>
      <c r="B8" t="s">
        <v>16</v>
      </c>
      <c r="C8">
        <v>0.85099999999999998</v>
      </c>
    </row>
    <row r="9" spans="1:3" x14ac:dyDescent="0.25">
      <c r="A9" t="s">
        <v>29</v>
      </c>
      <c r="B9" t="s">
        <v>17</v>
      </c>
      <c r="C9">
        <v>0.85099999999999998</v>
      </c>
    </row>
    <row r="10" spans="1:3" x14ac:dyDescent="0.25">
      <c r="A10" t="s">
        <v>34</v>
      </c>
      <c r="B10" t="s">
        <v>122</v>
      </c>
      <c r="C1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"/>
  <sheetViews>
    <sheetView workbookViewId="0">
      <selection activeCell="G29" sqref="G29"/>
    </sheetView>
  </sheetViews>
  <sheetFormatPr defaultRowHeight="15" x14ac:dyDescent="0.25"/>
  <sheetData>
    <row r="1" spans="1:2" x14ac:dyDescent="0.25">
      <c r="A1" s="1" t="s">
        <v>56</v>
      </c>
      <c r="B1" s="1" t="s">
        <v>2</v>
      </c>
    </row>
    <row r="2" spans="1:2" x14ac:dyDescent="0.25">
      <c r="A2">
        <v>1</v>
      </c>
      <c r="B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"/>
  <sheetViews>
    <sheetView workbookViewId="0">
      <selection activeCell="F14" sqref="F14"/>
    </sheetView>
  </sheetViews>
  <sheetFormatPr defaultRowHeight="15" x14ac:dyDescent="0.25"/>
  <sheetData>
    <row r="1" spans="1:2" x14ac:dyDescent="0.25">
      <c r="A1" s="1" t="s">
        <v>56</v>
      </c>
      <c r="B1" s="1" t="s">
        <v>2</v>
      </c>
    </row>
    <row r="2" spans="1:2" x14ac:dyDescent="0.25">
      <c r="A2">
        <v>1</v>
      </c>
      <c r="B2">
        <v>0.1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s="1" t="s">
        <v>56</v>
      </c>
      <c r="B1" s="1" t="s">
        <v>2</v>
      </c>
    </row>
    <row r="2" spans="1:2" x14ac:dyDescent="0.25">
      <c r="A2">
        <v>1</v>
      </c>
      <c r="B2">
        <v>0.1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9"/>
  <sheetViews>
    <sheetView workbookViewId="0">
      <selection activeCell="E15" sqref="E15"/>
    </sheetView>
  </sheetViews>
  <sheetFormatPr defaultRowHeight="15" x14ac:dyDescent="0.25"/>
  <cols>
    <col min="10" max="10" width="10" bestFit="1" customWidth="1"/>
  </cols>
  <sheetData>
    <row r="1" spans="1:18" x14ac:dyDescent="0.25">
      <c r="A1" s="1" t="s">
        <v>43</v>
      </c>
      <c r="B1" s="1" t="s">
        <v>101</v>
      </c>
      <c r="C1" s="1" t="s">
        <v>56</v>
      </c>
      <c r="D1" s="1" t="s">
        <v>2</v>
      </c>
    </row>
    <row r="2" spans="1:18" x14ac:dyDescent="0.25">
      <c r="A2" t="s">
        <v>53</v>
      </c>
      <c r="B2" t="s">
        <v>103</v>
      </c>
      <c r="C2">
        <v>1</v>
      </c>
      <c r="D2">
        <v>150</v>
      </c>
    </row>
    <row r="3" spans="1:18" x14ac:dyDescent="0.25">
      <c r="A3" t="s">
        <v>54</v>
      </c>
      <c r="B3" t="s">
        <v>103</v>
      </c>
      <c r="C3">
        <v>1</v>
      </c>
      <c r="D3">
        <v>62.5</v>
      </c>
      <c r="Q3" s="3"/>
      <c r="R3" s="3"/>
    </row>
    <row r="4" spans="1:18" x14ac:dyDescent="0.25">
      <c r="A4" t="s">
        <v>29</v>
      </c>
      <c r="B4" t="s">
        <v>103</v>
      </c>
      <c r="C4">
        <v>1</v>
      </c>
      <c r="D4">
        <v>62.5</v>
      </c>
      <c r="Q4" s="3"/>
      <c r="R4" s="3"/>
    </row>
    <row r="5" spans="1:18" x14ac:dyDescent="0.25">
      <c r="Q5" s="3"/>
      <c r="R5" s="3"/>
    </row>
    <row r="6" spans="1:18" x14ac:dyDescent="0.25">
      <c r="Q6" s="3"/>
      <c r="R6" s="3"/>
    </row>
    <row r="7" spans="1:18" x14ac:dyDescent="0.25">
      <c r="Q7" s="3"/>
      <c r="R7" s="3"/>
    </row>
    <row r="8" spans="1:18" x14ac:dyDescent="0.25">
      <c r="Q8" s="3"/>
      <c r="R8" s="3"/>
    </row>
    <row r="9" spans="1:18" x14ac:dyDescent="0.25">
      <c r="Q9" s="3"/>
      <c r="R9" s="3"/>
    </row>
    <row r="10" spans="1:18" x14ac:dyDescent="0.25">
      <c r="Q10" s="3"/>
      <c r="R10" s="3"/>
    </row>
    <row r="11" spans="1:18" x14ac:dyDescent="0.25">
      <c r="Q11" s="3"/>
      <c r="R11" s="3"/>
    </row>
    <row r="12" spans="1:18" x14ac:dyDescent="0.25">
      <c r="Q12" s="3"/>
      <c r="R12" s="3"/>
    </row>
    <row r="13" spans="1:18" x14ac:dyDescent="0.25">
      <c r="Q13" s="3"/>
      <c r="R13" s="3"/>
    </row>
    <row r="14" spans="1:18" x14ac:dyDescent="0.25">
      <c r="Q14" s="3"/>
      <c r="R14" s="3"/>
    </row>
    <row r="15" spans="1:18" x14ac:dyDescent="0.25">
      <c r="Q15" s="3"/>
      <c r="R15" s="3"/>
    </row>
    <row r="16" spans="1:18" x14ac:dyDescent="0.25">
      <c r="Q16" s="3"/>
      <c r="R16" s="3"/>
    </row>
    <row r="17" spans="17:18" x14ac:dyDescent="0.25">
      <c r="Q17" s="3"/>
      <c r="R17" s="3"/>
    </row>
    <row r="18" spans="17:18" x14ac:dyDescent="0.25">
      <c r="Q18" s="3"/>
      <c r="R18" s="3"/>
    </row>
    <row r="19" spans="17:18" x14ac:dyDescent="0.25">
      <c r="Q19" s="3"/>
      <c r="R19" s="3"/>
    </row>
    <row r="20" spans="17:18" x14ac:dyDescent="0.25">
      <c r="Q20" s="3"/>
      <c r="R20" s="3"/>
    </row>
    <row r="21" spans="17:18" x14ac:dyDescent="0.25">
      <c r="Q21" s="3"/>
      <c r="R21" s="3"/>
    </row>
    <row r="22" spans="17:18" x14ac:dyDescent="0.25">
      <c r="Q22" s="3"/>
      <c r="R22" s="3"/>
    </row>
    <row r="23" spans="17:18" x14ac:dyDescent="0.25">
      <c r="Q23" s="3"/>
      <c r="R23" s="3"/>
    </row>
    <row r="24" spans="17:18" x14ac:dyDescent="0.25">
      <c r="Q24" s="3"/>
      <c r="R24" s="3"/>
    </row>
    <row r="25" spans="17:18" x14ac:dyDescent="0.25">
      <c r="Q25" s="3"/>
      <c r="R25" s="3"/>
    </row>
    <row r="26" spans="17:18" x14ac:dyDescent="0.25">
      <c r="Q26" s="3"/>
      <c r="R26" s="3"/>
    </row>
    <row r="27" spans="17:18" x14ac:dyDescent="0.25">
      <c r="Q27" s="3"/>
      <c r="R27" s="3"/>
    </row>
    <row r="28" spans="17:18" x14ac:dyDescent="0.25">
      <c r="Q28" s="3"/>
      <c r="R28" s="3"/>
    </row>
    <row r="29" spans="17:18" x14ac:dyDescent="0.25">
      <c r="Q29" s="3"/>
      <c r="R29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s="1" t="s">
        <v>31</v>
      </c>
      <c r="B1" s="1" t="s">
        <v>99</v>
      </c>
      <c r="C1" s="1" t="s">
        <v>56</v>
      </c>
      <c r="D1" s="1" t="s">
        <v>2</v>
      </c>
    </row>
    <row r="2" spans="1:4" x14ac:dyDescent="0.25">
      <c r="A2" t="s">
        <v>37</v>
      </c>
      <c r="B2" t="s">
        <v>103</v>
      </c>
      <c r="C2">
        <v>1</v>
      </c>
      <c r="D2">
        <v>1000</v>
      </c>
    </row>
    <row r="3" spans="1:4" x14ac:dyDescent="0.25">
      <c r="A3" t="s">
        <v>38</v>
      </c>
      <c r="B3" t="s">
        <v>103</v>
      </c>
      <c r="C3">
        <v>1</v>
      </c>
      <c r="D3">
        <v>1000</v>
      </c>
    </row>
    <row r="4" spans="1:4" x14ac:dyDescent="0.25">
      <c r="A4" t="s">
        <v>123</v>
      </c>
      <c r="B4" t="s">
        <v>103</v>
      </c>
      <c r="C4">
        <v>1</v>
      </c>
      <c r="D4">
        <v>14.3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C5" sqref="C5"/>
    </sheetView>
  </sheetViews>
  <sheetFormatPr defaultRowHeight="15" x14ac:dyDescent="0.25"/>
  <sheetData>
    <row r="1" spans="1:4" x14ac:dyDescent="0.25">
      <c r="A1" s="1" t="s">
        <v>31</v>
      </c>
      <c r="B1" s="1" t="s">
        <v>99</v>
      </c>
      <c r="C1" s="1" t="s">
        <v>56</v>
      </c>
      <c r="D1" s="1" t="s">
        <v>2</v>
      </c>
    </row>
    <row r="2" spans="1:4" x14ac:dyDescent="0.25">
      <c r="A2" t="s">
        <v>37</v>
      </c>
      <c r="B2" t="s">
        <v>103</v>
      </c>
      <c r="C2">
        <v>1</v>
      </c>
      <c r="D2">
        <f>0.1*10^6</f>
        <v>100000</v>
      </c>
    </row>
    <row r="3" spans="1:4" x14ac:dyDescent="0.25">
      <c r="A3" t="s">
        <v>38</v>
      </c>
      <c r="B3" t="s">
        <v>103</v>
      </c>
      <c r="C3">
        <v>1</v>
      </c>
      <c r="D3">
        <f>0.1*10^6</f>
        <v>100000</v>
      </c>
    </row>
    <row r="4" spans="1:4" x14ac:dyDescent="0.25">
      <c r="A4" t="s">
        <v>123</v>
      </c>
      <c r="B4" t="s">
        <v>103</v>
      </c>
      <c r="C4">
        <v>1</v>
      </c>
      <c r="D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85BC-532D-4366-9D6F-7194AF475B53}">
  <dimension ref="A1:C2"/>
  <sheetViews>
    <sheetView workbookViewId="0">
      <selection activeCell="A2" sqref="A2:C2"/>
    </sheetView>
  </sheetViews>
  <sheetFormatPr defaultRowHeight="15" x14ac:dyDescent="0.25"/>
  <sheetData>
    <row r="1" spans="1:3" x14ac:dyDescent="0.25">
      <c r="A1" s="1" t="s">
        <v>99</v>
      </c>
      <c r="B1" s="1" t="s">
        <v>100</v>
      </c>
      <c r="C1" s="1" t="s">
        <v>2</v>
      </c>
    </row>
    <row r="2" spans="1:3" x14ac:dyDescent="0.25">
      <c r="A2" t="s">
        <v>103</v>
      </c>
      <c r="B2" t="s">
        <v>103</v>
      </c>
      <c r="C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7"/>
  <sheetViews>
    <sheetView workbookViewId="0">
      <selection activeCell="B21" sqref="B21"/>
    </sheetView>
  </sheetViews>
  <sheetFormatPr defaultRowHeight="15" x14ac:dyDescent="0.25"/>
  <cols>
    <col min="2" max="2" width="39.7109375" bestFit="1" customWidth="1"/>
    <col min="5" max="5" width="12" bestFit="1" customWidth="1"/>
    <col min="6" max="6" width="13.7109375" bestFit="1" customWidth="1"/>
  </cols>
  <sheetData>
    <row r="1" spans="1:6" x14ac:dyDescent="0.25">
      <c r="A1" t="s">
        <v>119</v>
      </c>
      <c r="B1" s="1" t="s">
        <v>27</v>
      </c>
      <c r="C1" s="1" t="s">
        <v>100</v>
      </c>
      <c r="D1" s="1" t="s">
        <v>56</v>
      </c>
      <c r="E1" s="1" t="s">
        <v>118</v>
      </c>
      <c r="F1" s="7" t="s">
        <v>2</v>
      </c>
    </row>
    <row r="2" spans="1:6" x14ac:dyDescent="0.25">
      <c r="A2" t="s">
        <v>120</v>
      </c>
      <c r="B2" t="s">
        <v>61</v>
      </c>
      <c r="C2" t="s">
        <v>103</v>
      </c>
      <c r="D2">
        <v>1</v>
      </c>
      <c r="E2">
        <v>0.65</v>
      </c>
      <c r="F2" s="10">
        <f>E2*10^6</f>
        <v>650000</v>
      </c>
    </row>
    <row r="3" spans="1:6" x14ac:dyDescent="0.25">
      <c r="A3" t="s">
        <v>120</v>
      </c>
      <c r="B3" t="s">
        <v>62</v>
      </c>
      <c r="C3" t="s">
        <v>103</v>
      </c>
      <c r="D3">
        <v>1</v>
      </c>
      <c r="E3">
        <v>0.09</v>
      </c>
      <c r="F3" s="10">
        <f>E3*10^6</f>
        <v>90000</v>
      </c>
    </row>
    <row r="4" spans="1:6" x14ac:dyDescent="0.25">
      <c r="A4" t="s">
        <v>121</v>
      </c>
      <c r="B4" t="s">
        <v>63</v>
      </c>
      <c r="C4" t="s">
        <v>103</v>
      </c>
      <c r="D4">
        <v>1</v>
      </c>
      <c r="E4">
        <v>0</v>
      </c>
      <c r="F4" s="10">
        <f>E4*10^6</f>
        <v>0</v>
      </c>
    </row>
    <row r="5" spans="1:6" x14ac:dyDescent="0.25">
      <c r="A5" t="s">
        <v>120</v>
      </c>
      <c r="B5" t="s">
        <v>64</v>
      </c>
      <c r="C5" t="s">
        <v>103</v>
      </c>
      <c r="D5">
        <v>1</v>
      </c>
      <c r="E5">
        <v>1.7</v>
      </c>
      <c r="F5" s="10">
        <f>E5*10^6</f>
        <v>1700000</v>
      </c>
    </row>
    <row r="6" spans="1:6" x14ac:dyDescent="0.25">
      <c r="A6" t="s">
        <v>121</v>
      </c>
      <c r="B6" t="s">
        <v>65</v>
      </c>
      <c r="C6" t="s">
        <v>103</v>
      </c>
      <c r="D6">
        <v>1</v>
      </c>
      <c r="E6">
        <v>8.3692000000000003E-2</v>
      </c>
      <c r="F6" s="10">
        <f>E6*10^6</f>
        <v>83692</v>
      </c>
    </row>
    <row r="7" spans="1:6" x14ac:dyDescent="0.25">
      <c r="A7" t="s">
        <v>120</v>
      </c>
      <c r="B7" t="s">
        <v>66</v>
      </c>
      <c r="C7" t="s">
        <v>103</v>
      </c>
      <c r="D7">
        <v>1</v>
      </c>
      <c r="E7">
        <v>1.0369999999999999</v>
      </c>
      <c r="F7" s="10">
        <f t="shared" ref="F7:F10" si="0">E7*10^6</f>
        <v>1036999.9999999999</v>
      </c>
    </row>
    <row r="8" spans="1:6" x14ac:dyDescent="0.25">
      <c r="A8" t="s">
        <v>120</v>
      </c>
      <c r="B8" t="s">
        <v>67</v>
      </c>
      <c r="C8" t="s">
        <v>103</v>
      </c>
      <c r="D8">
        <v>1</v>
      </c>
      <c r="E8">
        <v>2.0723103999999999E-2</v>
      </c>
      <c r="F8" s="10">
        <f>E8*10^6</f>
        <v>20723.103999999999</v>
      </c>
    </row>
    <row r="9" spans="1:6" x14ac:dyDescent="0.25">
      <c r="A9" t="s">
        <v>120</v>
      </c>
      <c r="B9" t="s">
        <v>68</v>
      </c>
      <c r="C9" t="s">
        <v>103</v>
      </c>
      <c r="D9">
        <v>1</v>
      </c>
      <c r="E9">
        <v>9.4799999999999995E-2</v>
      </c>
      <c r="F9" s="10">
        <f t="shared" si="0"/>
        <v>94800</v>
      </c>
    </row>
    <row r="10" spans="1:6" x14ac:dyDescent="0.25">
      <c r="A10" t="s">
        <v>120</v>
      </c>
      <c r="B10" t="s">
        <v>69</v>
      </c>
      <c r="C10" t="s">
        <v>103</v>
      </c>
      <c r="D10">
        <v>1</v>
      </c>
      <c r="E10">
        <v>0.185</v>
      </c>
      <c r="F10" s="10">
        <f t="shared" si="0"/>
        <v>185000</v>
      </c>
    </row>
    <row r="11" spans="1:6" x14ac:dyDescent="0.25">
      <c r="A11" t="s">
        <v>121</v>
      </c>
      <c r="B11" t="s">
        <v>70</v>
      </c>
      <c r="C11" t="s">
        <v>103</v>
      </c>
      <c r="D11">
        <v>1</v>
      </c>
      <c r="E11">
        <v>2.0472850000000001E-2</v>
      </c>
      <c r="F11" s="10">
        <f>E11*10^6</f>
        <v>20472.850000000002</v>
      </c>
    </row>
    <row r="12" spans="1:6" x14ac:dyDescent="0.25">
      <c r="A12" t="s">
        <v>120</v>
      </c>
      <c r="B12" t="s">
        <v>71</v>
      </c>
      <c r="C12" t="s">
        <v>103</v>
      </c>
      <c r="D12">
        <v>1</v>
      </c>
      <c r="E12">
        <f>170*1.22</f>
        <v>207.4</v>
      </c>
      <c r="F12" s="10">
        <f t="shared" ref="F12:F14" si="1">E12*10^6</f>
        <v>207400000</v>
      </c>
    </row>
    <row r="13" spans="1:6" x14ac:dyDescent="0.25">
      <c r="A13" t="s">
        <v>120</v>
      </c>
      <c r="B13" t="s">
        <v>72</v>
      </c>
      <c r="C13" t="s">
        <v>103</v>
      </c>
      <c r="D13">
        <v>1</v>
      </c>
      <c r="E13">
        <v>0.3</v>
      </c>
      <c r="F13" s="10">
        <f t="shared" si="1"/>
        <v>300000</v>
      </c>
    </row>
    <row r="14" spans="1:6" x14ac:dyDescent="0.25">
      <c r="A14" t="s">
        <v>120</v>
      </c>
      <c r="B14" t="s">
        <v>73</v>
      </c>
      <c r="C14" t="s">
        <v>103</v>
      </c>
      <c r="D14">
        <v>1</v>
      </c>
      <c r="E14">
        <v>0.09</v>
      </c>
      <c r="F14" s="10">
        <f t="shared" si="1"/>
        <v>90000</v>
      </c>
    </row>
    <row r="15" spans="1:6" x14ac:dyDescent="0.25">
      <c r="A15" t="s">
        <v>121</v>
      </c>
      <c r="B15" t="s">
        <v>74</v>
      </c>
      <c r="C15" t="s">
        <v>103</v>
      </c>
      <c r="D15">
        <v>1</v>
      </c>
      <c r="E15">
        <v>2.52E-2</v>
      </c>
      <c r="F15" s="10">
        <f>E15*10^6</f>
        <v>25200</v>
      </c>
    </row>
    <row r="16" spans="1:6" x14ac:dyDescent="0.25">
      <c r="A16" t="s">
        <v>120</v>
      </c>
      <c r="B16" t="s">
        <v>75</v>
      </c>
      <c r="C16" t="s">
        <v>103</v>
      </c>
      <c r="D16">
        <v>1</v>
      </c>
      <c r="E16">
        <v>0.5</v>
      </c>
      <c r="F16" s="10">
        <f t="shared" ref="F16:F17" si="2">E16*10^6</f>
        <v>500000</v>
      </c>
    </row>
    <row r="17" spans="1:6" x14ac:dyDescent="0.25">
      <c r="A17" t="s">
        <v>120</v>
      </c>
      <c r="B17" t="s">
        <v>76</v>
      </c>
      <c r="C17" t="s">
        <v>103</v>
      </c>
      <c r="D17">
        <v>1</v>
      </c>
      <c r="E17">
        <v>1</v>
      </c>
      <c r="F17" s="10">
        <f t="shared" si="2"/>
        <v>1000000</v>
      </c>
    </row>
    <row r="18" spans="1:6" x14ac:dyDescent="0.25">
      <c r="A18" t="s">
        <v>121</v>
      </c>
      <c r="B18" t="s">
        <v>77</v>
      </c>
      <c r="C18" t="s">
        <v>103</v>
      </c>
      <c r="D18">
        <v>1</v>
      </c>
      <c r="E18">
        <v>3.2699691000000003E-2</v>
      </c>
      <c r="F18" s="10">
        <f>E18*10^6</f>
        <v>32699.691000000003</v>
      </c>
    </row>
    <row r="19" spans="1:6" x14ac:dyDescent="0.25">
      <c r="A19" t="s">
        <v>121</v>
      </c>
      <c r="B19" t="s">
        <v>78</v>
      </c>
      <c r="C19" t="s">
        <v>103</v>
      </c>
      <c r="D19">
        <v>1</v>
      </c>
      <c r="E19">
        <v>3.4647999999999998E-2</v>
      </c>
      <c r="F19" s="10">
        <f>E19*10^6</f>
        <v>34648</v>
      </c>
    </row>
    <row r="20" spans="1:6" x14ac:dyDescent="0.25">
      <c r="A20" t="s">
        <v>120</v>
      </c>
      <c r="B20" t="s">
        <v>79</v>
      </c>
      <c r="C20" t="s">
        <v>103</v>
      </c>
      <c r="D20">
        <v>1</v>
      </c>
      <c r="E20">
        <v>1.55E-2</v>
      </c>
      <c r="F20" s="10">
        <f t="shared" ref="F20:F25" si="3">E20*10^6</f>
        <v>15500</v>
      </c>
    </row>
    <row r="21" spans="1:6" x14ac:dyDescent="0.25">
      <c r="A21" t="s">
        <v>120</v>
      </c>
      <c r="B21" t="s">
        <v>80</v>
      </c>
      <c r="C21" t="s">
        <v>103</v>
      </c>
      <c r="D21">
        <v>1</v>
      </c>
      <c r="E21">
        <v>0.66100000000000003</v>
      </c>
      <c r="F21" s="10">
        <f t="shared" si="3"/>
        <v>661000</v>
      </c>
    </row>
    <row r="22" spans="1:6" x14ac:dyDescent="0.25">
      <c r="A22" t="s">
        <v>120</v>
      </c>
      <c r="B22" t="s">
        <v>81</v>
      </c>
      <c r="C22" t="s">
        <v>103</v>
      </c>
      <c r="D22">
        <v>1</v>
      </c>
      <c r="E22">
        <v>0.02</v>
      </c>
      <c r="F22" s="10">
        <f t="shared" si="3"/>
        <v>20000</v>
      </c>
    </row>
    <row r="23" spans="1:6" x14ac:dyDescent="0.25">
      <c r="A23" t="s">
        <v>120</v>
      </c>
      <c r="B23" t="s">
        <v>82</v>
      </c>
      <c r="C23" t="s">
        <v>103</v>
      </c>
      <c r="D23">
        <v>1</v>
      </c>
      <c r="E23">
        <f>0.328/1000</f>
        <v>3.28E-4</v>
      </c>
      <c r="F23" s="10">
        <f t="shared" si="3"/>
        <v>328</v>
      </c>
    </row>
    <row r="24" spans="1:6" x14ac:dyDescent="0.25">
      <c r="A24" t="s">
        <v>120</v>
      </c>
      <c r="B24" t="s">
        <v>83</v>
      </c>
      <c r="C24" t="s">
        <v>103</v>
      </c>
      <c r="D24">
        <v>1</v>
      </c>
      <c r="E24">
        <v>0.1075</v>
      </c>
      <c r="F24" s="10">
        <f t="shared" si="3"/>
        <v>107500</v>
      </c>
    </row>
    <row r="25" spans="1:6" x14ac:dyDescent="0.25">
      <c r="A25" t="s">
        <v>120</v>
      </c>
      <c r="B25" t="s">
        <v>84</v>
      </c>
      <c r="C25" t="s">
        <v>103</v>
      </c>
      <c r="D25">
        <v>1</v>
      </c>
      <c r="E25">
        <v>0.75</v>
      </c>
      <c r="F25" s="10">
        <f t="shared" si="3"/>
        <v>750000</v>
      </c>
    </row>
    <row r="26" spans="1:6" x14ac:dyDescent="0.25">
      <c r="A26" t="s">
        <v>121</v>
      </c>
      <c r="B26" t="s">
        <v>85</v>
      </c>
      <c r="C26" t="s">
        <v>103</v>
      </c>
      <c r="D26">
        <v>1</v>
      </c>
      <c r="E26">
        <v>1.3648567E-2</v>
      </c>
      <c r="F26" s="10">
        <f>E26*10^6</f>
        <v>13648.567000000001</v>
      </c>
    </row>
    <row r="27" spans="1:6" x14ac:dyDescent="0.25">
      <c r="A27" t="s">
        <v>120</v>
      </c>
      <c r="B27" t="s">
        <v>86</v>
      </c>
      <c r="C27" t="s">
        <v>103</v>
      </c>
      <c r="D27">
        <v>1</v>
      </c>
      <c r="E27">
        <v>6.27</v>
      </c>
      <c r="F27" s="10">
        <f>E27*10^6</f>
        <v>6270000</v>
      </c>
    </row>
  </sheetData>
  <autoFilter ref="A1:F27" xr:uid="{00000000-0001-0000-1300-000000000000}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4"/>
  <sheetViews>
    <sheetView workbookViewId="0">
      <selection activeCell="N38" sqref="N38"/>
    </sheetView>
  </sheetViews>
  <sheetFormatPr defaultRowHeight="15" x14ac:dyDescent="0.25"/>
  <sheetData>
    <row r="1" spans="1:4" x14ac:dyDescent="0.25">
      <c r="A1" s="1" t="s">
        <v>43</v>
      </c>
      <c r="B1" s="1" t="s">
        <v>101</v>
      </c>
      <c r="C1" s="1" t="s">
        <v>56</v>
      </c>
      <c r="D1" s="1" t="s">
        <v>2</v>
      </c>
    </row>
    <row r="2" spans="1:4" x14ac:dyDescent="0.25">
      <c r="A2" t="s">
        <v>53</v>
      </c>
      <c r="B2" t="s">
        <v>103</v>
      </c>
      <c r="C2">
        <v>1</v>
      </c>
      <c r="D2">
        <f>0.55*10^6</f>
        <v>550000</v>
      </c>
    </row>
    <row r="3" spans="1:4" x14ac:dyDescent="0.25">
      <c r="A3" t="s">
        <v>54</v>
      </c>
      <c r="B3" t="s">
        <v>103</v>
      </c>
      <c r="C3">
        <v>1</v>
      </c>
      <c r="D3">
        <f>1*10^6</f>
        <v>1000000</v>
      </c>
    </row>
    <row r="4" spans="1:4" x14ac:dyDescent="0.25">
      <c r="A4" t="s">
        <v>29</v>
      </c>
      <c r="B4" t="s">
        <v>103</v>
      </c>
      <c r="C4">
        <v>1</v>
      </c>
      <c r="D4">
        <f>1.8*10^6</f>
        <v>1800000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3E7E-2D4C-49FE-85A2-ADABCD98DEC1}">
  <dimension ref="A1:B2"/>
  <sheetViews>
    <sheetView workbookViewId="0">
      <selection activeCell="Q16" sqref="Q16"/>
    </sheetView>
  </sheetViews>
  <sheetFormatPr defaultRowHeight="15" x14ac:dyDescent="0.25"/>
  <sheetData>
    <row r="1" spans="1:2" x14ac:dyDescent="0.25">
      <c r="A1" s="1" t="s">
        <v>56</v>
      </c>
      <c r="B1" s="1" t="s">
        <v>2</v>
      </c>
    </row>
    <row r="2" spans="1:2" x14ac:dyDescent="0.25">
      <c r="A2">
        <v>1</v>
      </c>
      <c r="B2">
        <v>525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1AD5-9909-442B-B80E-7EF0EEC6F662}">
  <dimension ref="A1:K28"/>
  <sheetViews>
    <sheetView workbookViewId="0">
      <selection activeCell="G16" sqref="G16:J26"/>
    </sheetView>
  </sheetViews>
  <sheetFormatPr defaultRowHeight="15" x14ac:dyDescent="0.25"/>
  <sheetData>
    <row r="1" spans="1:11" x14ac:dyDescent="0.25">
      <c r="A1" t="s">
        <v>93</v>
      </c>
      <c r="B1" t="s">
        <v>2</v>
      </c>
    </row>
    <row r="2" spans="1:11" x14ac:dyDescent="0.25">
      <c r="A2">
        <v>1995</v>
      </c>
      <c r="B2" s="3">
        <v>708</v>
      </c>
    </row>
    <row r="3" spans="1:11" x14ac:dyDescent="0.25">
      <c r="A3">
        <v>1996</v>
      </c>
      <c r="B3" s="3">
        <v>596.20000000000005</v>
      </c>
    </row>
    <row r="4" spans="1:11" x14ac:dyDescent="0.25">
      <c r="A4">
        <v>1997</v>
      </c>
      <c r="B4" s="3">
        <v>607.5</v>
      </c>
    </row>
    <row r="5" spans="1:11" x14ac:dyDescent="0.25">
      <c r="A5">
        <v>1998</v>
      </c>
      <c r="B5" s="3">
        <v>603.1</v>
      </c>
    </row>
    <row r="6" spans="1:11" x14ac:dyDescent="0.25">
      <c r="A6">
        <v>1999</v>
      </c>
      <c r="B6" s="3">
        <v>567.5</v>
      </c>
    </row>
    <row r="7" spans="1:11" x14ac:dyDescent="0.25">
      <c r="A7">
        <v>2000</v>
      </c>
      <c r="B7" s="3">
        <v>541.70000000000005</v>
      </c>
    </row>
    <row r="8" spans="1:11" x14ac:dyDescent="0.25">
      <c r="A8">
        <v>2001</v>
      </c>
      <c r="B8" s="3">
        <v>556.79999999999995</v>
      </c>
    </row>
    <row r="9" spans="1:11" x14ac:dyDescent="0.25">
      <c r="A9">
        <v>2002</v>
      </c>
      <c r="B9" s="3">
        <v>576.1</v>
      </c>
    </row>
    <row r="10" spans="1:11" x14ac:dyDescent="0.25">
      <c r="A10">
        <v>2003</v>
      </c>
      <c r="B10" s="3">
        <v>567.29999999999995</v>
      </c>
    </row>
    <row r="11" spans="1:11" x14ac:dyDescent="0.25">
      <c r="A11">
        <v>2004</v>
      </c>
      <c r="B11" s="3">
        <v>584.6</v>
      </c>
    </row>
    <row r="12" spans="1:11" x14ac:dyDescent="0.25">
      <c r="A12">
        <v>2005</v>
      </c>
      <c r="B12" s="3">
        <v>585.70000000000005</v>
      </c>
    </row>
    <row r="13" spans="1:11" x14ac:dyDescent="0.25">
      <c r="A13">
        <v>2006</v>
      </c>
      <c r="B13" s="3">
        <v>550.79999999999995</v>
      </c>
    </row>
    <row r="14" spans="1:11" x14ac:dyDescent="0.25">
      <c r="A14">
        <v>2007</v>
      </c>
      <c r="B14" s="3">
        <v>521.9</v>
      </c>
    </row>
    <row r="15" spans="1:11" x14ac:dyDescent="0.25">
      <c r="A15">
        <v>2008</v>
      </c>
      <c r="B15" s="3">
        <v>575.4</v>
      </c>
    </row>
    <row r="16" spans="1:11" x14ac:dyDescent="0.25">
      <c r="A16">
        <v>2009</v>
      </c>
      <c r="B16" s="3">
        <v>525.4</v>
      </c>
      <c r="G16" t="s">
        <v>53</v>
      </c>
      <c r="H16" t="s">
        <v>35</v>
      </c>
      <c r="I16" t="s">
        <v>10</v>
      </c>
      <c r="J16" t="s">
        <v>45</v>
      </c>
      <c r="K16">
        <v>0.89</v>
      </c>
    </row>
    <row r="17" spans="1:11" x14ac:dyDescent="0.25">
      <c r="A17">
        <v>2010</v>
      </c>
      <c r="B17" s="3">
        <v>499.6</v>
      </c>
      <c r="G17" t="s">
        <v>53</v>
      </c>
      <c r="H17" t="s">
        <v>35</v>
      </c>
      <c r="I17" t="s">
        <v>11</v>
      </c>
      <c r="J17" t="s">
        <v>45</v>
      </c>
      <c r="K17">
        <v>0.89</v>
      </c>
    </row>
    <row r="18" spans="1:11" x14ac:dyDescent="0.25">
      <c r="A18">
        <v>2011</v>
      </c>
      <c r="B18" s="3">
        <v>468.2</v>
      </c>
      <c r="G18" t="s">
        <v>53</v>
      </c>
      <c r="H18" t="s">
        <v>35</v>
      </c>
      <c r="I18" t="s">
        <v>12</v>
      </c>
      <c r="J18" t="s">
        <v>46</v>
      </c>
      <c r="K18">
        <v>0.85</v>
      </c>
    </row>
    <row r="19" spans="1:11" x14ac:dyDescent="0.25">
      <c r="A19">
        <v>2012</v>
      </c>
      <c r="B19" s="3">
        <v>444.2</v>
      </c>
      <c r="G19" t="s">
        <v>53</v>
      </c>
      <c r="H19" t="s">
        <v>35</v>
      </c>
      <c r="I19" t="s">
        <v>13</v>
      </c>
      <c r="J19" t="s">
        <v>52</v>
      </c>
      <c r="K19">
        <v>0.85</v>
      </c>
    </row>
    <row r="20" spans="1:11" x14ac:dyDescent="0.25">
      <c r="A20">
        <v>2013</v>
      </c>
      <c r="B20" s="3">
        <v>402</v>
      </c>
      <c r="G20" t="s">
        <v>53</v>
      </c>
      <c r="H20" t="s">
        <v>35</v>
      </c>
      <c r="I20" t="s">
        <v>11</v>
      </c>
      <c r="J20" t="s">
        <v>52</v>
      </c>
      <c r="K20">
        <v>0.85</v>
      </c>
    </row>
    <row r="21" spans="1:11" x14ac:dyDescent="0.25">
      <c r="A21">
        <v>2014</v>
      </c>
      <c r="B21" s="3">
        <v>395.6</v>
      </c>
      <c r="G21" t="s">
        <v>29</v>
      </c>
      <c r="H21" t="s">
        <v>35</v>
      </c>
      <c r="I21" t="s">
        <v>10</v>
      </c>
      <c r="J21" t="s">
        <v>48</v>
      </c>
      <c r="K21">
        <v>0.24</v>
      </c>
    </row>
    <row r="22" spans="1:11" x14ac:dyDescent="0.25">
      <c r="A22">
        <v>2015</v>
      </c>
      <c r="B22" s="3">
        <v>394.3</v>
      </c>
      <c r="G22" t="s">
        <v>54</v>
      </c>
      <c r="H22" t="s">
        <v>35</v>
      </c>
      <c r="I22" t="s">
        <v>10</v>
      </c>
      <c r="J22" t="s">
        <v>50</v>
      </c>
      <c r="K22">
        <v>1.03043478</v>
      </c>
    </row>
    <row r="23" spans="1:11" x14ac:dyDescent="0.25">
      <c r="A23">
        <v>2016</v>
      </c>
      <c r="B23" s="3">
        <v>394.1</v>
      </c>
      <c r="G23" t="s">
        <v>29</v>
      </c>
      <c r="H23" t="s">
        <v>35</v>
      </c>
      <c r="I23" t="s">
        <v>10</v>
      </c>
      <c r="J23" t="s">
        <v>50</v>
      </c>
      <c r="K23">
        <v>1.03043478</v>
      </c>
    </row>
    <row r="24" spans="1:11" x14ac:dyDescent="0.25">
      <c r="A24">
        <v>2017</v>
      </c>
      <c r="B24" s="3">
        <v>390.6</v>
      </c>
      <c r="G24" t="s">
        <v>54</v>
      </c>
      <c r="H24" t="s">
        <v>35</v>
      </c>
      <c r="I24" t="s">
        <v>10</v>
      </c>
      <c r="J24" t="s">
        <v>51</v>
      </c>
      <c r="K24">
        <v>0.76</v>
      </c>
    </row>
    <row r="25" spans="1:11" x14ac:dyDescent="0.25">
      <c r="A25">
        <v>2018</v>
      </c>
      <c r="B25" s="3">
        <v>389.5</v>
      </c>
      <c r="G25" t="s">
        <v>54</v>
      </c>
      <c r="H25" t="s">
        <v>35</v>
      </c>
      <c r="I25" t="s">
        <v>12</v>
      </c>
      <c r="J25" t="s">
        <v>51</v>
      </c>
      <c r="K25">
        <v>0.76</v>
      </c>
    </row>
    <row r="26" spans="1:11" x14ac:dyDescent="0.25">
      <c r="A26">
        <v>2019</v>
      </c>
      <c r="B26" s="3">
        <v>386.5</v>
      </c>
      <c r="G26" t="s">
        <v>29</v>
      </c>
      <c r="H26" t="s">
        <v>35</v>
      </c>
      <c r="I26" t="s">
        <v>12</v>
      </c>
      <c r="J26" t="s">
        <v>49</v>
      </c>
      <c r="K26">
        <v>0.245</v>
      </c>
    </row>
    <row r="27" spans="1:11" x14ac:dyDescent="0.25">
      <c r="A27">
        <v>2020</v>
      </c>
      <c r="B27" s="3">
        <v>381.7</v>
      </c>
    </row>
    <row r="28" spans="1:11" x14ac:dyDescent="0.25">
      <c r="A28">
        <v>2021</v>
      </c>
      <c r="B28" s="3">
        <v>381.1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94BB-DC52-4841-BDD8-534AFC971E99}">
  <dimension ref="A1:B3"/>
  <sheetViews>
    <sheetView workbookViewId="0">
      <selection activeCell="D12" sqref="D12"/>
    </sheetView>
  </sheetViews>
  <sheetFormatPr defaultRowHeight="15" x14ac:dyDescent="0.25"/>
  <cols>
    <col min="1" max="1" width="12.85546875" bestFit="1" customWidth="1"/>
  </cols>
  <sheetData>
    <row r="1" spans="1:2" x14ac:dyDescent="0.25">
      <c r="A1" s="1" t="s">
        <v>108</v>
      </c>
      <c r="B1" s="1" t="s">
        <v>2</v>
      </c>
    </row>
    <row r="2" spans="1:2" x14ac:dyDescent="0.25">
      <c r="A2" t="s">
        <v>109</v>
      </c>
      <c r="B2">
        <v>0.1</v>
      </c>
    </row>
    <row r="3" spans="1:2" x14ac:dyDescent="0.25">
      <c r="A3" t="s">
        <v>110</v>
      </c>
      <c r="B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E0F1F-3D30-4CED-BFCB-2FA0592D3BF0}">
  <dimension ref="A1:C2"/>
  <sheetViews>
    <sheetView workbookViewId="0">
      <selection activeCell="E11" sqref="E11"/>
    </sheetView>
  </sheetViews>
  <sheetFormatPr defaultRowHeight="15" x14ac:dyDescent="0.25"/>
  <sheetData>
    <row r="1" spans="1:3" x14ac:dyDescent="0.25">
      <c r="A1" s="1" t="s">
        <v>100</v>
      </c>
      <c r="B1" s="1" t="s">
        <v>101</v>
      </c>
      <c r="C1" s="1" t="s">
        <v>2</v>
      </c>
    </row>
    <row r="2" spans="1:3" x14ac:dyDescent="0.25">
      <c r="A2" t="s">
        <v>103</v>
      </c>
      <c r="B2" t="s">
        <v>103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FE9F-4709-4DA4-B45E-8D8561C714FE}">
  <dimension ref="A1:B4"/>
  <sheetViews>
    <sheetView workbookViewId="0">
      <selection activeCell="B2" sqref="B2:B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4" t="s">
        <v>43</v>
      </c>
      <c r="B1" s="4" t="s">
        <v>2</v>
      </c>
    </row>
    <row r="2" spans="1:2" x14ac:dyDescent="0.25">
      <c r="A2" t="s">
        <v>53</v>
      </c>
      <c r="B2">
        <v>4.9000000000000002E-2</v>
      </c>
    </row>
    <row r="3" spans="1:2" x14ac:dyDescent="0.25">
      <c r="A3" t="s">
        <v>54</v>
      </c>
      <c r="B3">
        <v>4.9000000000000002E-2</v>
      </c>
    </row>
    <row r="4" spans="1:2" x14ac:dyDescent="0.25">
      <c r="A4" t="s">
        <v>29</v>
      </c>
      <c r="B4">
        <v>4.9000000000000002E-2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2BC1-1CA5-4A67-A157-487B43C59A98}">
  <dimension ref="A1:B3"/>
  <sheetViews>
    <sheetView workbookViewId="0">
      <selection activeCell="S19" sqref="S19"/>
    </sheetView>
  </sheetViews>
  <sheetFormatPr defaultRowHeight="15" x14ac:dyDescent="0.25"/>
  <sheetData>
    <row r="1" spans="1:2" x14ac:dyDescent="0.25">
      <c r="A1" s="4" t="s">
        <v>31</v>
      </c>
      <c r="B1" s="4" t="s">
        <v>2</v>
      </c>
    </row>
    <row r="2" spans="1:2" x14ac:dyDescent="0.25">
      <c r="A2" t="s">
        <v>37</v>
      </c>
      <c r="B2">
        <v>4.9000000000000002E-2</v>
      </c>
    </row>
    <row r="3" spans="1:2" x14ac:dyDescent="0.25">
      <c r="A3" t="s">
        <v>38</v>
      </c>
      <c r="B3">
        <v>4.9000000000000002E-2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L22" sqref="L22"/>
    </sheetView>
  </sheetViews>
  <sheetFormatPr defaultRowHeight="15" x14ac:dyDescent="0.25"/>
  <cols>
    <col min="3" max="3" width="11" bestFit="1" customWidth="1"/>
    <col min="4" max="4" width="16" bestFit="1" customWidth="1"/>
    <col min="5" max="5" width="9.7109375" bestFit="1" customWidth="1"/>
    <col min="6" max="6" width="13.7109375" bestFit="1" customWidth="1"/>
    <col min="17" max="17" width="8.5703125" bestFit="1" customWidth="1"/>
  </cols>
  <sheetData>
    <row r="1" spans="1:13" x14ac:dyDescent="0.25">
      <c r="A1" s="1" t="s">
        <v>0</v>
      </c>
      <c r="B1" s="1" t="s">
        <v>2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21</v>
      </c>
      <c r="H1" s="7" t="s">
        <v>105</v>
      </c>
      <c r="I1" s="7" t="s">
        <v>106</v>
      </c>
      <c r="J1" s="7" t="s">
        <v>126</v>
      </c>
      <c r="K1" s="7" t="s">
        <v>127</v>
      </c>
    </row>
    <row r="2" spans="1:13" x14ac:dyDescent="0.25">
      <c r="A2" t="s">
        <v>3</v>
      </c>
      <c r="B2">
        <v>370000</v>
      </c>
      <c r="C2" s="3">
        <v>0.7</v>
      </c>
      <c r="D2" s="3">
        <v>2</v>
      </c>
      <c r="E2" s="3">
        <v>727.7088</v>
      </c>
      <c r="F2" t="s">
        <v>107</v>
      </c>
      <c r="G2" t="s">
        <v>23</v>
      </c>
      <c r="H2" s="3">
        <v>83.3</v>
      </c>
      <c r="I2" t="s">
        <v>98</v>
      </c>
      <c r="J2">
        <v>146933</v>
      </c>
      <c r="K2">
        <v>242921</v>
      </c>
      <c r="M2" s="3"/>
    </row>
    <row r="3" spans="1:13" x14ac:dyDescent="0.25">
      <c r="A3" t="s">
        <v>57</v>
      </c>
      <c r="B3">
        <v>370000</v>
      </c>
      <c r="C3" s="3">
        <v>0.7</v>
      </c>
      <c r="D3" s="3">
        <v>2</v>
      </c>
      <c r="E3" s="3">
        <v>727.7088</v>
      </c>
      <c r="F3" t="s">
        <v>107</v>
      </c>
      <c r="G3" t="s">
        <v>23</v>
      </c>
      <c r="H3" s="3">
        <v>83.3</v>
      </c>
      <c r="I3" t="s">
        <v>98</v>
      </c>
      <c r="J3">
        <v>146933</v>
      </c>
      <c r="K3">
        <v>242921</v>
      </c>
    </row>
    <row r="4" spans="1:13" x14ac:dyDescent="0.25">
      <c r="A4" t="s">
        <v>58</v>
      </c>
      <c r="B4">
        <v>370000</v>
      </c>
      <c r="C4" s="3">
        <v>0.7</v>
      </c>
      <c r="D4" s="3">
        <v>2</v>
      </c>
      <c r="E4" s="3">
        <v>727.7088</v>
      </c>
      <c r="F4" t="s">
        <v>107</v>
      </c>
      <c r="G4" t="s">
        <v>23</v>
      </c>
      <c r="H4" s="3">
        <v>83.3</v>
      </c>
      <c r="I4" t="s">
        <v>98</v>
      </c>
      <c r="J4">
        <v>146933</v>
      </c>
      <c r="K4">
        <v>242921</v>
      </c>
    </row>
    <row r="5" spans="1:13" x14ac:dyDescent="0.25">
      <c r="A5" t="s">
        <v>59</v>
      </c>
      <c r="B5">
        <v>370000</v>
      </c>
      <c r="C5" s="3">
        <v>0.7</v>
      </c>
      <c r="D5" s="3">
        <v>2</v>
      </c>
      <c r="E5" s="3">
        <v>727.7088</v>
      </c>
      <c r="F5" t="s">
        <v>107</v>
      </c>
      <c r="G5" t="s">
        <v>23</v>
      </c>
      <c r="H5" s="3">
        <v>83.3</v>
      </c>
      <c r="I5" t="s">
        <v>98</v>
      </c>
      <c r="J5">
        <v>146933</v>
      </c>
      <c r="K5">
        <v>242921</v>
      </c>
    </row>
    <row r="6" spans="1:13" x14ac:dyDescent="0.25">
      <c r="A6" t="s">
        <v>60</v>
      </c>
      <c r="B6">
        <v>370000</v>
      </c>
      <c r="C6" s="3">
        <v>0.7</v>
      </c>
      <c r="D6" s="3">
        <v>2</v>
      </c>
      <c r="E6" s="3">
        <v>727.7088</v>
      </c>
      <c r="F6" t="s">
        <v>107</v>
      </c>
      <c r="G6" t="s">
        <v>23</v>
      </c>
      <c r="H6" s="3">
        <v>83.3</v>
      </c>
      <c r="I6" t="s">
        <v>98</v>
      </c>
      <c r="J6">
        <v>146933</v>
      </c>
      <c r="K6">
        <v>242921</v>
      </c>
    </row>
    <row r="7" spans="1:13" x14ac:dyDescent="0.25">
      <c r="A7" t="s">
        <v>4</v>
      </c>
      <c r="B7">
        <v>14100000</v>
      </c>
      <c r="C7" s="3">
        <v>0.78</v>
      </c>
      <c r="D7" s="3">
        <v>1.88</v>
      </c>
      <c r="E7" s="3">
        <v>727.7088</v>
      </c>
      <c r="F7" t="s">
        <v>107</v>
      </c>
      <c r="G7" t="s">
        <v>23</v>
      </c>
      <c r="H7" s="3">
        <v>83.3</v>
      </c>
      <c r="I7" t="s">
        <v>98</v>
      </c>
      <c r="J7" s="11">
        <v>7000000</v>
      </c>
      <c r="K7" s="11">
        <v>8000000</v>
      </c>
    </row>
    <row r="8" spans="1:13" x14ac:dyDescent="0.25">
      <c r="A8" t="s">
        <v>5</v>
      </c>
      <c r="B8">
        <v>5620000</v>
      </c>
      <c r="C8" s="3">
        <v>0.78</v>
      </c>
      <c r="D8" s="3">
        <v>1.88</v>
      </c>
      <c r="E8" s="3">
        <v>727.7088</v>
      </c>
      <c r="F8" t="s">
        <v>107</v>
      </c>
      <c r="G8" t="s">
        <v>23</v>
      </c>
      <c r="H8" s="3">
        <v>83.3</v>
      </c>
      <c r="I8" t="s">
        <v>98</v>
      </c>
      <c r="J8" s="11">
        <v>3000000</v>
      </c>
      <c r="K8" s="11">
        <v>3000000</v>
      </c>
    </row>
    <row r="9" spans="1:13" x14ac:dyDescent="0.25">
      <c r="A9" t="s">
        <v>6</v>
      </c>
      <c r="B9">
        <v>1410000</v>
      </c>
      <c r="C9" s="3">
        <v>0.78</v>
      </c>
      <c r="D9" s="3">
        <v>1.88</v>
      </c>
      <c r="E9" s="3">
        <v>727.7088</v>
      </c>
      <c r="F9" t="s">
        <v>107</v>
      </c>
      <c r="G9" t="s">
        <v>23</v>
      </c>
      <c r="H9" s="3">
        <v>83.3</v>
      </c>
      <c r="I9" t="s">
        <v>98</v>
      </c>
      <c r="J9">
        <v>721228</v>
      </c>
      <c r="K9">
        <v>762735</v>
      </c>
    </row>
    <row r="10" spans="1:13" x14ac:dyDescent="0.25">
      <c r="A10" t="s">
        <v>7</v>
      </c>
      <c r="B10">
        <v>1410000</v>
      </c>
      <c r="C10" s="3">
        <v>0.78</v>
      </c>
      <c r="D10" s="3">
        <v>1.88</v>
      </c>
      <c r="E10" s="3">
        <v>727.7088</v>
      </c>
      <c r="F10" t="s">
        <v>107</v>
      </c>
      <c r="G10" t="s">
        <v>23</v>
      </c>
      <c r="H10" s="3">
        <v>83.3</v>
      </c>
      <c r="I10" t="s">
        <v>98</v>
      </c>
      <c r="J10">
        <v>721228</v>
      </c>
      <c r="K10">
        <v>762735</v>
      </c>
    </row>
    <row r="11" spans="1:13" x14ac:dyDescent="0.25">
      <c r="A11" t="s">
        <v>8</v>
      </c>
      <c r="B11">
        <v>770000</v>
      </c>
      <c r="C11" s="3">
        <v>0.78</v>
      </c>
      <c r="D11" s="3">
        <v>1.88</v>
      </c>
      <c r="E11" s="3">
        <v>727.7088</v>
      </c>
      <c r="F11" t="s">
        <v>107</v>
      </c>
      <c r="G11" t="s">
        <v>23</v>
      </c>
      <c r="H11" s="3">
        <v>83.3</v>
      </c>
      <c r="I11" t="s">
        <v>98</v>
      </c>
      <c r="J11">
        <v>393862</v>
      </c>
      <c r="K11">
        <v>416529</v>
      </c>
    </row>
    <row r="12" spans="1:13" x14ac:dyDescent="0.25">
      <c r="A12" t="s">
        <v>9</v>
      </c>
      <c r="B12">
        <v>2390000</v>
      </c>
      <c r="C12" s="3">
        <v>0.33</v>
      </c>
      <c r="D12" s="3">
        <v>1.88</v>
      </c>
      <c r="E12" s="3">
        <v>727.7088</v>
      </c>
      <c r="F12" t="s">
        <v>107</v>
      </c>
      <c r="G12" t="s">
        <v>23</v>
      </c>
      <c r="H12" s="3">
        <v>83.3</v>
      </c>
      <c r="I12" t="s">
        <v>98</v>
      </c>
      <c r="J12">
        <v>245043</v>
      </c>
      <c r="K12" s="11">
        <v>2000000</v>
      </c>
    </row>
    <row r="13" spans="1:13" x14ac:dyDescent="0.25">
      <c r="A13" t="s">
        <v>10</v>
      </c>
      <c r="B13">
        <v>670000</v>
      </c>
      <c r="C13" s="3">
        <v>0.8</v>
      </c>
      <c r="D13" s="3">
        <v>1.88</v>
      </c>
      <c r="E13" s="3">
        <v>9.0854400000000002</v>
      </c>
      <c r="F13" t="s">
        <v>107</v>
      </c>
      <c r="G13" t="s">
        <v>24</v>
      </c>
      <c r="H13" s="3">
        <v>1.04</v>
      </c>
      <c r="I13" t="s">
        <v>98</v>
      </c>
      <c r="J13">
        <v>364737</v>
      </c>
      <c r="K13">
        <v>339496</v>
      </c>
    </row>
    <row r="14" spans="1:13" x14ac:dyDescent="0.25">
      <c r="A14" t="s">
        <v>11</v>
      </c>
      <c r="B14">
        <v>670000</v>
      </c>
      <c r="C14" s="3">
        <v>0.8</v>
      </c>
      <c r="D14" s="3">
        <v>1.88</v>
      </c>
      <c r="E14" s="3">
        <v>9.0854400000000002</v>
      </c>
      <c r="F14" t="s">
        <v>107</v>
      </c>
      <c r="G14" t="s">
        <v>24</v>
      </c>
      <c r="H14" s="3">
        <v>1.04</v>
      </c>
      <c r="I14" t="s">
        <v>98</v>
      </c>
      <c r="J14">
        <v>364737</v>
      </c>
      <c r="K14">
        <v>339496</v>
      </c>
    </row>
    <row r="15" spans="1:13" x14ac:dyDescent="0.25">
      <c r="A15" t="s">
        <v>12</v>
      </c>
      <c r="B15">
        <v>670000</v>
      </c>
      <c r="C15" s="3">
        <v>0.8</v>
      </c>
      <c r="D15" s="3">
        <v>1.88</v>
      </c>
      <c r="E15" s="3">
        <v>9.0854400000000002</v>
      </c>
      <c r="F15" t="s">
        <v>107</v>
      </c>
      <c r="G15" t="s">
        <v>24</v>
      </c>
      <c r="H15" s="3">
        <v>1.04</v>
      </c>
      <c r="I15" t="s">
        <v>98</v>
      </c>
      <c r="J15">
        <v>364737</v>
      </c>
      <c r="K15">
        <v>339496</v>
      </c>
    </row>
    <row r="16" spans="1:13" x14ac:dyDescent="0.25">
      <c r="A16" t="s">
        <v>13</v>
      </c>
      <c r="B16">
        <v>670000</v>
      </c>
      <c r="C16" s="3">
        <v>0.8</v>
      </c>
      <c r="D16" s="3">
        <v>1.88</v>
      </c>
      <c r="E16" s="3">
        <v>9.0854400000000002</v>
      </c>
      <c r="F16" t="s">
        <v>107</v>
      </c>
      <c r="G16" t="s">
        <v>24</v>
      </c>
      <c r="H16" s="3">
        <v>1.04</v>
      </c>
      <c r="I16" t="s">
        <v>98</v>
      </c>
      <c r="J16">
        <v>364737</v>
      </c>
      <c r="K16">
        <v>339496</v>
      </c>
    </row>
    <row r="17" spans="1:13" x14ac:dyDescent="0.25">
      <c r="A17" t="s">
        <v>14</v>
      </c>
      <c r="B17">
        <v>2000000</v>
      </c>
      <c r="C17" s="3">
        <v>0.7</v>
      </c>
      <c r="D17" s="3">
        <v>2.75</v>
      </c>
      <c r="E17" s="3">
        <v>161.31897600000002</v>
      </c>
      <c r="F17" t="s">
        <v>107</v>
      </c>
      <c r="G17" t="s">
        <v>24</v>
      </c>
      <c r="H17" s="3">
        <v>18.466000000000001</v>
      </c>
      <c r="I17" t="s">
        <v>98</v>
      </c>
      <c r="J17">
        <v>794233</v>
      </c>
      <c r="K17" s="11">
        <v>1000000</v>
      </c>
      <c r="M17" s="3"/>
    </row>
    <row r="18" spans="1:13" x14ac:dyDescent="0.25">
      <c r="A18" t="s">
        <v>15</v>
      </c>
      <c r="B18">
        <v>2000000</v>
      </c>
      <c r="C18" s="3">
        <v>0.7</v>
      </c>
      <c r="D18" s="3">
        <v>2.75</v>
      </c>
      <c r="E18" s="3">
        <v>161.31897600000002</v>
      </c>
      <c r="F18" t="s">
        <v>107</v>
      </c>
      <c r="G18" t="s">
        <v>24</v>
      </c>
      <c r="H18" s="3">
        <v>18.466000000000001</v>
      </c>
      <c r="I18" t="s">
        <v>98</v>
      </c>
      <c r="J18">
        <v>794233</v>
      </c>
      <c r="K18" s="11">
        <v>1000000</v>
      </c>
    </row>
    <row r="19" spans="1:13" x14ac:dyDescent="0.25">
      <c r="A19" t="s">
        <v>16</v>
      </c>
      <c r="B19">
        <v>2000000</v>
      </c>
      <c r="C19" s="3">
        <v>0.7</v>
      </c>
      <c r="D19" s="3">
        <v>2.75</v>
      </c>
      <c r="E19" s="3">
        <v>161.31897600000002</v>
      </c>
      <c r="F19" t="s">
        <v>107</v>
      </c>
      <c r="G19" t="s">
        <v>24</v>
      </c>
      <c r="H19" s="3">
        <v>18.466000000000001</v>
      </c>
      <c r="I19" t="s">
        <v>98</v>
      </c>
      <c r="J19">
        <v>794233</v>
      </c>
      <c r="K19" s="11">
        <v>1000000</v>
      </c>
    </row>
    <row r="20" spans="1:13" x14ac:dyDescent="0.25">
      <c r="A20" t="s">
        <v>17</v>
      </c>
      <c r="B20">
        <v>2000000</v>
      </c>
      <c r="C20" s="3">
        <v>0.7</v>
      </c>
      <c r="D20" s="3">
        <v>2.75</v>
      </c>
      <c r="E20" s="3">
        <v>161.31897600000002</v>
      </c>
      <c r="F20" t="s">
        <v>107</v>
      </c>
      <c r="G20" t="s">
        <v>24</v>
      </c>
      <c r="H20" s="3">
        <v>18.466000000000001</v>
      </c>
      <c r="I20" t="s">
        <v>98</v>
      </c>
      <c r="J20">
        <v>794233</v>
      </c>
      <c r="K20" s="11">
        <v>1000000</v>
      </c>
    </row>
    <row r="21" spans="1:13" x14ac:dyDescent="0.25">
      <c r="A21" t="s">
        <v>18</v>
      </c>
      <c r="B21">
        <v>2000000</v>
      </c>
      <c r="C21" s="3">
        <v>0.7</v>
      </c>
      <c r="D21" s="3">
        <v>2.75</v>
      </c>
      <c r="E21" s="3">
        <v>161.31897600000002</v>
      </c>
      <c r="F21" t="s">
        <v>107</v>
      </c>
      <c r="G21" t="s">
        <v>24</v>
      </c>
      <c r="H21" s="3">
        <v>18.466000000000001</v>
      </c>
      <c r="I21" t="s">
        <v>98</v>
      </c>
      <c r="J21">
        <v>794233</v>
      </c>
      <c r="K21" s="11">
        <v>1000000</v>
      </c>
    </row>
    <row r="22" spans="1:13" x14ac:dyDescent="0.25">
      <c r="A22" t="s">
        <v>19</v>
      </c>
      <c r="B22">
        <v>2000000</v>
      </c>
      <c r="C22" s="3">
        <v>0.7</v>
      </c>
      <c r="D22" s="3">
        <v>2.75</v>
      </c>
      <c r="E22" s="3">
        <v>161.31897600000002</v>
      </c>
      <c r="F22" t="s">
        <v>107</v>
      </c>
      <c r="G22" t="s">
        <v>24</v>
      </c>
      <c r="H22" s="3">
        <v>18.466000000000001</v>
      </c>
      <c r="I22" t="s">
        <v>98</v>
      </c>
      <c r="J22">
        <v>794233</v>
      </c>
      <c r="K22" s="11">
        <v>1000000</v>
      </c>
    </row>
    <row r="23" spans="1:13" x14ac:dyDescent="0.25">
      <c r="A23" t="s">
        <v>20</v>
      </c>
      <c r="B23">
        <v>2000000</v>
      </c>
      <c r="C23" s="3">
        <v>0.7</v>
      </c>
      <c r="D23" s="3">
        <v>2.75</v>
      </c>
      <c r="E23" s="3">
        <v>161.31897600000002</v>
      </c>
      <c r="F23" t="s">
        <v>107</v>
      </c>
      <c r="G23" t="s">
        <v>24</v>
      </c>
      <c r="H23" s="3">
        <v>18.466000000000001</v>
      </c>
      <c r="I23" t="s">
        <v>98</v>
      </c>
      <c r="J23">
        <v>794233</v>
      </c>
      <c r="K23" s="11">
        <v>1000000</v>
      </c>
    </row>
    <row r="24" spans="1:13" x14ac:dyDescent="0.25">
      <c r="A24" t="s">
        <v>122</v>
      </c>
      <c r="B24">
        <v>2000000</v>
      </c>
      <c r="C24" s="3">
        <v>0.7</v>
      </c>
      <c r="D24" s="3">
        <v>2.75</v>
      </c>
      <c r="E24" s="3">
        <v>161.31897600000002</v>
      </c>
      <c r="F24" t="s">
        <v>107</v>
      </c>
      <c r="G24" t="s">
        <v>24</v>
      </c>
      <c r="H24" s="3">
        <v>18.466000000000001</v>
      </c>
      <c r="I24" t="s">
        <v>98</v>
      </c>
      <c r="J24">
        <v>794233</v>
      </c>
      <c r="K24" s="11">
        <v>1000000</v>
      </c>
    </row>
    <row r="25" spans="1:13" x14ac:dyDescent="0.25">
      <c r="A25" t="s">
        <v>124</v>
      </c>
      <c r="B25">
        <v>2000000</v>
      </c>
      <c r="C25" s="3">
        <v>0.7</v>
      </c>
      <c r="D25" s="3">
        <v>2.75</v>
      </c>
      <c r="E25" s="3">
        <v>161.31897600000002</v>
      </c>
      <c r="F25" t="s">
        <v>107</v>
      </c>
      <c r="G25" t="s">
        <v>24</v>
      </c>
      <c r="H25" s="3">
        <v>18.466000000000001</v>
      </c>
      <c r="I25" t="s">
        <v>98</v>
      </c>
      <c r="J25">
        <v>794233</v>
      </c>
      <c r="K25" s="11">
        <v>1000000</v>
      </c>
    </row>
    <row r="26" spans="1:13" x14ac:dyDescent="0.25">
      <c r="A26" t="s">
        <v>125</v>
      </c>
      <c r="B26">
        <v>2000000</v>
      </c>
      <c r="C26" s="3">
        <v>0.7</v>
      </c>
      <c r="D26" s="3">
        <v>2.75</v>
      </c>
      <c r="E26" s="3">
        <v>161.31897600000002</v>
      </c>
      <c r="F26" t="s">
        <v>107</v>
      </c>
      <c r="G26" t="s">
        <v>24</v>
      </c>
      <c r="H26" s="3">
        <v>18.466000000000001</v>
      </c>
      <c r="I26" t="s">
        <v>98</v>
      </c>
      <c r="J26">
        <v>794233</v>
      </c>
      <c r="K26" s="11">
        <v>1000000</v>
      </c>
    </row>
    <row r="27" spans="1:13" x14ac:dyDescent="0.25">
      <c r="K27" s="11"/>
    </row>
    <row r="28" spans="1:13" x14ac:dyDescent="0.25">
      <c r="K28" s="11"/>
    </row>
    <row r="29" spans="1:13" x14ac:dyDescent="0.25">
      <c r="K29" s="1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041E-FB74-4B38-A724-6E78A11858E8}">
  <dimension ref="A1:B1"/>
  <sheetViews>
    <sheetView workbookViewId="0">
      <selection activeCell="B3" sqref="B3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111</v>
      </c>
      <c r="B1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5A52-0325-43C0-B0AE-1B725B746921}">
  <dimension ref="A1:B6"/>
  <sheetViews>
    <sheetView workbookViewId="0">
      <selection activeCell="B1" sqref="B1"/>
    </sheetView>
  </sheetViews>
  <sheetFormatPr defaultRowHeight="15" x14ac:dyDescent="0.25"/>
  <cols>
    <col min="1" max="1" width="22.42578125" bestFit="1" customWidth="1"/>
  </cols>
  <sheetData>
    <row r="1" spans="1:2" x14ac:dyDescent="0.25">
      <c r="A1" s="8" t="s">
        <v>108</v>
      </c>
      <c r="B1" s="8" t="s">
        <v>2</v>
      </c>
    </row>
    <row r="2" spans="1:2" x14ac:dyDescent="0.25">
      <c r="A2" t="s">
        <v>113</v>
      </c>
    </row>
    <row r="3" spans="1:2" x14ac:dyDescent="0.25">
      <c r="A3" t="s">
        <v>114</v>
      </c>
    </row>
    <row r="4" spans="1:2" x14ac:dyDescent="0.25">
      <c r="A4" t="s">
        <v>115</v>
      </c>
    </row>
    <row r="5" spans="1:2" x14ac:dyDescent="0.25">
      <c r="A5" t="s">
        <v>116</v>
      </c>
    </row>
    <row r="6" spans="1:2" x14ac:dyDescent="0.25">
      <c r="A6" t="s">
        <v>117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Compatibility_SupplierPlant</vt:lpstr>
      <vt:lpstr>Compatibility_PlantMarket</vt:lpstr>
      <vt:lpstr>Distances_SupplierPlant</vt:lpstr>
      <vt:lpstr>Distances_PlantMarket</vt:lpstr>
      <vt:lpstr>Transportation_Cost_Product</vt:lpstr>
      <vt:lpstr>Transportation_Cost_Feedstock</vt:lpstr>
      <vt:lpstr>Technology_Cost</vt:lpstr>
      <vt:lpstr>Labor_Salary</vt:lpstr>
      <vt:lpstr>Labor</vt:lpstr>
      <vt:lpstr>MinMax_Flows</vt:lpstr>
      <vt:lpstr>Storage_Cost</vt:lpstr>
      <vt:lpstr>Utility_Consumption</vt:lpstr>
      <vt:lpstr>Byproduct_Production</vt:lpstr>
      <vt:lpstr>Feedstock_Composition</vt:lpstr>
      <vt:lpstr>Compatibility_Pretreatment</vt:lpstr>
      <vt:lpstr>Yield_Pretreatment</vt:lpstr>
      <vt:lpstr>Compatibility_Conversion_Full</vt:lpstr>
      <vt:lpstr>Compatibility_Conversion</vt:lpstr>
      <vt:lpstr>Yield_Hydrolysis</vt:lpstr>
      <vt:lpstr>Yield_Conversion</vt:lpstr>
      <vt:lpstr>Solid_Loading</vt:lpstr>
      <vt:lpstr>Compatibility_Purification</vt:lpstr>
      <vt:lpstr>Yield_Purification</vt:lpstr>
      <vt:lpstr>Depreciation_Factor</vt:lpstr>
      <vt:lpstr>Operating_Cost</vt:lpstr>
      <vt:lpstr>Maintenance_Cost</vt:lpstr>
      <vt:lpstr>Demand</vt:lpstr>
      <vt:lpstr>Supply</vt:lpstr>
      <vt:lpstr>Price_F</vt:lpstr>
      <vt:lpstr>Price_U</vt:lpstr>
      <vt:lpstr>Price_P</vt:lpstr>
      <vt:lpstr>CEPCI</vt:lpstr>
      <vt:lpstr>CEPCI_Old</vt:lpstr>
      <vt:lpstr>Economics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Digo Valente</dc:creator>
  <cp:lastModifiedBy>Digo Valente</cp:lastModifiedBy>
  <dcterms:created xsi:type="dcterms:W3CDTF">2023-08-15T12:53:45Z</dcterms:created>
  <dcterms:modified xsi:type="dcterms:W3CDTF">2023-09-11T22:14:05Z</dcterms:modified>
</cp:coreProperties>
</file>