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0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5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5.xml" ContentType="application/vnd.openxmlformats-officedocument.drawingml.chart+xml"/>
  <Override PartName="/xl/drawings/drawing16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OWNER\Documents\Notes\PPE\Economics\Dissertation\"/>
    </mc:Choice>
  </mc:AlternateContent>
  <xr:revisionPtr revIDLastSave="0" documentId="8_{66500D88-BA05-41FC-85AE-5D46CAD16C8E}" xr6:coauthVersionLast="47" xr6:coauthVersionMax="47" xr10:uidLastSave="{00000000-0000-0000-0000-000000000000}"/>
  <bookViews>
    <workbookView xWindow="-110" yWindow="-110" windowWidth="19420" windowHeight="10420" firstSheet="4" activeTab="6" xr2:uid="{5E7F3A71-BFC8-4E5A-9B94-DE35856B8CBC}"/>
  </bookViews>
  <sheets>
    <sheet name="Median Wage and Productivity" sheetId="1" r:id="rId1"/>
    <sheet name="Mean and Median Wages" sheetId="2" r:id="rId2"/>
    <sheet name="Mean Median and Prod GDP" sheetId="3" r:id="rId3"/>
    <sheet name="Mean Median and Prod CPI" sheetId="12" r:id="rId4"/>
    <sheet name="Sheet2" sheetId="20" r:id="rId5"/>
    <sheet name="Distributions and Productivity" sheetId="4" r:id="rId6"/>
    <sheet name="CPI and GDP Def" sheetId="5" r:id="rId7"/>
    <sheet name="Net and Gross Capital" sheetId="6" r:id="rId8"/>
    <sheet name="GDP Deflator Weights" sheetId="7" r:id="rId9"/>
    <sheet name="Service Sector Productivity" sheetId="14" r:id="rId10"/>
    <sheet name="Output Price Deflators" sheetId="15" r:id="rId11"/>
    <sheet name="Productivity Measures" sheetId="10" r:id="rId12"/>
    <sheet name="Labour Share of Income" sheetId="16" r:id="rId13"/>
    <sheet name="Prelim Regression Results" sheetId="17" r:id="rId14"/>
    <sheet name="Real Regression Results" sheetId="18" r:id="rId15"/>
    <sheet name="Real RegressionII Results" sheetId="21" r:id="rId16"/>
  </sheets>
  <definedNames>
    <definedName name="_xlnm._FilterDatabase" localSheetId="8" hidden="1">'GDP Deflator Weights'!$O$3:$P$24</definedName>
    <definedName name="_xlnm._FilterDatabase" localSheetId="10" hidden="1">'Output Price Deflators'!$F$1:$I$94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21" l="1"/>
  <c r="F12" i="21"/>
  <c r="F3" i="21"/>
  <c r="F4" i="21"/>
  <c r="F5" i="21"/>
  <c r="F6" i="21"/>
  <c r="F7" i="21"/>
  <c r="F8" i="21"/>
  <c r="F9" i="21"/>
  <c r="F10" i="21"/>
  <c r="F2" i="21"/>
  <c r="A9" i="21"/>
  <c r="A10" i="21" s="1"/>
  <c r="A4" i="21"/>
  <c r="A5" i="21" s="1"/>
  <c r="A6" i="21" s="1"/>
  <c r="A7" i="21" s="1"/>
  <c r="A8" i="21" s="1"/>
  <c r="A3" i="21"/>
  <c r="C19" i="3" l="1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B19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B18" i="3"/>
  <c r="F19" i="18"/>
  <c r="F18" i="18"/>
  <c r="F9" i="18"/>
  <c r="F10" i="18"/>
  <c r="F11" i="18"/>
  <c r="F12" i="18"/>
  <c r="F13" i="18"/>
  <c r="F14" i="18"/>
  <c r="F15" i="18"/>
  <c r="F16" i="18"/>
  <c r="F8" i="18"/>
  <c r="A10" i="18"/>
  <c r="A11" i="18"/>
  <c r="A12" i="18"/>
  <c r="A13" i="18" s="1"/>
  <c r="A14" i="18" s="1"/>
  <c r="A15" i="18" s="1"/>
  <c r="A16" i="18" s="1"/>
  <c r="A9" i="18"/>
  <c r="F3" i="18"/>
  <c r="F4" i="18"/>
  <c r="F5" i="18"/>
  <c r="F6" i="18"/>
  <c r="F2" i="18"/>
  <c r="G2" i="17"/>
  <c r="G22" i="17"/>
  <c r="G23" i="17"/>
  <c r="G24" i="17"/>
  <c r="G25" i="17"/>
  <c r="G26" i="17"/>
  <c r="G27" i="17"/>
  <c r="G28" i="17"/>
  <c r="G29" i="17"/>
  <c r="G18" i="17"/>
  <c r="G19" i="17"/>
  <c r="G20" i="17"/>
  <c r="G21" i="17"/>
  <c r="A22" i="17"/>
  <c r="A23" i="17" s="1"/>
  <c r="A24" i="17" s="1"/>
  <c r="A27" i="17" s="1"/>
  <c r="A28" i="17" s="1"/>
  <c r="A29" i="17" s="1"/>
  <c r="G10" i="17"/>
  <c r="G11" i="17"/>
  <c r="G12" i="17"/>
  <c r="G13" i="17"/>
  <c r="G14" i="17"/>
  <c r="G15" i="17"/>
  <c r="G16" i="17"/>
  <c r="G17" i="17"/>
  <c r="G9" i="17"/>
  <c r="A11" i="17"/>
  <c r="A12" i="17" s="1"/>
  <c r="A15" i="17" s="1"/>
  <c r="A16" i="17" s="1"/>
  <c r="A17" i="17" s="1"/>
  <c r="A10" i="17"/>
  <c r="G5" i="17"/>
  <c r="G3" i="17"/>
  <c r="G4" i="17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B11" i="5"/>
  <c r="O15" i="2"/>
  <c r="P15" i="2"/>
  <c r="Q15" i="2"/>
  <c r="R15" i="2"/>
  <c r="S15" i="2"/>
  <c r="T15" i="2"/>
  <c r="U15" i="2"/>
  <c r="V15" i="2"/>
  <c r="W15" i="2"/>
  <c r="X15" i="2"/>
  <c r="O16" i="2"/>
  <c r="P16" i="2"/>
  <c r="Q16" i="2"/>
  <c r="R16" i="2"/>
  <c r="S16" i="2"/>
  <c r="T16" i="2"/>
  <c r="U16" i="2"/>
  <c r="V16" i="2"/>
  <c r="W16" i="2"/>
  <c r="X16" i="2"/>
  <c r="N16" i="2"/>
  <c r="N15" i="2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" i="16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4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L4" i="15"/>
  <c r="L5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3" i="15"/>
  <c r="K4" i="15"/>
  <c r="K5" i="15" s="1"/>
  <c r="K6" i="15" s="1"/>
  <c r="K7" i="15" s="1"/>
  <c r="K8" i="15" s="1"/>
  <c r="K9" i="15" s="1"/>
  <c r="K10" i="15" s="1"/>
  <c r="K11" i="15" s="1"/>
  <c r="K12" i="15" s="1"/>
  <c r="K13" i="15" s="1"/>
  <c r="K14" i="15" s="1"/>
  <c r="K15" i="15" s="1"/>
  <c r="K16" i="15" s="1"/>
  <c r="K17" i="15" s="1"/>
  <c r="K18" i="15" s="1"/>
  <c r="K19" i="15" s="1"/>
  <c r="K20" i="15" s="1"/>
  <c r="K21" i="15" s="1"/>
  <c r="K22" i="15" s="1"/>
  <c r="K23" i="15" s="1"/>
  <c r="K24" i="15" s="1"/>
  <c r="K25" i="15" s="1"/>
  <c r="F5" i="15"/>
  <c r="F6" i="15" s="1"/>
  <c r="F7" i="15" s="1"/>
  <c r="F8" i="15" s="1"/>
  <c r="F9" i="15" s="1"/>
  <c r="F10" i="15" s="1"/>
  <c r="F11" i="15" s="1"/>
  <c r="F12" i="15" s="1"/>
  <c r="F13" i="15" s="1"/>
  <c r="F14" i="15" s="1"/>
  <c r="F15" i="15" s="1"/>
  <c r="F16" i="15" s="1"/>
  <c r="F17" i="15" s="1"/>
  <c r="F18" i="15" s="1"/>
  <c r="F19" i="15" s="1"/>
  <c r="F20" i="15" s="1"/>
  <c r="F21" i="15" s="1"/>
  <c r="F22" i="15" s="1"/>
  <c r="F23" i="15" s="1"/>
  <c r="F24" i="15" s="1"/>
  <c r="F25" i="15" s="1"/>
  <c r="F4" i="15"/>
  <c r="O5" i="14" l="1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4" i="14"/>
  <c r="A5" i="14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G55" i="1"/>
  <c r="G54" i="1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B6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B10" i="12"/>
  <c r="X4" i="12"/>
  <c r="X8" i="12" s="1"/>
  <c r="W4" i="12"/>
  <c r="V4" i="12"/>
  <c r="U4" i="12"/>
  <c r="U8" i="12" s="1"/>
  <c r="T4" i="12"/>
  <c r="S4" i="12"/>
  <c r="R4" i="12"/>
  <c r="Q4" i="12"/>
  <c r="P4" i="12"/>
  <c r="P8" i="12" s="1"/>
  <c r="O4" i="12"/>
  <c r="N4" i="12"/>
  <c r="M4" i="12"/>
  <c r="M8" i="12" s="1"/>
  <c r="L4" i="12"/>
  <c r="K4" i="12"/>
  <c r="J4" i="12"/>
  <c r="I4" i="12"/>
  <c r="H4" i="12"/>
  <c r="H8" i="12" s="1"/>
  <c r="G4" i="12"/>
  <c r="F4" i="12"/>
  <c r="E4" i="12"/>
  <c r="E8" i="12" s="1"/>
  <c r="D4" i="12"/>
  <c r="C4" i="12"/>
  <c r="B4" i="12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C7" i="10"/>
  <c r="C8" i="10"/>
  <c r="C9" i="10"/>
  <c r="C6" i="10"/>
  <c r="D1" i="10"/>
  <c r="E1" i="10" s="1"/>
  <c r="F1" i="10" s="1"/>
  <c r="G1" i="10" s="1"/>
  <c r="H1" i="10" s="1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M12" i="12" l="1"/>
  <c r="E12" i="12"/>
  <c r="B12" i="12"/>
  <c r="O12" i="12"/>
  <c r="G12" i="12"/>
  <c r="W12" i="12"/>
  <c r="U12" i="12"/>
  <c r="B8" i="12"/>
  <c r="B14" i="12" s="1"/>
  <c r="R8" i="12"/>
  <c r="I11" i="12"/>
  <c r="X12" i="12"/>
  <c r="V8" i="12"/>
  <c r="F8" i="12"/>
  <c r="I8" i="12"/>
  <c r="J8" i="12"/>
  <c r="M14" i="12"/>
  <c r="P12" i="12"/>
  <c r="N8" i="12"/>
  <c r="Q12" i="12"/>
  <c r="Q8" i="12"/>
  <c r="J12" i="12"/>
  <c r="R12" i="12"/>
  <c r="H12" i="12"/>
  <c r="S12" i="12"/>
  <c r="I12" i="12"/>
  <c r="K12" i="12"/>
  <c r="D12" i="12"/>
  <c r="L12" i="12"/>
  <c r="T12" i="12"/>
  <c r="C12" i="12"/>
  <c r="F12" i="12"/>
  <c r="N12" i="12"/>
  <c r="V12" i="12"/>
  <c r="C8" i="12"/>
  <c r="C14" i="12" s="1"/>
  <c r="K8" i="12"/>
  <c r="S8" i="12"/>
  <c r="D8" i="12"/>
  <c r="L8" i="12"/>
  <c r="T8" i="12"/>
  <c r="T14" i="12" s="1"/>
  <c r="G8" i="12"/>
  <c r="G14" i="12" s="1"/>
  <c r="O8" i="12"/>
  <c r="O14" i="12" s="1"/>
  <c r="W8" i="12"/>
  <c r="W14" i="12" s="1"/>
  <c r="I14" i="12" l="1"/>
  <c r="S14" i="12"/>
  <c r="N14" i="12"/>
  <c r="H14" i="12"/>
  <c r="I15" i="12"/>
  <c r="K14" i="12"/>
  <c r="U14" i="12"/>
  <c r="U15" i="12" s="1"/>
  <c r="R14" i="12"/>
  <c r="K11" i="12"/>
  <c r="C11" i="12"/>
  <c r="C15" i="12" s="1"/>
  <c r="L14" i="12"/>
  <c r="S11" i="12"/>
  <c r="E14" i="12"/>
  <c r="F14" i="12"/>
  <c r="X11" i="12"/>
  <c r="V11" i="12"/>
  <c r="V15" i="12" s="1"/>
  <c r="D14" i="12"/>
  <c r="Q14" i="12"/>
  <c r="P11" i="12"/>
  <c r="N11" i="12"/>
  <c r="N15" i="12" s="1"/>
  <c r="T11" i="12"/>
  <c r="T15" i="12" s="1"/>
  <c r="J14" i="12"/>
  <c r="V14" i="12"/>
  <c r="X15" i="12"/>
  <c r="X16" i="12" s="1"/>
  <c r="H11" i="12"/>
  <c r="H15" i="12" s="1"/>
  <c r="F11" i="12"/>
  <c r="L11" i="12"/>
  <c r="L15" i="12" s="1"/>
  <c r="U11" i="12"/>
  <c r="D11" i="12"/>
  <c r="R11" i="12"/>
  <c r="M11" i="12"/>
  <c r="M15" i="12" s="1"/>
  <c r="N16" i="12" s="1"/>
  <c r="E11" i="12"/>
  <c r="E15" i="12" s="1"/>
  <c r="J11" i="12"/>
  <c r="B11" i="12"/>
  <c r="B15" i="12" s="1"/>
  <c r="C16" i="12" s="1"/>
  <c r="O11" i="12"/>
  <c r="O15" i="12" s="1"/>
  <c r="O16" i="12" s="1"/>
  <c r="X14" i="12"/>
  <c r="Q11" i="12"/>
  <c r="W11" i="12"/>
  <c r="W15" i="12" s="1"/>
  <c r="G11" i="12"/>
  <c r="G15" i="12" s="1"/>
  <c r="P14" i="12"/>
  <c r="P15" i="12" s="1"/>
  <c r="S15" i="12"/>
  <c r="F15" i="12" l="1"/>
  <c r="F16" i="12" s="1"/>
  <c r="J15" i="12"/>
  <c r="J16" i="12" s="1"/>
  <c r="I16" i="12"/>
  <c r="D15" i="12"/>
  <c r="K15" i="12"/>
  <c r="L16" i="12" s="1"/>
  <c r="D16" i="12"/>
  <c r="V16" i="12"/>
  <c r="W16" i="12"/>
  <c r="R15" i="12"/>
  <c r="S16" i="12" s="1"/>
  <c r="Q15" i="12"/>
  <c r="P16" i="12"/>
  <c r="Q16" i="12"/>
  <c r="G16" i="12"/>
  <c r="K16" i="12"/>
  <c r="U16" i="12"/>
  <c r="E16" i="12"/>
  <c r="T16" i="12"/>
  <c r="H16" i="12"/>
  <c r="M16" i="12"/>
  <c r="X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B13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B12" i="6"/>
  <c r="B11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C6" i="6"/>
  <c r="C7" i="6"/>
  <c r="C5" i="6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C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B9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B5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B4" i="5"/>
  <c r="R16" i="12" l="1"/>
  <c r="B13" i="2"/>
  <c r="O14" i="2"/>
  <c r="G14" i="2"/>
  <c r="X13" i="2"/>
  <c r="X14" i="2" s="1"/>
  <c r="W13" i="2"/>
  <c r="W14" i="2" s="1"/>
  <c r="V13" i="2"/>
  <c r="V14" i="2" s="1"/>
  <c r="U13" i="2"/>
  <c r="U14" i="2" s="1"/>
  <c r="T13" i="2"/>
  <c r="T14" i="2" s="1"/>
  <c r="S13" i="2"/>
  <c r="S14" i="2" s="1"/>
  <c r="R13" i="2"/>
  <c r="R14" i="2" s="1"/>
  <c r="Q13" i="2"/>
  <c r="Q14" i="2" s="1"/>
  <c r="P13" i="2"/>
  <c r="P14" i="2" s="1"/>
  <c r="O13" i="2"/>
  <c r="N13" i="2"/>
  <c r="N14" i="2" s="1"/>
  <c r="M13" i="2"/>
  <c r="M14" i="2" s="1"/>
  <c r="L13" i="2"/>
  <c r="L14" i="2" s="1"/>
  <c r="K13" i="2"/>
  <c r="K14" i="2" s="1"/>
  <c r="J13" i="2"/>
  <c r="J14" i="2" s="1"/>
  <c r="I13" i="2"/>
  <c r="I14" i="2" s="1"/>
  <c r="H13" i="2"/>
  <c r="H14" i="2" s="1"/>
  <c r="G13" i="2"/>
  <c r="F13" i="2"/>
  <c r="F14" i="2" s="1"/>
  <c r="E13" i="2"/>
  <c r="E14" i="2" s="1"/>
  <c r="D13" i="2"/>
  <c r="D14" i="2" s="1"/>
  <c r="C13" i="2"/>
  <c r="C14" i="2" s="1"/>
  <c r="B11" i="2"/>
  <c r="C11" i="2"/>
  <c r="D11" i="2"/>
  <c r="E11" i="2"/>
  <c r="F11" i="2"/>
  <c r="G11" i="2"/>
  <c r="B12" i="2"/>
  <c r="C12" i="2"/>
  <c r="D12" i="2"/>
  <c r="E12" i="2"/>
  <c r="F12" i="2"/>
  <c r="G12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H12" i="2"/>
  <c r="H11" i="2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C19" i="1"/>
  <c r="C18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C17" i="1"/>
  <c r="C16" i="1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B33" i="4"/>
  <c r="B34" i="4"/>
  <c r="B35" i="4"/>
  <c r="B36" i="4"/>
  <c r="B37" i="4"/>
  <c r="B38" i="4"/>
  <c r="B39" i="4"/>
  <c r="B32" i="4"/>
  <c r="B31" i="4"/>
  <c r="A37" i="4"/>
  <c r="A38" i="4"/>
  <c r="A39" i="4"/>
  <c r="A32" i="4"/>
  <c r="A33" i="4"/>
  <c r="A34" i="4"/>
  <c r="A35" i="4"/>
  <c r="A36" i="4"/>
  <c r="A31" i="4"/>
  <c r="C12" i="4"/>
  <c r="D12" i="4"/>
  <c r="E12" i="4"/>
  <c r="F12" i="4"/>
  <c r="G12" i="4"/>
  <c r="H12" i="4"/>
  <c r="I12" i="4"/>
  <c r="J12" i="4"/>
  <c r="J21" i="4" s="1"/>
  <c r="K12" i="4"/>
  <c r="L12" i="4"/>
  <c r="M12" i="4"/>
  <c r="N12" i="4"/>
  <c r="O12" i="4"/>
  <c r="P12" i="4"/>
  <c r="Q12" i="4"/>
  <c r="R12" i="4"/>
  <c r="R21" i="4" s="1"/>
  <c r="S12" i="4"/>
  <c r="T12" i="4"/>
  <c r="U12" i="4"/>
  <c r="V12" i="4"/>
  <c r="W12" i="4"/>
  <c r="X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B13" i="4"/>
  <c r="B14" i="4"/>
  <c r="B15" i="4"/>
  <c r="B16" i="4"/>
  <c r="B17" i="4"/>
  <c r="B18" i="4"/>
  <c r="B19" i="4"/>
  <c r="B20" i="4"/>
  <c r="B12" i="4"/>
  <c r="C21" i="4" s="1"/>
  <c r="H21" i="4"/>
  <c r="P21" i="4"/>
  <c r="X21" i="4"/>
  <c r="A22" i="4"/>
  <c r="A23" i="4"/>
  <c r="A24" i="4"/>
  <c r="A25" i="4"/>
  <c r="A26" i="4"/>
  <c r="A27" i="4"/>
  <c r="A28" i="4"/>
  <c r="A29" i="4"/>
  <c r="A21" i="4"/>
  <c r="A20" i="4"/>
  <c r="A13" i="4"/>
  <c r="A14" i="4"/>
  <c r="A15" i="4"/>
  <c r="A16" i="4"/>
  <c r="A17" i="4"/>
  <c r="A18" i="4"/>
  <c r="A19" i="4"/>
  <c r="A12" i="4"/>
  <c r="A3" i="4"/>
  <c r="A4" i="4"/>
  <c r="A5" i="4"/>
  <c r="A6" i="4"/>
  <c r="A7" i="4"/>
  <c r="A8" i="4"/>
  <c r="A9" i="4"/>
  <c r="A10" i="4"/>
  <c r="A2" i="4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C15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B14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B10" i="3"/>
  <c r="B4" i="3"/>
  <c r="B5" i="3" s="1"/>
  <c r="B11" i="3" s="1"/>
  <c r="C4" i="3"/>
  <c r="C5" i="3" s="1"/>
  <c r="D4" i="3"/>
  <c r="D5" i="3" s="1"/>
  <c r="E4" i="3"/>
  <c r="E5" i="3" s="1"/>
  <c r="F4" i="3"/>
  <c r="F5" i="3" s="1"/>
  <c r="G4" i="3"/>
  <c r="G5" i="3" s="1"/>
  <c r="H4" i="3"/>
  <c r="H5" i="3" s="1"/>
  <c r="I4" i="3"/>
  <c r="I5" i="3" s="1"/>
  <c r="J4" i="3"/>
  <c r="J5" i="3" s="1"/>
  <c r="J11" i="3" s="1"/>
  <c r="K4" i="3"/>
  <c r="K5" i="3" s="1"/>
  <c r="L4" i="3"/>
  <c r="L5" i="3" s="1"/>
  <c r="M4" i="3"/>
  <c r="M5" i="3" s="1"/>
  <c r="N4" i="3"/>
  <c r="N5" i="3" s="1"/>
  <c r="O4" i="3"/>
  <c r="O5" i="3" s="1"/>
  <c r="P4" i="3"/>
  <c r="P5" i="3" s="1"/>
  <c r="Q4" i="3"/>
  <c r="Q5" i="3" s="1"/>
  <c r="R4" i="3"/>
  <c r="R5" i="3" s="1"/>
  <c r="R11" i="3" s="1"/>
  <c r="S4" i="3"/>
  <c r="S5" i="3" s="1"/>
  <c r="U4" i="3"/>
  <c r="U5" i="3" s="1"/>
  <c r="V4" i="3"/>
  <c r="V5" i="3" s="1"/>
  <c r="W4" i="3"/>
  <c r="W5" i="3" s="1"/>
  <c r="X4" i="3"/>
  <c r="X5" i="3" s="1"/>
  <c r="T4" i="3"/>
  <c r="T5" i="3" s="1"/>
  <c r="B21" i="4" l="1"/>
  <c r="Q21" i="4"/>
  <c r="I21" i="4"/>
  <c r="W21" i="4"/>
  <c r="O21" i="4"/>
  <c r="G21" i="4"/>
  <c r="V21" i="4"/>
  <c r="N21" i="4"/>
  <c r="F21" i="4"/>
  <c r="U21" i="4"/>
  <c r="M21" i="4"/>
  <c r="E21" i="4"/>
  <c r="T21" i="4"/>
  <c r="L21" i="4"/>
  <c r="D21" i="4"/>
  <c r="S21" i="4"/>
  <c r="K21" i="4"/>
  <c r="J9" i="3"/>
  <c r="I9" i="3"/>
  <c r="X9" i="3"/>
  <c r="P9" i="3"/>
  <c r="H9" i="3"/>
  <c r="R9" i="3"/>
  <c r="Q9" i="3"/>
  <c r="W9" i="3"/>
  <c r="O9" i="3"/>
  <c r="G9" i="3"/>
  <c r="I11" i="3"/>
  <c r="V9" i="3"/>
  <c r="N9" i="3"/>
  <c r="F9" i="3"/>
  <c r="Q11" i="3"/>
  <c r="U9" i="3"/>
  <c r="M9" i="3"/>
  <c r="E9" i="3"/>
  <c r="T9" i="3"/>
  <c r="L9" i="3"/>
  <c r="D9" i="3"/>
  <c r="B9" i="3"/>
  <c r="S9" i="3"/>
  <c r="K9" i="3"/>
  <c r="C9" i="3"/>
  <c r="H11" i="3"/>
  <c r="S11" i="3"/>
  <c r="K11" i="3"/>
  <c r="C11" i="3"/>
  <c r="W7" i="3"/>
  <c r="S7" i="3"/>
  <c r="K7" i="3"/>
  <c r="C7" i="3"/>
  <c r="R7" i="3"/>
  <c r="J7" i="3"/>
  <c r="B7" i="3"/>
  <c r="B13" i="3" s="1"/>
  <c r="Q7" i="3"/>
  <c r="I7" i="3"/>
  <c r="X7" i="3"/>
  <c r="P7" i="3"/>
  <c r="H7" i="3"/>
  <c r="O7" i="3"/>
  <c r="G7" i="3"/>
  <c r="V7" i="3"/>
  <c r="V13" i="3" s="1"/>
  <c r="N7" i="3"/>
  <c r="F7" i="3"/>
  <c r="U7" i="3"/>
  <c r="M7" i="3"/>
  <c r="E7" i="3"/>
  <c r="T7" i="3"/>
  <c r="L7" i="3"/>
  <c r="D7" i="3"/>
  <c r="T11" i="3"/>
  <c r="P11" i="3"/>
  <c r="X11" i="3"/>
  <c r="O11" i="3"/>
  <c r="G11" i="3"/>
  <c r="W11" i="3"/>
  <c r="N11" i="3"/>
  <c r="F11" i="3"/>
  <c r="V11" i="3"/>
  <c r="M11" i="3"/>
  <c r="E11" i="3"/>
  <c r="U11" i="3"/>
  <c r="L11" i="3"/>
  <c r="D11" i="3"/>
  <c r="D22" i="4" l="1"/>
  <c r="L22" i="4"/>
  <c r="T22" i="4"/>
  <c r="E22" i="4"/>
  <c r="M22" i="4"/>
  <c r="U22" i="4"/>
  <c r="F22" i="4"/>
  <c r="N22" i="4"/>
  <c r="V22" i="4"/>
  <c r="G22" i="4"/>
  <c r="O22" i="4"/>
  <c r="W22" i="4"/>
  <c r="J22" i="4"/>
  <c r="H22" i="4"/>
  <c r="P22" i="4"/>
  <c r="X22" i="4"/>
  <c r="I22" i="4"/>
  <c r="Q22" i="4"/>
  <c r="C22" i="4"/>
  <c r="K22" i="4"/>
  <c r="S22" i="4"/>
  <c r="B22" i="4"/>
  <c r="R22" i="4"/>
  <c r="N13" i="3"/>
  <c r="Q13" i="3"/>
  <c r="J13" i="3"/>
  <c r="T13" i="3"/>
  <c r="O13" i="3"/>
  <c r="R13" i="3"/>
  <c r="E13" i="3"/>
  <c r="H13" i="3"/>
  <c r="C13" i="3"/>
  <c r="G13" i="3"/>
  <c r="M13" i="3"/>
  <c r="P13" i="3"/>
  <c r="K13" i="3"/>
  <c r="D13" i="3"/>
  <c r="L13" i="3"/>
  <c r="U13" i="3"/>
  <c r="X13" i="3"/>
  <c r="S13" i="3"/>
  <c r="F13" i="3"/>
  <c r="I13" i="3"/>
  <c r="W13" i="3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B15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E14" i="1"/>
  <c r="F14" i="1"/>
  <c r="D14" i="1"/>
  <c r="C14" i="1"/>
  <c r="D12" i="1"/>
  <c r="E13" i="1" s="1"/>
  <c r="E12" i="1"/>
  <c r="F12" i="1"/>
  <c r="G12" i="1"/>
  <c r="H12" i="1"/>
  <c r="H13" i="1" s="1"/>
  <c r="I12" i="1"/>
  <c r="J12" i="1"/>
  <c r="K12" i="1"/>
  <c r="K13" i="1" s="1"/>
  <c r="L12" i="1"/>
  <c r="M12" i="1"/>
  <c r="N12" i="1"/>
  <c r="O12" i="1"/>
  <c r="P12" i="1"/>
  <c r="P13" i="1" s="1"/>
  <c r="Q12" i="1"/>
  <c r="R13" i="1" s="1"/>
  <c r="R12" i="1"/>
  <c r="S12" i="1"/>
  <c r="S13" i="1" s="1"/>
  <c r="T12" i="1"/>
  <c r="U12" i="1"/>
  <c r="V12" i="1"/>
  <c r="W12" i="1"/>
  <c r="X12" i="1"/>
  <c r="X13" i="1" s="1"/>
  <c r="C12" i="1"/>
  <c r="F13" i="1"/>
  <c r="G13" i="1"/>
  <c r="J13" i="1"/>
  <c r="M13" i="1"/>
  <c r="N13" i="1"/>
  <c r="O13" i="1"/>
  <c r="U13" i="1"/>
  <c r="V13" i="1"/>
  <c r="W13" i="1"/>
  <c r="C13" i="1"/>
  <c r="B12" i="1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G10" i="2"/>
  <c r="F10" i="2"/>
  <c r="E10" i="2"/>
  <c r="D10" i="2"/>
  <c r="C10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B9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B8" i="2"/>
  <c r="B7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B6" i="2"/>
  <c r="B5" i="2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B11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B10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B9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B8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B7" i="1"/>
  <c r="B5" i="1"/>
  <c r="F23" i="4" l="1"/>
  <c r="N23" i="4"/>
  <c r="V23" i="4"/>
  <c r="B23" i="4"/>
  <c r="L23" i="4"/>
  <c r="G23" i="4"/>
  <c r="O23" i="4"/>
  <c r="W23" i="4"/>
  <c r="H23" i="4"/>
  <c r="P23" i="4"/>
  <c r="X23" i="4"/>
  <c r="I23" i="4"/>
  <c r="Q23" i="4"/>
  <c r="T23" i="4"/>
  <c r="J23" i="4"/>
  <c r="R23" i="4"/>
  <c r="D23" i="4"/>
  <c r="C23" i="4"/>
  <c r="K23" i="4"/>
  <c r="S23" i="4"/>
  <c r="E23" i="4"/>
  <c r="M23" i="4"/>
  <c r="U23" i="4"/>
  <c r="T13" i="1"/>
  <c r="L13" i="1"/>
  <c r="D13" i="1"/>
  <c r="Q13" i="1"/>
  <c r="I13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H24" i="4" l="1"/>
  <c r="P24" i="4"/>
  <c r="X24" i="4"/>
  <c r="I24" i="4"/>
  <c r="Q24" i="4"/>
  <c r="B24" i="4"/>
  <c r="J24" i="4"/>
  <c r="R24" i="4"/>
  <c r="C24" i="4"/>
  <c r="K24" i="4"/>
  <c r="S24" i="4"/>
  <c r="N24" i="4"/>
  <c r="D24" i="4"/>
  <c r="L24" i="4"/>
  <c r="T24" i="4"/>
  <c r="E24" i="4"/>
  <c r="M24" i="4"/>
  <c r="U24" i="4"/>
  <c r="G24" i="4"/>
  <c r="O24" i="4"/>
  <c r="W24" i="4"/>
  <c r="F24" i="4"/>
  <c r="V24" i="4"/>
  <c r="J25" i="4" l="1"/>
  <c r="R25" i="4"/>
  <c r="C25" i="4"/>
  <c r="K25" i="4"/>
  <c r="S25" i="4"/>
  <c r="P25" i="4"/>
  <c r="D25" i="4"/>
  <c r="L25" i="4"/>
  <c r="T25" i="4"/>
  <c r="B25" i="4"/>
  <c r="E25" i="4"/>
  <c r="M25" i="4"/>
  <c r="U25" i="4"/>
  <c r="X25" i="4"/>
  <c r="F25" i="4"/>
  <c r="N25" i="4"/>
  <c r="V25" i="4"/>
  <c r="G25" i="4"/>
  <c r="O25" i="4"/>
  <c r="W25" i="4"/>
  <c r="H25" i="4"/>
  <c r="I25" i="4"/>
  <c r="Q25" i="4"/>
  <c r="D26" i="4" l="1"/>
  <c r="L26" i="4"/>
  <c r="T26" i="4"/>
  <c r="E26" i="4"/>
  <c r="M26" i="4"/>
  <c r="U26" i="4"/>
  <c r="R26" i="4"/>
  <c r="F26" i="4"/>
  <c r="N26" i="4"/>
  <c r="V26" i="4"/>
  <c r="G26" i="4"/>
  <c r="O26" i="4"/>
  <c r="W26" i="4"/>
  <c r="B26" i="4"/>
  <c r="H26" i="4"/>
  <c r="P26" i="4"/>
  <c r="X26" i="4"/>
  <c r="I26" i="4"/>
  <c r="Q26" i="4"/>
  <c r="C26" i="4"/>
  <c r="K26" i="4"/>
  <c r="S26" i="4"/>
  <c r="J26" i="4"/>
  <c r="F27" i="4" l="1"/>
  <c r="N27" i="4"/>
  <c r="V27" i="4"/>
  <c r="G27" i="4"/>
  <c r="O27" i="4"/>
  <c r="W27" i="4"/>
  <c r="H27" i="4"/>
  <c r="P27" i="4"/>
  <c r="X27" i="4"/>
  <c r="I27" i="4"/>
  <c r="Q27" i="4"/>
  <c r="L27" i="4"/>
  <c r="J27" i="4"/>
  <c r="R27" i="4"/>
  <c r="B27" i="4"/>
  <c r="C27" i="4"/>
  <c r="K27" i="4"/>
  <c r="S27" i="4"/>
  <c r="D27" i="4"/>
  <c r="E27" i="4"/>
  <c r="M27" i="4"/>
  <c r="U27" i="4"/>
  <c r="T27" i="4"/>
  <c r="H28" i="4" l="1"/>
  <c r="P28" i="4"/>
  <c r="X28" i="4"/>
  <c r="I28" i="4"/>
  <c r="Q28" i="4"/>
  <c r="N28" i="4"/>
  <c r="J28" i="4"/>
  <c r="R28" i="4"/>
  <c r="C28" i="4"/>
  <c r="K28" i="4"/>
  <c r="S28" i="4"/>
  <c r="V28" i="4"/>
  <c r="D28" i="4"/>
  <c r="L28" i="4"/>
  <c r="T28" i="4"/>
  <c r="E28" i="4"/>
  <c r="M28" i="4"/>
  <c r="U28" i="4"/>
  <c r="B28" i="4"/>
  <c r="F28" i="4"/>
  <c r="G28" i="4"/>
  <c r="O28" i="4"/>
  <c r="W28" i="4"/>
  <c r="J29" i="4" l="1"/>
  <c r="R29" i="4"/>
  <c r="C29" i="4"/>
  <c r="K29" i="4"/>
  <c r="S29" i="4"/>
  <c r="X29" i="4"/>
  <c r="D29" i="4"/>
  <c r="L29" i="4"/>
  <c r="T29" i="4"/>
  <c r="E29" i="4"/>
  <c r="M29" i="4"/>
  <c r="U29" i="4"/>
  <c r="B29" i="4"/>
  <c r="F29" i="4"/>
  <c r="N29" i="4"/>
  <c r="V29" i="4"/>
  <c r="G29" i="4"/>
  <c r="O29" i="4"/>
  <c r="W29" i="4"/>
  <c r="P29" i="4"/>
  <c r="I29" i="4"/>
  <c r="Q29" i="4"/>
  <c r="H29" i="4"/>
</calcChain>
</file>

<file path=xl/sharedStrings.xml><?xml version="1.0" encoding="utf-8"?>
<sst xmlns="http://schemas.openxmlformats.org/spreadsheetml/2006/main" count="583" uniqueCount="330">
  <si>
    <t>Year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</si>
  <si>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</si>
  <si>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</si>
  <si>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</si>
  <si>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</si>
  <si>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</si>
  <si>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</si>
  <si>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</si>
  <si>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</si>
  <si>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</si>
  <si>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</si>
  <si>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</si>
  <si>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</si>
  <si>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</si>
  <si>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</si>
  <si>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</si>
  <si>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</si>
  <si>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</si>
  <si>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</si>
  <si>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2016</t>
  </si>
  <si>
    <t>2017</t>
  </si>
  <si>
    <t>2018</t>
  </si>
  <si>
    <t>2019</t>
  </si>
  <si>
    <t>OpH CP</t>
  </si>
  <si>
    <t>Median Wage CP</t>
  </si>
  <si>
    <t>Median Wage CPI Adj</t>
  </si>
  <si>
    <t>CPI/100</t>
  </si>
  <si>
    <t>Output PI 2019=100</t>
  </si>
  <si>
    <t>Output PI 2015=100</t>
  </si>
  <si>
    <t>Output PI 2015=100 /100</t>
  </si>
  <si>
    <t>OpH OPI Adj</t>
  </si>
  <si>
    <t>Median Wage Index 1997=100</t>
  </si>
  <si>
    <t>OpH Index 1997=100</t>
  </si>
  <si>
    <t>Median Wage</t>
  </si>
  <si>
    <t>Mean Wage</t>
  </si>
  <si>
    <t>Mean Wage Adj</t>
  </si>
  <si>
    <t>Median Wage Adj</t>
  </si>
  <si>
    <t>Median Wage Indexed 1997=100</t>
  </si>
  <si>
    <t>Mean Wage Indexed 1997=100</t>
  </si>
  <si>
    <t>Difference</t>
  </si>
  <si>
    <t>Difference in Difference</t>
  </si>
  <si>
    <t>Change in Difference</t>
  </si>
  <si>
    <t>Rolling Sum</t>
  </si>
  <si>
    <t>Relative Change</t>
  </si>
  <si>
    <t>GDP Implicit Price Deflator 2019=100</t>
  </si>
  <si>
    <t>GDP Implicit Price Deflator 2015=100</t>
  </si>
  <si>
    <t>Mean Wage adj. GDP</t>
  </si>
  <si>
    <t>OpH  Adj. GDP</t>
  </si>
  <si>
    <t>Mean Compensation</t>
  </si>
  <si>
    <t>Mean Comp adj. GDP</t>
  </si>
  <si>
    <t>Mean Comp Indexed 1997=100</t>
  </si>
  <si>
    <t>Diff Comp-Prod</t>
  </si>
  <si>
    <t>Change in labour share</t>
  </si>
  <si>
    <t>Median Wage Index Slope</t>
  </si>
  <si>
    <t>OpH Index Slope</t>
  </si>
  <si>
    <t>Median Wage period diff</t>
  </si>
  <si>
    <t>OpH period diff</t>
  </si>
  <si>
    <t>Median Wage Indexed 2003=100</t>
  </si>
  <si>
    <t>Mean Wage Indexed 2003=100</t>
  </si>
  <si>
    <t>CPI</t>
  </si>
  <si>
    <t>GDP Def 2019=100</t>
  </si>
  <si>
    <t>CPI 2015=100</t>
  </si>
  <si>
    <t>GDP Def 1997=100</t>
  </si>
  <si>
    <t>CPI 1997=100</t>
  </si>
  <si>
    <t>SPPI 2010=100</t>
  </si>
  <si>
    <t>Manufactured PPI 2015=100</t>
  </si>
  <si>
    <t>SPPI 1998=100</t>
  </si>
  <si>
    <t>M PPI 1997=100</t>
  </si>
  <si>
    <t>Total Asset Depreciation, 2022 prices</t>
  </si>
  <si>
    <t>Gross Capital Stock, 2022 prices</t>
  </si>
  <si>
    <t>Net Capital Stock, 2022 prices</t>
  </si>
  <si>
    <t>TAD YoY%</t>
  </si>
  <si>
    <t>GCS YoY%</t>
  </si>
  <si>
    <t>NCS YoY%</t>
  </si>
  <si>
    <t>-</t>
  </si>
  <si>
    <t>TAD CP</t>
  </si>
  <si>
    <t>GCS CP</t>
  </si>
  <si>
    <t>NCS CP</t>
  </si>
  <si>
    <t>GCS Index 1997=100</t>
  </si>
  <si>
    <t>NCS Index 1997=100</t>
  </si>
  <si>
    <t>TAD Index 1997=100</t>
  </si>
  <si>
    <t xml:space="preserve">Agriculture </t>
  </si>
  <si>
    <t>A</t>
  </si>
  <si>
    <t xml:space="preserve">Mining and quarrying </t>
  </si>
  <si>
    <t>B</t>
  </si>
  <si>
    <t>Manufacture of food products, beverages and tobacco</t>
  </si>
  <si>
    <t xml:space="preserve">CA
</t>
  </si>
  <si>
    <t xml:space="preserve">Manufacture of textiles, wearing apparel and leather products </t>
  </si>
  <si>
    <t>CB</t>
  </si>
  <si>
    <t xml:space="preserve">Manufacture of wood and paper products, and printing </t>
  </si>
  <si>
    <t>CC</t>
  </si>
  <si>
    <t xml:space="preserve">Manufacture of coke, and refined petroleum products </t>
  </si>
  <si>
    <t>CD</t>
  </si>
  <si>
    <t xml:space="preserve">Manufacture of chemicals and chemical products </t>
  </si>
  <si>
    <t xml:space="preserve"> CE</t>
  </si>
  <si>
    <t xml:space="preserve">Manufacture of basic pharmaceutical products and pharmaceutical preparations </t>
  </si>
  <si>
    <t>CF</t>
  </si>
  <si>
    <t xml:space="preserve">Manufacture of rubber and plastic products and other non-metallic mineral products </t>
  </si>
  <si>
    <t>CG</t>
  </si>
  <si>
    <t xml:space="preserve">Manufacture of basic metals and metal products </t>
  </si>
  <si>
    <t>CH</t>
  </si>
  <si>
    <t xml:space="preserve">Manufacture of computer, electronic and optical products </t>
  </si>
  <si>
    <t>CI</t>
  </si>
  <si>
    <t xml:space="preserve">Manufacture of electrical equipment </t>
  </si>
  <si>
    <t>CJ</t>
  </si>
  <si>
    <t>Manufacture of machinery and equipment not elsewhere classified</t>
  </si>
  <si>
    <t>CK</t>
  </si>
  <si>
    <t xml:space="preserve">Manufacture of transport equipment </t>
  </si>
  <si>
    <t>CL</t>
  </si>
  <si>
    <t xml:space="preserve">Other manufacturing </t>
  </si>
  <si>
    <t>CM</t>
  </si>
  <si>
    <t xml:space="preserve">Manufacturing </t>
  </si>
  <si>
    <t>C</t>
  </si>
  <si>
    <t xml:space="preserve">Electricity, gas, steam and air conditioning supply </t>
  </si>
  <si>
    <t>D</t>
  </si>
  <si>
    <t xml:space="preserve">Water supply; sewerage, waste management and remediation activities </t>
  </si>
  <si>
    <t>E</t>
  </si>
  <si>
    <t xml:space="preserve">Production </t>
  </si>
  <si>
    <t>B - E</t>
  </si>
  <si>
    <t xml:space="preserve">Construction </t>
  </si>
  <si>
    <t>F</t>
  </si>
  <si>
    <t xml:space="preserve">Production and construction </t>
  </si>
  <si>
    <t>B - F</t>
  </si>
  <si>
    <t xml:space="preserve">Wholesale and retail trade and repair of motor vehicles and motorcycles </t>
  </si>
  <si>
    <t>G</t>
  </si>
  <si>
    <t xml:space="preserve">Transportation and storage </t>
  </si>
  <si>
    <t>H</t>
  </si>
  <si>
    <t xml:space="preserve">Accommodation and food service activities </t>
  </si>
  <si>
    <t>I</t>
  </si>
  <si>
    <t xml:space="preserve">
Distribution, transport, hotels and restaurants </t>
  </si>
  <si>
    <t>G - I</t>
  </si>
  <si>
    <t xml:space="preserve">Publishing, audiovisual and broadcasting activities </t>
  </si>
  <si>
    <t>JA</t>
  </si>
  <si>
    <t xml:space="preserve">Telecommunications </t>
  </si>
  <si>
    <t>JB</t>
  </si>
  <si>
    <t>IT and other information service activities</t>
  </si>
  <si>
    <t xml:space="preserve">JC
</t>
  </si>
  <si>
    <t xml:space="preserve">Information and communication </t>
  </si>
  <si>
    <t>J</t>
  </si>
  <si>
    <t xml:space="preserve">Financial and insurance activities </t>
  </si>
  <si>
    <t>K</t>
  </si>
  <si>
    <t xml:space="preserve">Real estate activties  </t>
  </si>
  <si>
    <t>L</t>
  </si>
  <si>
    <t xml:space="preserve">Legal, accounting, management, architecture, engineering, technical testing activities </t>
  </si>
  <si>
    <t>MA</t>
  </si>
  <si>
    <t xml:space="preserve">Scientific research and development </t>
  </si>
  <si>
    <t>MB</t>
  </si>
  <si>
    <t xml:space="preserve">Other professional, scientific and technical activities </t>
  </si>
  <si>
    <t>MC</t>
  </si>
  <si>
    <t xml:space="preserve">Professional, scientific and technical activties </t>
  </si>
  <si>
    <t>M</t>
  </si>
  <si>
    <t xml:space="preserve">Administrative and support service activities </t>
  </si>
  <si>
    <t>N</t>
  </si>
  <si>
    <t xml:space="preserve">Professional and support  </t>
  </si>
  <si>
    <t>M - N</t>
  </si>
  <si>
    <t xml:space="preserve">Public administation and defence; compulsory social security </t>
  </si>
  <si>
    <t>O</t>
  </si>
  <si>
    <t xml:space="preserve">Education </t>
  </si>
  <si>
    <t>P</t>
  </si>
  <si>
    <t xml:space="preserve">Human health acitvities </t>
  </si>
  <si>
    <t>QA</t>
  </si>
  <si>
    <t xml:space="preserve">Residential care and social work activities </t>
  </si>
  <si>
    <t>QB</t>
  </si>
  <si>
    <t xml:space="preserve">Human health and social work activities </t>
  </si>
  <si>
    <t>Q</t>
  </si>
  <si>
    <t xml:space="preserve">Government, health and education </t>
  </si>
  <si>
    <t>O - Q</t>
  </si>
  <si>
    <t xml:space="preserve">Arts, entrainment and recreation </t>
  </si>
  <si>
    <t>R</t>
  </si>
  <si>
    <t xml:space="preserve">Other service activties  </t>
  </si>
  <si>
    <t>S</t>
  </si>
  <si>
    <t xml:space="preserve">Activities of households as employers </t>
  </si>
  <si>
    <t>T</t>
  </si>
  <si>
    <t>Industry</t>
  </si>
  <si>
    <t>Code</t>
  </si>
  <si>
    <t>Weight</t>
  </si>
  <si>
    <t>2022=100</t>
  </si>
  <si>
    <t>Whole Economy</t>
  </si>
  <si>
    <t>Name</t>
  </si>
  <si>
    <t>Indexed</t>
  </si>
  <si>
    <t>LPROD1</t>
  </si>
  <si>
    <t>Less imputed rent</t>
  </si>
  <si>
    <t>Productivity measure</t>
  </si>
  <si>
    <t>Existing Measure</t>
  </si>
  <si>
    <t>Mean Wage adj. CPI</t>
  </si>
  <si>
    <t>Mean Comp adj. CPI</t>
  </si>
  <si>
    <t>S and T</t>
  </si>
  <si>
    <t>45 to 47</t>
  </si>
  <si>
    <t>49 to 53</t>
  </si>
  <si>
    <t>55 and 56</t>
  </si>
  <si>
    <t>58 to 63</t>
  </si>
  <si>
    <t>64 to 66</t>
  </si>
  <si>
    <t>69 to 75</t>
  </si>
  <si>
    <t>77 to 82</t>
  </si>
  <si>
    <t>84</t>
  </si>
  <si>
    <t>85</t>
  </si>
  <si>
    <t>86 to 88</t>
  </si>
  <si>
    <t>90 to 93</t>
  </si>
  <si>
    <t>94 to 98</t>
  </si>
  <si>
    <t>Service Sector</t>
  </si>
  <si>
    <t>1997=100</t>
  </si>
  <si>
    <t>G-T</t>
  </si>
  <si>
    <t>Manufacturing 2015=100</t>
  </si>
  <si>
    <t>Construction 2005=100</t>
  </si>
  <si>
    <t>Services</t>
  </si>
  <si>
    <t>Jan-Mar 1997</t>
  </si>
  <si>
    <t>Apr-Jun 1997</t>
  </si>
  <si>
    <t>Jul-Sep 1997</t>
  </si>
  <si>
    <t>Oct-Dec 1997</t>
  </si>
  <si>
    <t>Jan-Mar 1998</t>
  </si>
  <si>
    <t>Apr-Jun 1998</t>
  </si>
  <si>
    <t>Jul-Sep 1998</t>
  </si>
  <si>
    <t>Oct-Dec 1998</t>
  </si>
  <si>
    <t>Jan-Mar 1999</t>
  </si>
  <si>
    <t>Apr-Jun 1999</t>
  </si>
  <si>
    <t>Jul-Sep 1999</t>
  </si>
  <si>
    <t>Oct-Dec 1999</t>
  </si>
  <si>
    <t>Jan-Mar 2000</t>
  </si>
  <si>
    <t>Apr-Jun 2000</t>
  </si>
  <si>
    <t>Jul-Sep 2000</t>
  </si>
  <si>
    <t>Oct-Dec 2000</t>
  </si>
  <si>
    <t>Jan-Mar 2001</t>
  </si>
  <si>
    <t>Apr-Jun 2001</t>
  </si>
  <si>
    <t>Jul-Sep 2001</t>
  </si>
  <si>
    <t>Oct-Dec 2001</t>
  </si>
  <si>
    <t>Jan-Mar 2002</t>
  </si>
  <si>
    <t>Apr-Jun 2002</t>
  </si>
  <si>
    <t>Jul-Sep 2002</t>
  </si>
  <si>
    <t>Oct-Dec 2002</t>
  </si>
  <si>
    <t>Jan-Mar 2003</t>
  </si>
  <si>
    <t>Apr-Jun 2003</t>
  </si>
  <si>
    <t>Jul-Sep 2003</t>
  </si>
  <si>
    <t>Oct-Dec 2003</t>
  </si>
  <si>
    <t>Jan-Mar 2004</t>
  </si>
  <si>
    <t>Apr-Jun 2004</t>
  </si>
  <si>
    <t>Jul-Sep 2004</t>
  </si>
  <si>
    <t>Oct-Dec 2004</t>
  </si>
  <si>
    <t>Jan-Mar 2005</t>
  </si>
  <si>
    <t>Apr-Jun 2005</t>
  </si>
  <si>
    <t>Jul-Sep 2005</t>
  </si>
  <si>
    <t>Oct-Dec 2005</t>
  </si>
  <si>
    <t>Jan-Mar 2006</t>
  </si>
  <si>
    <t>Apr-Jun 2006</t>
  </si>
  <si>
    <t>Jul-Sep 2006</t>
  </si>
  <si>
    <t>Oct-Dec 2006</t>
  </si>
  <si>
    <t>Jan-Mar 2007</t>
  </si>
  <si>
    <t>Apr-Jun 2007</t>
  </si>
  <si>
    <t>Jul-Sep 2007</t>
  </si>
  <si>
    <t>Oct-Dec 2007</t>
  </si>
  <si>
    <t>Jan-Mar 2008</t>
  </si>
  <si>
    <t>Apr-Jun 2008</t>
  </si>
  <si>
    <t>Jul-Sep 2008</t>
  </si>
  <si>
    <t>Oct-Dec 2008</t>
  </si>
  <si>
    <t>Jan-Mar 2009</t>
  </si>
  <si>
    <t>Apr-Jun 2009</t>
  </si>
  <si>
    <t>Jul-Sep 2009</t>
  </si>
  <si>
    <t>Oct-Dec 2009</t>
  </si>
  <si>
    <t>Jan-Mar 2010</t>
  </si>
  <si>
    <t>Apr-Jun 2010</t>
  </si>
  <si>
    <t>Jul-Sep 2010</t>
  </si>
  <si>
    <t>Oct-Dec 2010</t>
  </si>
  <si>
    <t>Jan-Mar 2011</t>
  </si>
  <si>
    <t>Apr-Jun 2011</t>
  </si>
  <si>
    <t>Jul-Sep 2011</t>
  </si>
  <si>
    <t>Oct-Dec 2011</t>
  </si>
  <si>
    <t>Jan-Mar 2012</t>
  </si>
  <si>
    <t>Apr-Jun 2012</t>
  </si>
  <si>
    <t>Jul-Sep 2012</t>
  </si>
  <si>
    <t>Oct-Dec 2012</t>
  </si>
  <si>
    <t>Jan-Mar 2013</t>
  </si>
  <si>
    <t>Apr-Jun 2013</t>
  </si>
  <si>
    <t>Jul-Sep 2013</t>
  </si>
  <si>
    <t>Oct-Dec 2013</t>
  </si>
  <si>
    <t>Jan-Mar 2014</t>
  </si>
  <si>
    <t>Apr-Jun 2014</t>
  </si>
  <si>
    <t>Jul-Sep 2014</t>
  </si>
  <si>
    <t>Oct-Dec 2014</t>
  </si>
  <si>
    <t>Jan-Mar 2015</t>
  </si>
  <si>
    <t>Apr-Jun 2015</t>
  </si>
  <si>
    <t>Jul-Sep 2015</t>
  </si>
  <si>
    <t>Oct-Dec 2015</t>
  </si>
  <si>
    <t>Jan-Mar 2016</t>
  </si>
  <si>
    <t>Apr-Jun 2016</t>
  </si>
  <si>
    <t>Jul-Sep 2016</t>
  </si>
  <si>
    <t>Oct-Dec 2016</t>
  </si>
  <si>
    <t>Jan-Mar 2017</t>
  </si>
  <si>
    <t>Apr-Jun 2017</t>
  </si>
  <si>
    <t>Jul-Sep 2017</t>
  </si>
  <si>
    <t>Oct-Dec 2017</t>
  </si>
  <si>
    <t>Jan-Mar 2018</t>
  </si>
  <si>
    <t>Apr-Jun 2018</t>
  </si>
  <si>
    <t>Jul-Sep 2018</t>
  </si>
  <si>
    <t>Oct-Dec 2018</t>
  </si>
  <si>
    <t>Jan-Mar 2019</t>
  </si>
  <si>
    <t>Apr-Jun 2019</t>
  </si>
  <si>
    <t>Jul-Sep 2019</t>
  </si>
  <si>
    <t>Oct-Dec 2019</t>
  </si>
  <si>
    <t>Quarter</t>
  </si>
  <si>
    <t>Manufacturing 1997=100</t>
  </si>
  <si>
    <t>Construction 1997=100</t>
  </si>
  <si>
    <t>Services 1998=100</t>
  </si>
  <si>
    <t>GDP Deflator</t>
  </si>
  <si>
    <t>Column1</t>
  </si>
  <si>
    <t>Column2</t>
  </si>
  <si>
    <t>Percentage</t>
  </si>
  <si>
    <t>Profit Share</t>
  </si>
  <si>
    <t>Median Wage Indexed 2009=100</t>
  </si>
  <si>
    <t>Mean Wage Indexed 2009=100</t>
  </si>
  <si>
    <t>GDP Deflator from Nat Accounts</t>
  </si>
  <si>
    <t>GDP DEF NAT ACC 1997=100</t>
  </si>
  <si>
    <t>Prod. Coeff</t>
  </si>
  <si>
    <t>Std. Error</t>
  </si>
  <si>
    <t>95% Conf. Interval</t>
  </si>
  <si>
    <t>Significance</t>
  </si>
  <si>
    <t>Own Spec</t>
  </si>
  <si>
    <t xml:space="preserve">Error Bar </t>
  </si>
  <si>
    <t>Own Spec II</t>
  </si>
  <si>
    <t>Stansbury &amp; Summers (2018)</t>
  </si>
  <si>
    <t>Pasimeni (2018)</t>
  </si>
  <si>
    <t>Method/Name</t>
  </si>
  <si>
    <t>Percentile</t>
  </si>
  <si>
    <t>Median</t>
  </si>
  <si>
    <t>Prod coeff.</t>
  </si>
  <si>
    <t>Error Bar</t>
  </si>
  <si>
    <t>95% Confidence</t>
  </si>
  <si>
    <t>A1</t>
  </si>
  <si>
    <t>A2</t>
  </si>
  <si>
    <t>Mean Compensation adj. CPI</t>
  </si>
  <si>
    <t>Mean Compensation adj. CPI 1997=100</t>
  </si>
  <si>
    <t>Median Wage adj. 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</si>
</sst>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##,###,##0.00"/>
    <numFmt numFmtId="166" formatCode="###,###,##0.0"/>
  </numFmts>
  <fonts count="2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rgb="FF9C6500"/>
      <name val="Aptos Narrow"/>
      <family val="2"/>
      <scheme val="minor"/>
    </font>
    <font>
      <b/>
      <sz val="18"/>
      <color theme="3"/>
      <name val="Aptos Display"/>
      <family val="2"/>
      <scheme val="major"/>
    </font>
    <font>
      <sz val="12"/>
      <color theme="1"/>
      <name val="Aptos Narrow"/>
      <family val="2"/>
      <scheme val="minor"/>
    </font>
    <font>
      <u/>
      <sz val="12"/>
      <color theme="10"/>
      <name val="Calibri"/>
      <family val="2"/>
    </font>
    <font>
      <b/>
      <sz val="12"/>
      <color theme="1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9" fontId="3" fillId="0" borderId="0" applyFont="0" applyFill="0" applyBorder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7" borderId="6" applyNumberFormat="0" applyAlignment="0" applyProtection="0"/>
    <xf numFmtId="0" fontId="10" fillId="8" borderId="7" applyNumberFormat="0" applyAlignment="0" applyProtection="0"/>
    <xf numFmtId="0" fontId="11" fillId="8" borderId="6" applyNumberFormat="0" applyAlignment="0" applyProtection="0"/>
    <xf numFmtId="0" fontId="12" fillId="0" borderId="8" applyNumberFormat="0" applyFill="0" applyAlignment="0" applyProtection="0"/>
    <xf numFmtId="0" fontId="13" fillId="9" borderId="9" applyNumberFormat="0" applyAlignment="0" applyProtection="0"/>
    <xf numFmtId="0" fontId="14" fillId="0" borderId="0" applyNumberFormat="0" applyFill="0" applyBorder="0" applyAlignment="0" applyProtection="0"/>
    <xf numFmtId="0" fontId="3" fillId="10" borderId="10" applyNumberFormat="0" applyFont="0" applyAlignment="0" applyProtection="0"/>
    <xf numFmtId="0" fontId="15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6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16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16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6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6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6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7" fillId="0" borderId="0"/>
    <xf numFmtId="0" fontId="16" fillId="14" borderId="0" applyNumberFormat="0" applyBorder="0" applyAlignment="0" applyProtection="0"/>
    <xf numFmtId="0" fontId="16" fillId="18" borderId="0" applyNumberFormat="0" applyBorder="0" applyAlignment="0" applyProtection="0"/>
    <xf numFmtId="0" fontId="16" fillId="22" borderId="0" applyNumberFormat="0" applyBorder="0" applyAlignment="0" applyProtection="0"/>
    <xf numFmtId="0" fontId="16" fillId="26" borderId="0" applyNumberFormat="0" applyBorder="0" applyAlignment="0" applyProtection="0"/>
    <xf numFmtId="0" fontId="16" fillId="30" borderId="0" applyNumberFormat="0" applyBorder="0" applyAlignment="0" applyProtection="0"/>
    <xf numFmtId="0" fontId="16" fillId="34" borderId="0" applyNumberFormat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4" fillId="0" borderId="3"/>
    <xf numFmtId="0" fontId="22" fillId="0" borderId="0">
      <alignment vertical="top"/>
      <protection locked="0"/>
    </xf>
  </cellStyleXfs>
  <cellXfs count="27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2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/>
    <xf numFmtId="2" fontId="0" fillId="0" borderId="0" xfId="0" applyNumberFormat="1"/>
    <xf numFmtId="165" fontId="2" fillId="0" borderId="0" xfId="0" applyNumberFormat="1" applyFont="1" applyAlignment="1">
      <alignment horizontal="right"/>
    </xf>
    <xf numFmtId="0" fontId="1" fillId="3" borderId="0" xfId="0" applyFont="1" applyFill="1" applyAlignment="1">
      <alignment wrapText="1"/>
    </xf>
    <xf numFmtId="2" fontId="0" fillId="3" borderId="0" xfId="0" applyNumberFormat="1" applyFill="1"/>
    <xf numFmtId="0" fontId="0" fillId="3" borderId="0" xfId="0" applyFill="1"/>
    <xf numFmtId="0" fontId="0" fillId="0" borderId="0" xfId="0" applyAlignment="1">
      <alignment wrapText="1"/>
    </xf>
    <xf numFmtId="0" fontId="2" fillId="0" borderId="0" xfId="0" applyFont="1"/>
    <xf numFmtId="4" fontId="0" fillId="0" borderId="0" xfId="0" applyNumberFormat="1"/>
    <xf numFmtId="164" fontId="17" fillId="0" borderId="0" xfId="35" applyNumberFormat="1"/>
    <xf numFmtId="10" fontId="0" fillId="0" borderId="0" xfId="1" applyNumberFormat="1" applyFont="1"/>
    <xf numFmtId="0" fontId="0" fillId="0" borderId="0" xfId="0" applyAlignment="1">
      <alignment horizontal="left" wrapText="1"/>
    </xf>
    <xf numFmtId="166" fontId="21" fillId="0" borderId="0" xfId="0" applyNumberFormat="1" applyFont="1" applyAlignment="1">
      <alignment horizontal="right"/>
    </xf>
    <xf numFmtId="0" fontId="23" fillId="0" borderId="0" xfId="0" applyFont="1" applyAlignment="1">
      <alignment horizontal="centerContinuous" vertical="center" wrapText="1"/>
    </xf>
    <xf numFmtId="0" fontId="0" fillId="35" borderId="0" xfId="0" applyFill="1"/>
    <xf numFmtId="0" fontId="0" fillId="35" borderId="0" xfId="0" applyFill="1" applyAlignment="1">
      <alignment wrapText="1"/>
    </xf>
    <xf numFmtId="0" fontId="1" fillId="36" borderId="0" xfId="0" applyFont="1" applyFill="1"/>
    <xf numFmtId="0" fontId="1" fillId="0" borderId="0" xfId="0" applyFont="1"/>
    <xf numFmtId="0" fontId="1" fillId="37" borderId="0" xfId="0" applyFont="1" applyFill="1"/>
    <xf numFmtId="0" fontId="1" fillId="36" borderId="0" xfId="0" applyFont="1" applyFill="1" applyAlignment="1">
      <alignment horizontal="center"/>
    </xf>
    <xf numFmtId="0" fontId="1" fillId="37" borderId="0" xfId="0" applyFont="1" applyFill="1" applyAlignment="1">
      <alignment horizontal="center"/>
    </xf>
  </cellXfs>
  <cellStyles count="47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49754D7-C218-4E7E-AA97-9454A782E7AF}"/>
    <cellStyle name="60% - Accent2 2" xfId="37" xr:uid="{ED9C5E9B-B67A-4C76-B63B-31CA47D78660}"/>
    <cellStyle name="60% - Accent3 2" xfId="38" xr:uid="{9CCC031A-4C63-447C-97DB-DDF3A5A2C7AD}"/>
    <cellStyle name="60% - Accent4 2" xfId="39" xr:uid="{4915032E-9D28-40C2-B427-CBB56155634D}"/>
    <cellStyle name="60% - Accent5 2" xfId="40" xr:uid="{925F314E-C11A-4E26-AE7A-4A3D84571B96}"/>
    <cellStyle name="60% - Accent6 2" xfId="41" xr:uid="{80D3C7ED-003D-428F-8281-048BC113AF48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1 2" xfId="45" xr:uid="{0E877AF2-DFF5-4089-91C1-67F8652ABFBD}"/>
    <cellStyle name="Heading 2" xfId="3" builtinId="17" customBuiltin="1"/>
    <cellStyle name="Heading 3" xfId="4" builtinId="18" customBuiltin="1"/>
    <cellStyle name="Heading 4" xfId="5" builtinId="19" customBuiltin="1"/>
    <cellStyle name="Hyperlink 2" xfId="42" xr:uid="{DC7C628B-6027-4DFC-98D7-3E5B50AA190B}"/>
    <cellStyle name="Hyperlink 3" xfId="46" xr:uid="{B81E8D5E-C4B4-4ED4-91D6-C2750AFB6CE0}"/>
    <cellStyle name="Input" xfId="8" builtinId="20" customBuiltin="1"/>
    <cellStyle name="Linked Cell" xfId="11" builtinId="24" customBuiltin="1"/>
    <cellStyle name="Neutral 2" xfId="43" xr:uid="{F314AD39-7BFD-4831-838B-60BC4DC31669}"/>
    <cellStyle name="Normal" xfId="0" builtinId="0"/>
    <cellStyle name="Normal 2" xfId="35" xr:uid="{04EACC88-80F3-4858-B280-F7ABF12DDB50}"/>
    <cellStyle name="Note" xfId="14" builtinId="10" customBuiltin="1"/>
    <cellStyle name="Output" xfId="9" builtinId="21" customBuiltin="1"/>
    <cellStyle name="Percent" xfId="1" builtinId="5"/>
    <cellStyle name="Title 2" xfId="44" xr:uid="{C793E1E2-4BB2-4453-A509-733E5D077C61}"/>
    <cellStyle name="Total" xfId="16" builtinId="25" customBuiltin="1"/>
    <cellStyle name="Warning Text" xfId="13" builtinId="11" customBuiltin="1"/>
  </cellStyles>
  <dxfs count="1"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FA3A3"/>
      <color rgb="FFFFFBE5"/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Evolution of median wages and labour productivity in the UK, 1997=100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Median Wage adj. using CPI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'Median Wage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'Median Wage and Productivity'!$B$10:$X$10</c:f>
              <c:numCache>
                <c:formatCode>General</c:formatCode>
                <c:ptCount val="23"/>
                <c:pt idx="0">
                  <c:v>100</c:v>
                </c:pt>
                <c:pt idx="1">
                  <c:v>102.49352383071371</c:v>
                </c:pt>
                <c:pt idx="2">
                  <c:v>105.33970773736776</c:v>
                </c:pt>
                <c:pt idx="3">
                  <c:v>108.15270365708216</c:v>
                </c:pt>
                <c:pt idx="4">
                  <c:v>111.54526166902404</c:v>
                </c:pt>
                <c:pt idx="5">
                  <c:v>114.72276278442799</c:v>
                </c:pt>
                <c:pt idx="6">
                  <c:v>117.53702333336454</c:v>
                </c:pt>
                <c:pt idx="7">
                  <c:v>120.01848924388236</c:v>
                </c:pt>
                <c:pt idx="8">
                  <c:v>121.36835413923689</c:v>
                </c:pt>
                <c:pt idx="9">
                  <c:v>122.97744882659192</c:v>
                </c:pt>
                <c:pt idx="10">
                  <c:v>123.99978558805935</c:v>
                </c:pt>
                <c:pt idx="11">
                  <c:v>124.43669227776212</c:v>
                </c:pt>
                <c:pt idx="12">
                  <c:v>126.17180226765666</c:v>
                </c:pt>
                <c:pt idx="13">
                  <c:v>123.66191077401125</c:v>
                </c:pt>
                <c:pt idx="14">
                  <c:v>118.15358195348441</c:v>
                </c:pt>
                <c:pt idx="15">
                  <c:v>116.38159802304</c:v>
                </c:pt>
                <c:pt idx="16">
                  <c:v>116.66640340611291</c:v>
                </c:pt>
                <c:pt idx="17">
                  <c:v>115.2138613861386</c:v>
                </c:pt>
                <c:pt idx="18">
                  <c:v>116.8002828854314</c:v>
                </c:pt>
                <c:pt idx="19">
                  <c:v>119.72992447492726</c:v>
                </c:pt>
                <c:pt idx="20">
                  <c:v>119.57613694500148</c:v>
                </c:pt>
                <c:pt idx="21">
                  <c:v>119.56210190019404</c:v>
                </c:pt>
                <c:pt idx="22">
                  <c:v>122.1456256412813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9-4B6A-B71D-5FF823F551A5}"/>
            </c:ext>
          </c:extLst>
        </c:ser>
        <c:ser>
          <c:idx val="1"/>
          <c:order val="1"/>
          <c:tx>
            <c:v>Labour Productivity adj. using GDP deflator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'Median Wage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'Median Wage and Productivity'!$B$11:$X$11</c:f>
              <c:numCache>
                <c:formatCode>General</c:formatCode>
                <c:ptCount val="23"/>
                <c:pt idx="0">
                  <c:v>100</c:v>
                </c:pt>
                <c:pt idx="1">
                  <c:v>102.89224530396781</c:v>
                </c:pt>
                <c:pt idx="2">
                  <c:v>105.22151153897393</c:v>
                </c:pt>
                <c:pt idx="3">
                  <c:v>110.11689607230856</c:v>
                </c:pt>
                <c:pt idx="4">
                  <c:v>111.95550939981267</c:v>
                </c:pt>
                <c:pt idx="5">
                  <c:v>114.24492211450895</c:v>
                </c:pt>
                <c:pt idx="6">
                  <c:v>117.3349258161599</c:v>
                </c:pt>
                <c:pt idx="7">
                  <c:v>119.05388346952415</c:v>
                </c:pt>
                <c:pt idx="8">
                  <c:v>121.5062201622256</c:v>
                </c:pt>
                <c:pt idx="9">
                  <c:v>123.6699599543396</c:v>
                </c:pt>
                <c:pt idx="10">
                  <c:v>126.42223712040463</c:v>
                </c:pt>
                <c:pt idx="11">
                  <c:v>125.72315108708702</c:v>
                </c:pt>
                <c:pt idx="12">
                  <c:v>122.786133586068</c:v>
                </c:pt>
                <c:pt idx="13">
                  <c:v>125.14436710263364</c:v>
                </c:pt>
                <c:pt idx="14">
                  <c:v>126.53838841351332</c:v>
                </c:pt>
                <c:pt idx="15">
                  <c:v>125.77824998745741</c:v>
                </c:pt>
                <c:pt idx="16">
                  <c:v>125.45270750400881</c:v>
                </c:pt>
                <c:pt idx="17">
                  <c:v>126.1136535895529</c:v>
                </c:pt>
                <c:pt idx="18">
                  <c:v>126.50842591402574</c:v>
                </c:pt>
                <c:pt idx="19">
                  <c:v>127.21991209652354</c:v>
                </c:pt>
                <c:pt idx="20">
                  <c:v>129.69831118789767</c:v>
                </c:pt>
                <c:pt idx="21">
                  <c:v>130.11789103027519</c:v>
                </c:pt>
                <c:pt idx="22">
                  <c:v>130.42245188085167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9-4B6A-B71D-5FF823F55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602769184"/>
        <c:axId val="602769664"/>
      </c:lineChart>
      <c:catAx>
        <c:axId val="60276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69664"/>
        <c:crosses val="autoZero"/>
        <c:auto val="1"/>
        <c:lblAlgn val="ctr"/>
        <c:lblOffset val="100"/>
        <c:noMultiLvlLbl val="0"/>
      </c:catAx>
      <c:valAx>
        <c:axId val="602769664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>
                    <a:latin typeface="+mn-lt"/>
                  </a:rPr>
                  <a:t>Index (1997=100)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6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Wages</a:t>
            </a:r>
            <a:r>
              <a:rPr lang="en-GB" baseline="0"/>
              <a:t> and Compensation across 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Median Wage adj. CPI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Sheet2!$B$2:$X$2</c:f>
              <c:numCache>
                <c:formatCode>General</c:formatCode>
                <c:ptCount val="23"/>
                <c:pt idx="0">
                  <c:v>10.085592011412269</c:v>
                </c:pt>
                <c:pt idx="1">
                  <c:v>10.337078651685392</c:v>
                </c:pt>
                <c:pt idx="2">
                  <c:v>10.624133148404994</c:v>
                </c:pt>
                <c:pt idx="3">
                  <c:v>10.907840440165062</c:v>
                </c:pt>
                <c:pt idx="4">
                  <c:v>11.25</c:v>
                </c:pt>
                <c:pt idx="5">
                  <c:v>11.570469798657717</c:v>
                </c:pt>
                <c:pt idx="6">
                  <c:v>11.854304635761588</c:v>
                </c:pt>
                <c:pt idx="7">
                  <c:v>12.104575163398692</c:v>
                </c:pt>
                <c:pt idx="8">
                  <c:v>12.240717029449426</c:v>
                </c:pt>
                <c:pt idx="9">
                  <c:v>12.403003754693366</c:v>
                </c:pt>
                <c:pt idx="10">
                  <c:v>12.506112469437655</c:v>
                </c:pt>
                <c:pt idx="11">
                  <c:v>12.550177095631643</c:v>
                </c:pt>
                <c:pt idx="12">
                  <c:v>12.725173210161662</c:v>
                </c:pt>
                <c:pt idx="13">
                  <c:v>12.472035794183446</c:v>
                </c:pt>
                <c:pt idx="14">
                  <c:v>11.916488222698073</c:v>
                </c:pt>
                <c:pt idx="15">
                  <c:v>11.73777315296566</c:v>
                </c:pt>
                <c:pt idx="16">
                  <c:v>11.766497461928934</c:v>
                </c:pt>
                <c:pt idx="17">
                  <c:v>11.62</c:v>
                </c:pt>
                <c:pt idx="18">
                  <c:v>11.78</c:v>
                </c:pt>
                <c:pt idx="19">
                  <c:v>12.075471698113207</c:v>
                </c:pt>
                <c:pt idx="20">
                  <c:v>12.059961315280464</c:v>
                </c:pt>
                <c:pt idx="21">
                  <c:v>12.058545797922566</c:v>
                </c:pt>
                <c:pt idx="22">
                  <c:v>12.319109461966603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61-48C2-B499-884CC1EA7CDB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Mean Wage adj. CPI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Sheet2!$B$3:$X$3</c:f>
              <c:numCache>
                <c:formatCode>General</c:formatCode>
                <c:ptCount val="23"/>
                <c:pt idx="0">
                  <c:v>12.696148359486449</c:v>
                </c:pt>
                <c:pt idx="1">
                  <c:v>13.174157303370785</c:v>
                </c:pt>
                <c:pt idx="2">
                  <c:v>13.578363384188627</c:v>
                </c:pt>
                <c:pt idx="3">
                  <c:v>14.057771664374142</c:v>
                </c:pt>
                <c:pt idx="4">
                  <c:v>14.646739130434781</c:v>
                </c:pt>
                <c:pt idx="5">
                  <c:v>15.23489932885906</c:v>
                </c:pt>
                <c:pt idx="6">
                  <c:v>15.536423841059603</c:v>
                </c:pt>
                <c:pt idx="7">
                  <c:v>15.686274509803921</c:v>
                </c:pt>
                <c:pt idx="8">
                  <c:v>16.005121638924457</c:v>
                </c:pt>
                <c:pt idx="9">
                  <c:v>16.232790988735921</c:v>
                </c:pt>
                <c:pt idx="10">
                  <c:v>16.356968215158926</c:v>
                </c:pt>
                <c:pt idx="11">
                  <c:v>16.458087367178276</c:v>
                </c:pt>
                <c:pt idx="12">
                  <c:v>16.616628175519633</c:v>
                </c:pt>
                <c:pt idx="13">
                  <c:v>16.331096196868007</c:v>
                </c:pt>
                <c:pt idx="14">
                  <c:v>15.749464668094218</c:v>
                </c:pt>
                <c:pt idx="15">
                  <c:v>15.442247658688865</c:v>
                </c:pt>
                <c:pt idx="16">
                  <c:v>15.370558375634518</c:v>
                </c:pt>
                <c:pt idx="17">
                  <c:v>15.12</c:v>
                </c:pt>
                <c:pt idx="18">
                  <c:v>15.26</c:v>
                </c:pt>
                <c:pt idx="19">
                  <c:v>15.620655412115193</c:v>
                </c:pt>
                <c:pt idx="20">
                  <c:v>15.628626692456479</c:v>
                </c:pt>
                <c:pt idx="21">
                  <c:v>15.779036827195466</c:v>
                </c:pt>
                <c:pt idx="22">
                  <c:v>16.020408163265305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61-48C2-B499-884CC1EA7CDB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Mean Comp adj. CPI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Sheet2!$B$4:$X$4</c:f>
              <c:numCache>
                <c:formatCode>General</c:formatCode>
                <c:ptCount val="23"/>
                <c:pt idx="0">
                  <c:v>14.653922967189729</c:v>
                </c:pt>
                <c:pt idx="1">
                  <c:v>15.049016853932583</c:v>
                </c:pt>
                <c:pt idx="2">
                  <c:v>15.941470180305133</c:v>
                </c:pt>
                <c:pt idx="3">
                  <c:v>16.919669876203574</c:v>
                </c:pt>
                <c:pt idx="4">
                  <c:v>17.606793478260872</c:v>
                </c:pt>
                <c:pt idx="5">
                  <c:v>17.87288590604027</c:v>
                </c:pt>
                <c:pt idx="6">
                  <c:v>18.421324503311258</c:v>
                </c:pt>
                <c:pt idx="7">
                  <c:v>19.201045751633988</c:v>
                </c:pt>
                <c:pt idx="8">
                  <c:v>19.647375160051219</c:v>
                </c:pt>
                <c:pt idx="9">
                  <c:v>20.212390488110135</c:v>
                </c:pt>
                <c:pt idx="10">
                  <c:v>20.763202933985333</c:v>
                </c:pt>
                <c:pt idx="11">
                  <c:v>20.268004722550181</c:v>
                </c:pt>
                <c:pt idx="12">
                  <c:v>20.292147806004621</c:v>
                </c:pt>
                <c:pt idx="13">
                  <c:v>20.043064876957494</c:v>
                </c:pt>
                <c:pt idx="14">
                  <c:v>19.475910064239827</c:v>
                </c:pt>
                <c:pt idx="15">
                  <c:v>18.882518210197713</c:v>
                </c:pt>
                <c:pt idx="16">
                  <c:v>18.780304568527917</c:v>
                </c:pt>
                <c:pt idx="17">
                  <c:v>18.443200000000001</c:v>
                </c:pt>
                <c:pt idx="18">
                  <c:v>18.803699999999999</c:v>
                </c:pt>
                <c:pt idx="19">
                  <c:v>19.134955312810323</c:v>
                </c:pt>
                <c:pt idx="20">
                  <c:v>19.222437137330754</c:v>
                </c:pt>
                <c:pt idx="21">
                  <c:v>19.382058545797921</c:v>
                </c:pt>
                <c:pt idx="22">
                  <c:v>19.558627087198513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F61-48C2-B499-884CC1EA7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762576"/>
        <c:axId val="1446761616"/>
      </c:lineChart>
      <c:catAx>
        <c:axId val="144676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761616"/>
        <c:crosses val="autoZero"/>
        <c:auto val="1"/>
        <c:lblAlgn val="ctr"/>
        <c:lblOffset val="100"/>
        <c:noMultiLvlLbl val="0"/>
      </c:catAx>
      <c:valAx>
        <c:axId val="1446761616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76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'Distributions and Productivity'!$A$21</c:f>
              <c:strCache>
                <c:ptCount val="1"/>
                <c:pt idx="0">
                  <c:v>10th percentile Indexed, 1997=100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'Distributions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'Distributions and Productivity'!$B$21:$X$21</c:f>
              <c:numCache>
                <c:formatCode>General</c:formatCode>
                <c:ptCount val="23"/>
                <c:pt idx="0">
                  <c:v>100</c:v>
                </c:pt>
                <c:pt idx="1">
                  <c:v>103.3648883777168</c:v>
                </c:pt>
                <c:pt idx="2">
                  <c:v>106.66797718246384</c:v>
                </c:pt>
                <c:pt idx="3">
                  <c:v>110.34308469350549</c:v>
                </c:pt>
                <c:pt idx="4">
                  <c:v>113.24353817185894</c:v>
                </c:pt>
                <c:pt idx="5">
                  <c:v>118.04963976818333</c:v>
                </c:pt>
                <c:pt idx="6">
                  <c:v>122.09104656619908</c:v>
                </c:pt>
                <c:pt idx="7">
                  <c:v>124.58374075789546</c:v>
                </c:pt>
                <c:pt idx="8">
                  <c:v>126.2719240760718</c:v>
                </c:pt>
                <c:pt idx="9">
                  <c:v>128.49329378258253</c:v>
                </c:pt>
                <c:pt idx="10">
                  <c:v>131.13188174216609</c:v>
                </c:pt>
                <c:pt idx="11">
                  <c:v>130.33494780094637</c:v>
                </c:pt>
                <c:pt idx="12">
                  <c:v>131.93704424360348</c:v>
                </c:pt>
                <c:pt idx="13">
                  <c:v>129.03961669220877</c:v>
                </c:pt>
                <c:pt idx="14">
                  <c:v>124.30125838124621</c:v>
                </c:pt>
                <c:pt idx="15">
                  <c:v>123.87222408853418</c:v>
                </c:pt>
                <c:pt idx="16">
                  <c:v>122.72193133218752</c:v>
                </c:pt>
                <c:pt idx="17">
                  <c:v>122.53700787401573</c:v>
                </c:pt>
                <c:pt idx="18">
                  <c:v>126.58477690288713</c:v>
                </c:pt>
                <c:pt idx="19">
                  <c:v>133.37868516187211</c:v>
                </c:pt>
                <c:pt idx="20">
                  <c:v>135.58994197292066</c:v>
                </c:pt>
                <c:pt idx="21">
                  <c:v>138.12243016365159</c:v>
                </c:pt>
                <c:pt idx="22">
                  <c:v>142.51505899424907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3-4365-AC03-E10661752205}"/>
            </c:ext>
          </c:extLst>
        </c:ser>
        <c:ser>
          <c:idx val="2"/>
          <c:order val="2"/>
          <c:tx>
            <c:strRef>
              <c:f>'Distributions and Productivity'!$A$23</c:f>
              <c:strCache>
                <c:ptCount val="1"/>
                <c:pt idx="0">
                  <c:v>30th percentile Indexed, 1997=100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'Distributions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'Distributions and Productivity'!$B$23:$X$23</c:f>
              <c:numCache>
                <c:formatCode>General</c:formatCode>
                <c:ptCount val="23"/>
                <c:pt idx="0">
                  <c:v>100</c:v>
                </c:pt>
                <c:pt idx="1">
                  <c:v>102.1425114674073</c:v>
                </c:pt>
                <c:pt idx="2">
                  <c:v>105.23721215332429</c:v>
                </c:pt>
                <c:pt idx="3">
                  <c:v>108.34118974390677</c:v>
                </c:pt>
                <c:pt idx="4">
                  <c:v>111.2970200293112</c:v>
                </c:pt>
                <c:pt idx="5">
                  <c:v>114.18143428097429</c:v>
                </c:pt>
                <c:pt idx="6">
                  <c:v>118.05913138378352</c:v>
                </c:pt>
                <c:pt idx="7">
                  <c:v>119.94785929353013</c:v>
                </c:pt>
                <c:pt idx="8">
                  <c:v>121.18838327890396</c:v>
                </c:pt>
                <c:pt idx="9">
                  <c:v>123.22284878570123</c:v>
                </c:pt>
                <c:pt idx="10">
                  <c:v>124.53320879463018</c:v>
                </c:pt>
                <c:pt idx="11">
                  <c:v>123.98905146606883</c:v>
                </c:pt>
                <c:pt idx="12">
                  <c:v>125.81631505652578</c:v>
                </c:pt>
                <c:pt idx="13">
                  <c:v>123.49098023443851</c:v>
                </c:pt>
                <c:pt idx="14">
                  <c:v>117.78063822791106</c:v>
                </c:pt>
                <c:pt idx="15">
                  <c:v>116.24731572527058</c:v>
                </c:pt>
                <c:pt idx="16">
                  <c:v>116.2136162284454</c:v>
                </c:pt>
                <c:pt idx="17">
                  <c:v>114.86423220973784</c:v>
                </c:pt>
                <c:pt idx="18">
                  <c:v>117.09588014981274</c:v>
                </c:pt>
                <c:pt idx="19">
                  <c:v>120.19273326415465</c:v>
                </c:pt>
                <c:pt idx="20">
                  <c:v>120.60903078115605</c:v>
                </c:pt>
                <c:pt idx="21">
                  <c:v>120.8607866229536</c:v>
                </c:pt>
                <c:pt idx="22">
                  <c:v>124.33223544780529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23-4365-AC03-E10661752205}"/>
            </c:ext>
          </c:extLst>
        </c:ser>
        <c:ser>
          <c:idx val="4"/>
          <c:order val="4"/>
          <c:tx>
            <c:strRef>
              <c:f>'Distributions and Productivity'!$A$25</c:f>
              <c:strCache>
                <c:ptCount val="1"/>
                <c:pt idx="0">
                  <c:v>50th percentile Indexed, 1997=100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'Distributions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'Distributions and Productivity'!$B$25:$X$25</c:f>
              <c:numCache>
                <c:formatCode>General</c:formatCode>
                <c:ptCount val="23"/>
                <c:pt idx="0">
                  <c:v>100</c:v>
                </c:pt>
                <c:pt idx="1">
                  <c:v>102.49352383071371</c:v>
                </c:pt>
                <c:pt idx="2">
                  <c:v>105.33970773736776</c:v>
                </c:pt>
                <c:pt idx="3">
                  <c:v>108.15270365708216</c:v>
                </c:pt>
                <c:pt idx="4">
                  <c:v>111.54526166902404</c:v>
                </c:pt>
                <c:pt idx="5">
                  <c:v>114.72276278442799</c:v>
                </c:pt>
                <c:pt idx="6">
                  <c:v>117.53702333336454</c:v>
                </c:pt>
                <c:pt idx="7">
                  <c:v>120.01848924388236</c:v>
                </c:pt>
                <c:pt idx="8">
                  <c:v>121.36835413923689</c:v>
                </c:pt>
                <c:pt idx="9">
                  <c:v>122.97744882659192</c:v>
                </c:pt>
                <c:pt idx="10">
                  <c:v>123.99978558805935</c:v>
                </c:pt>
                <c:pt idx="11">
                  <c:v>124.43669227776212</c:v>
                </c:pt>
                <c:pt idx="12">
                  <c:v>126.17180226765666</c:v>
                </c:pt>
                <c:pt idx="13">
                  <c:v>123.66191077401125</c:v>
                </c:pt>
                <c:pt idx="14">
                  <c:v>118.15358195348441</c:v>
                </c:pt>
                <c:pt idx="15">
                  <c:v>116.38159802304</c:v>
                </c:pt>
                <c:pt idx="16">
                  <c:v>116.66640340611291</c:v>
                </c:pt>
                <c:pt idx="17">
                  <c:v>115.2138613861386</c:v>
                </c:pt>
                <c:pt idx="18">
                  <c:v>116.8002828854314</c:v>
                </c:pt>
                <c:pt idx="19">
                  <c:v>119.72992447492726</c:v>
                </c:pt>
                <c:pt idx="20">
                  <c:v>119.57613694500148</c:v>
                </c:pt>
                <c:pt idx="21">
                  <c:v>119.56210190019404</c:v>
                </c:pt>
                <c:pt idx="22">
                  <c:v>122.1456256412813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23-4365-AC03-E10661752205}"/>
            </c:ext>
          </c:extLst>
        </c:ser>
        <c:ser>
          <c:idx val="6"/>
          <c:order val="6"/>
          <c:tx>
            <c:strRef>
              <c:f>'Distributions and Productivity'!$A$27</c:f>
              <c:strCache>
                <c:ptCount val="1"/>
                <c:pt idx="0">
                  <c:v>70th percentile Indexed, 1997=100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'Distributions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'Distributions and Productivity'!$B$27:$X$27</c:f>
              <c:numCache>
                <c:formatCode>General</c:formatCode>
                <c:ptCount val="23"/>
                <c:pt idx="0">
                  <c:v>100</c:v>
                </c:pt>
                <c:pt idx="1">
                  <c:v>103.11925039632486</c:v>
                </c:pt>
                <c:pt idx="2">
                  <c:v>105.63698147812214</c:v>
                </c:pt>
                <c:pt idx="3">
                  <c:v>109.03519818902222</c:v>
                </c:pt>
                <c:pt idx="4">
                  <c:v>112.90061232257196</c:v>
                </c:pt>
                <c:pt idx="5">
                  <c:v>116.28501717595505</c:v>
                </c:pt>
                <c:pt idx="6">
                  <c:v>119.14336964009247</c:v>
                </c:pt>
                <c:pt idx="7">
                  <c:v>121.26639876685311</c:v>
                </c:pt>
                <c:pt idx="8">
                  <c:v>123.31150087492468</c:v>
                </c:pt>
                <c:pt idx="9">
                  <c:v>125.05126774070058</c:v>
                </c:pt>
                <c:pt idx="10">
                  <c:v>125.76516030911091</c:v>
                </c:pt>
                <c:pt idx="11">
                  <c:v>126.57322080597052</c:v>
                </c:pt>
                <c:pt idx="12">
                  <c:v>128.04779720437725</c:v>
                </c:pt>
                <c:pt idx="13">
                  <c:v>125.89468178980131</c:v>
                </c:pt>
                <c:pt idx="14">
                  <c:v>120.3484564137283</c:v>
                </c:pt>
                <c:pt idx="15">
                  <c:v>118.69501709834954</c:v>
                </c:pt>
                <c:pt idx="16">
                  <c:v>118.29491810734656</c:v>
                </c:pt>
                <c:pt idx="17">
                  <c:v>116.73707518022657</c:v>
                </c:pt>
                <c:pt idx="18">
                  <c:v>117.81997940267765</c:v>
                </c:pt>
                <c:pt idx="19">
                  <c:v>120.22710235355598</c:v>
                </c:pt>
                <c:pt idx="20">
                  <c:v>120.1597786485049</c:v>
                </c:pt>
                <c:pt idx="21">
                  <c:v>120.73172036266065</c:v>
                </c:pt>
                <c:pt idx="22">
                  <c:v>122.95684306865708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23-4365-AC03-E10661752205}"/>
            </c:ext>
          </c:extLst>
        </c:ser>
        <c:ser>
          <c:idx val="8"/>
          <c:order val="8"/>
          <c:tx>
            <c:strRef>
              <c:f>'Distributions and Productivity'!$A$29</c:f>
              <c:strCache>
                <c:ptCount val="1"/>
                <c:pt idx="0">
                  <c:v>90th percentile Indexed, 1997=100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'Distributions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'Distributions and Productivity'!$B$29:$X$29</c:f>
              <c:numCache>
                <c:formatCode>General</c:formatCode>
                <c:ptCount val="23"/>
                <c:pt idx="0">
                  <c:v>100</c:v>
                </c:pt>
                <c:pt idx="1">
                  <c:v>102.76930651597209</c:v>
                </c:pt>
                <c:pt idx="2">
                  <c:v>106.12839699240482</c:v>
                </c:pt>
                <c:pt idx="3">
                  <c:v>108.91017584831722</c:v>
                </c:pt>
                <c:pt idx="4">
                  <c:v>113.80760016492734</c:v>
                </c:pt>
                <c:pt idx="5">
                  <c:v>118.2174601990159</c:v>
                </c:pt>
                <c:pt idx="6">
                  <c:v>121.02382633327413</c:v>
                </c:pt>
                <c:pt idx="7">
                  <c:v>122.79793277677321</c:v>
                </c:pt>
                <c:pt idx="8">
                  <c:v>125.74159506058292</c:v>
                </c:pt>
                <c:pt idx="9">
                  <c:v>127.09763921710508</c:v>
                </c:pt>
                <c:pt idx="10">
                  <c:v>128.40511320661187</c:v>
                </c:pt>
                <c:pt idx="11">
                  <c:v>128.17662152343169</c:v>
                </c:pt>
                <c:pt idx="12">
                  <c:v>129.811481488754</c:v>
                </c:pt>
                <c:pt idx="13">
                  <c:v>127.4894178616838</c:v>
                </c:pt>
                <c:pt idx="14">
                  <c:v>122.71669913436585</c:v>
                </c:pt>
                <c:pt idx="15">
                  <c:v>119.26888344588733</c:v>
                </c:pt>
                <c:pt idx="16">
                  <c:v>118.13155474697305</c:v>
                </c:pt>
                <c:pt idx="17">
                  <c:v>116.72635709614127</c:v>
                </c:pt>
                <c:pt idx="18">
                  <c:v>117.50575539568345</c:v>
                </c:pt>
                <c:pt idx="19">
                  <c:v>120.3311937432089</c:v>
                </c:pt>
                <c:pt idx="20">
                  <c:v>120.55887907925815</c:v>
                </c:pt>
                <c:pt idx="21">
                  <c:v>121.86892258019489</c:v>
                </c:pt>
                <c:pt idx="22">
                  <c:v>122.74055944989328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23-4365-AC03-E10661752205}"/>
            </c:ext>
          </c:extLst>
        </c:ser>
        <c:ser>
          <c:idx val="9"/>
          <c:order val="9"/>
          <c:tx>
            <c:strRef>
              <c:f>'Distributions and Productivity'!$A$30</c:f>
              <c:strCache>
                <c:ptCount val="1"/>
                <c:pt idx="0">
                  <c:v>OpH Index 1997=100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'Distributions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'Distributions and Productivity'!$B$30:$X$30</c:f>
              <c:numCache>
                <c:formatCode>General</c:formatCode>
                <c:ptCount val="23"/>
                <c:pt idx="0">
                  <c:v>100</c:v>
                </c:pt>
                <c:pt idx="1">
                  <c:v>102.89224530396781</c:v>
                </c:pt>
                <c:pt idx="2">
                  <c:v>105.22151153897393</c:v>
                </c:pt>
                <c:pt idx="3">
                  <c:v>110.11689607230856</c:v>
                </c:pt>
                <c:pt idx="4">
                  <c:v>111.95550939981267</c:v>
                </c:pt>
                <c:pt idx="5">
                  <c:v>114.24492211450895</c:v>
                </c:pt>
                <c:pt idx="6">
                  <c:v>117.3349258161599</c:v>
                </c:pt>
                <c:pt idx="7">
                  <c:v>119.05388346952415</c:v>
                </c:pt>
                <c:pt idx="8">
                  <c:v>121.5062201622256</c:v>
                </c:pt>
                <c:pt idx="9">
                  <c:v>123.6699599543396</c:v>
                </c:pt>
                <c:pt idx="10">
                  <c:v>126.42223712040463</c:v>
                </c:pt>
                <c:pt idx="11">
                  <c:v>125.72315108708702</c:v>
                </c:pt>
                <c:pt idx="12">
                  <c:v>122.786133586068</c:v>
                </c:pt>
                <c:pt idx="13">
                  <c:v>125.14436710263364</c:v>
                </c:pt>
                <c:pt idx="14">
                  <c:v>126.53838841351332</c:v>
                </c:pt>
                <c:pt idx="15">
                  <c:v>125.77824998745741</c:v>
                </c:pt>
                <c:pt idx="16">
                  <c:v>125.45270750400881</c:v>
                </c:pt>
                <c:pt idx="17">
                  <c:v>126.1136535895529</c:v>
                </c:pt>
                <c:pt idx="18">
                  <c:v>126.50842591402574</c:v>
                </c:pt>
                <c:pt idx="19">
                  <c:v>127.21991209652354</c:v>
                </c:pt>
                <c:pt idx="20">
                  <c:v>129.69831118789767</c:v>
                </c:pt>
                <c:pt idx="21">
                  <c:v>130.11789103027519</c:v>
                </c:pt>
                <c:pt idx="22">
                  <c:v>130.42245188085167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23-4365-AC03-E10661752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7764943"/>
        <c:axId val="167776638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'Distributions and Productivity'!$A$22</c15:sqref>
                        </c15:formulaRef>
                      </c:ext>
                    </c:extLst>
                    <c:strCache>
                      <c:ptCount val="1"/>
                      <c:pt idx="0">
                        <c:v>20th percentile Indexed, 1997=100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'Distributions and Productivity'!$B$1:$X$1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'Distributions and Productivity'!$B$22:$X$22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100</c:v>
                      </c:pt>
                      <c:pt idx="1">
                        <c:v>102.1095014964918</c:v>
                      </c:pt>
                      <c:pt idx="2">
                        <c:v>105.50515114257853</c:v>
                      </c:pt>
                      <c:pt idx="3">
                        <c:v>108.00291921697711</c:v>
                      </c:pt>
                      <c:pt idx="4">
                        <c:v>111.25729779760775</c:v>
                      </c:pt>
                      <c:pt idx="5">
                        <c:v>114.43304709709562</c:v>
                      </c:pt>
                      <c:pt idx="6">
                        <c:v>118.99910350212558</c:v>
                      </c:pt>
                      <c:pt idx="7">
                        <c:v>120.44467277449553</c:v>
                      </c:pt>
                      <c:pt idx="8">
                        <c:v>122.09265917058526</c:v>
                      </c:pt>
                      <c:pt idx="9">
                        <c:v>124.3227068770461</c:v>
                      </c:pt>
                      <c:pt idx="10">
                        <c:v>125.55145684970265</c:v>
                      </c:pt>
                      <c:pt idx="11">
                        <c:v>125.40896975196301</c:v>
                      </c:pt>
                      <c:pt idx="12">
                        <c:v>127.07600068578114</c:v>
                      </c:pt>
                      <c:pt idx="13">
                        <c:v>124.63683166769242</c:v>
                      </c:pt>
                      <c:pt idx="14">
                        <c:v>118.97132117109112</c:v>
                      </c:pt>
                      <c:pt idx="15">
                        <c:v>118.17702629629798</c:v>
                      </c:pt>
                      <c:pt idx="16">
                        <c:v>117.31762463148094</c:v>
                      </c:pt>
                      <c:pt idx="17">
                        <c:v>116.6292576419214</c:v>
                      </c:pt>
                      <c:pt idx="18">
                        <c:v>119.53733624454148</c:v>
                      </c:pt>
                      <c:pt idx="19">
                        <c:v>124.33012580061836</c:v>
                      </c:pt>
                      <c:pt idx="20">
                        <c:v>125.22826518459705</c:v>
                      </c:pt>
                      <c:pt idx="21">
                        <c:v>126.02974710425504</c:v>
                      </c:pt>
                      <c:pt idx="22">
                        <c:v>130.33962294723366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423-4365-AC03-E1066175220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Productivity'!$A$24</c15:sqref>
                        </c15:formulaRef>
                      </c:ext>
                    </c:extLst>
                    <c:strCache>
                      <c:ptCount val="1"/>
                      <c:pt idx="0">
                        <c:v>40th percentile Indexed, 1997=100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Productivity'!$B$24:$X$24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100</c:v>
                      </c:pt>
                      <c:pt idx="1">
                        <c:v>102.46381253888661</c:v>
                      </c:pt>
                      <c:pt idx="2">
                        <c:v>105.30185636127889</c:v>
                      </c:pt>
                      <c:pt idx="3">
                        <c:v>108.20179309912226</c:v>
                      </c:pt>
                      <c:pt idx="4">
                        <c:v>111.53231659821554</c:v>
                      </c:pt>
                      <c:pt idx="5">
                        <c:v>114.32262859891129</c:v>
                      </c:pt>
                      <c:pt idx="6">
                        <c:v>117.64738874387902</c:v>
                      </c:pt>
                      <c:pt idx="7">
                        <c:v>119.691298886547</c:v>
                      </c:pt>
                      <c:pt idx="8">
                        <c:v>120.74764250292993</c:v>
                      </c:pt>
                      <c:pt idx="9">
                        <c:v>122.45702078738488</c:v>
                      </c:pt>
                      <c:pt idx="10">
                        <c:v>124.07894841633286</c:v>
                      </c:pt>
                      <c:pt idx="11">
                        <c:v>123.87445246491735</c:v>
                      </c:pt>
                      <c:pt idx="12">
                        <c:v>125.37538271734958</c:v>
                      </c:pt>
                      <c:pt idx="13">
                        <c:v>122.8534056212608</c:v>
                      </c:pt>
                      <c:pt idx="14">
                        <c:v>117.22530672600071</c:v>
                      </c:pt>
                      <c:pt idx="15">
                        <c:v>116.07022408118578</c:v>
                      </c:pt>
                      <c:pt idx="16">
                        <c:v>115.90800112435721</c:v>
                      </c:pt>
                      <c:pt idx="17">
                        <c:v>114.28355048859935</c:v>
                      </c:pt>
                      <c:pt idx="18">
                        <c:v>116.2244299674267</c:v>
                      </c:pt>
                      <c:pt idx="19">
                        <c:v>119.15791414495918</c:v>
                      </c:pt>
                      <c:pt idx="20">
                        <c:v>118.806822119595</c:v>
                      </c:pt>
                      <c:pt idx="21">
                        <c:v>119.23638857874029</c:v>
                      </c:pt>
                      <c:pt idx="22">
                        <c:v>122.74797096807333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423-4365-AC03-E1066175220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Productivity'!$A$26</c15:sqref>
                        </c15:formulaRef>
                      </c:ext>
                    </c:extLst>
                    <c:strCache>
                      <c:ptCount val="1"/>
                      <c:pt idx="0">
                        <c:v>60th percentile Indexed, 1997=100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Productivity'!$B$26:$X$26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99.999999999999986</c:v>
                      </c:pt>
                      <c:pt idx="1">
                        <c:v>102.75649067306639</c:v>
                      </c:pt>
                      <c:pt idx="2">
                        <c:v>105.36757874042254</c:v>
                      </c:pt>
                      <c:pt idx="3">
                        <c:v>108.35959722760111</c:v>
                      </c:pt>
                      <c:pt idx="4">
                        <c:v>111.77365845293372</c:v>
                      </c:pt>
                      <c:pt idx="5">
                        <c:v>115.10523229295627</c:v>
                      </c:pt>
                      <c:pt idx="6">
                        <c:v>117.97514948884456</c:v>
                      </c:pt>
                      <c:pt idx="7">
                        <c:v>120.65882987499204</c:v>
                      </c:pt>
                      <c:pt idx="8">
                        <c:v>122.21728428825379</c:v>
                      </c:pt>
                      <c:pt idx="9">
                        <c:v>123.72291821087035</c:v>
                      </c:pt>
                      <c:pt idx="10">
                        <c:v>124.69719538538229</c:v>
                      </c:pt>
                      <c:pt idx="11">
                        <c:v>125.34931970059948</c:v>
                      </c:pt>
                      <c:pt idx="12">
                        <c:v>127.2162772707908</c:v>
                      </c:pt>
                      <c:pt idx="13">
                        <c:v>124.46895158662929</c:v>
                      </c:pt>
                      <c:pt idx="14">
                        <c:v>119.13837550154881</c:v>
                      </c:pt>
                      <c:pt idx="15">
                        <c:v>117.73865209177333</c:v>
                      </c:pt>
                      <c:pt idx="16">
                        <c:v>117.54731161598737</c:v>
                      </c:pt>
                      <c:pt idx="17">
                        <c:v>116.03932038834949</c:v>
                      </c:pt>
                      <c:pt idx="18">
                        <c:v>117.40048543689319</c:v>
                      </c:pt>
                      <c:pt idx="19">
                        <c:v>119.96365249081667</c:v>
                      </c:pt>
                      <c:pt idx="20">
                        <c:v>119.54622917879473</c:v>
                      </c:pt>
                      <c:pt idx="21">
                        <c:v>119.45540764780839</c:v>
                      </c:pt>
                      <c:pt idx="22">
                        <c:v>122.32176630581621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423-4365-AC03-E1066175220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Productivity'!$A$28</c15:sqref>
                        </c15:formulaRef>
                      </c:ext>
                    </c:extLst>
                    <c:strCache>
                      <c:ptCount val="1"/>
                      <c:pt idx="0">
                        <c:v>80th percentile Indexed, 1997=100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'Distributions and Productivity'!$B$28:$X$28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100</c:v>
                      </c:pt>
                      <c:pt idx="1">
                        <c:v>102.88469792640352</c:v>
                      </c:pt>
                      <c:pt idx="2">
                        <c:v>105.72716633425091</c:v>
                      </c:pt>
                      <c:pt idx="3">
                        <c:v>109.02912870764567</c:v>
                      </c:pt>
                      <c:pt idx="4">
                        <c:v>112.8704694766369</c:v>
                      </c:pt>
                      <c:pt idx="5">
                        <c:v>116.61899932771961</c:v>
                      </c:pt>
                      <c:pt idx="6">
                        <c:v>119.33055240108391</c:v>
                      </c:pt>
                      <c:pt idx="7">
                        <c:v>121.42670084445776</c:v>
                      </c:pt>
                      <c:pt idx="8">
                        <c:v>124.50125975796128</c:v>
                      </c:pt>
                      <c:pt idx="9">
                        <c:v>125.64379073162337</c:v>
                      </c:pt>
                      <c:pt idx="10">
                        <c:v>126.36280048650691</c:v>
                      </c:pt>
                      <c:pt idx="11">
                        <c:v>126.88405898777869</c:v>
                      </c:pt>
                      <c:pt idx="12">
                        <c:v>128.70416841477905</c:v>
                      </c:pt>
                      <c:pt idx="13">
                        <c:v>126.53693933903824</c:v>
                      </c:pt>
                      <c:pt idx="14">
                        <c:v>121.05408579125509</c:v>
                      </c:pt>
                      <c:pt idx="15">
                        <c:v>118.70566702412775</c:v>
                      </c:pt>
                      <c:pt idx="16">
                        <c:v>118.10907241905321</c:v>
                      </c:pt>
                      <c:pt idx="17">
                        <c:v>116.63497453310697</c:v>
                      </c:pt>
                      <c:pt idx="18">
                        <c:v>117.40857385398982</c:v>
                      </c:pt>
                      <c:pt idx="19">
                        <c:v>120.13806579748211</c:v>
                      </c:pt>
                      <c:pt idx="20">
                        <c:v>119.76344195485905</c:v>
                      </c:pt>
                      <c:pt idx="21">
                        <c:v>120.08293373477557</c:v>
                      </c:pt>
                      <c:pt idx="22">
                        <c:v>121.99618232846467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423-4365-AC03-E10661752205}"/>
                  </c:ext>
                </c:extLst>
              </c15:ser>
            </c15:filteredLineSeries>
          </c:ext>
        </c:extLst>
      </c:lineChart>
      <c:catAx>
        <c:axId val="167776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766383"/>
        <c:crosses val="autoZero"/>
        <c:auto val="1"/>
        <c:lblAlgn val="ctr"/>
        <c:lblOffset val="100"/>
        <c:noMultiLvlLbl val="0"/>
      </c:catAx>
      <c:valAx>
        <c:axId val="1677766383"/>
        <c:scaling>
          <c:orientation val="minMax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76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CPI and Output Price Growth, 1997=100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Services PPI (1998=100)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'CPI and GDP Def'!$B$1:$X$1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'CPI and GDP Def'!$B$8:$X$8</c:f>
              <c:numCache>
                <c:formatCode>General</c:formatCode>
                <c:ptCount val="23"/>
                <c:pt idx="1">
                  <c:v>100</c:v>
                </c:pt>
                <c:pt idx="2">
                  <c:v>98.465171192443918</c:v>
                </c:pt>
                <c:pt idx="3">
                  <c:v>98.347107438016522</c:v>
                </c:pt>
                <c:pt idx="4">
                  <c:v>100.47225501770956</c:v>
                </c:pt>
                <c:pt idx="5">
                  <c:v>102.59740259740259</c:v>
                </c:pt>
                <c:pt idx="6">
                  <c:v>104.25029515938607</c:v>
                </c:pt>
                <c:pt idx="7">
                  <c:v>105.66706021251476</c:v>
                </c:pt>
                <c:pt idx="8">
                  <c:v>107.55608028335301</c:v>
                </c:pt>
                <c:pt idx="9">
                  <c:v>110.38961038961038</c:v>
                </c:pt>
                <c:pt idx="10">
                  <c:v>113.57733175914994</c:v>
                </c:pt>
                <c:pt idx="11">
                  <c:v>117.59149940968122</c:v>
                </c:pt>
                <c:pt idx="12">
                  <c:v>116.64698937426209</c:v>
                </c:pt>
                <c:pt idx="13">
                  <c:v>118.06375442739079</c:v>
                </c:pt>
                <c:pt idx="14">
                  <c:v>119.36245572609208</c:v>
                </c:pt>
                <c:pt idx="15">
                  <c:v>120.89728453364816</c:v>
                </c:pt>
                <c:pt idx="16">
                  <c:v>122.19598583234946</c:v>
                </c:pt>
                <c:pt idx="17">
                  <c:v>123.49468713105077</c:v>
                </c:pt>
                <c:pt idx="18">
                  <c:v>123.96694214876032</c:v>
                </c:pt>
                <c:pt idx="19">
                  <c:v>125.73789846517118</c:v>
                </c:pt>
                <c:pt idx="20">
                  <c:v>127.27272727272727</c:v>
                </c:pt>
                <c:pt idx="21">
                  <c:v>129.3978748524203</c:v>
                </c:pt>
                <c:pt idx="22">
                  <c:v>131.28689492325856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3C-434F-B1AF-AD40BCD11539}"/>
            </c:ext>
          </c:extLst>
        </c:ser>
        <c:ser>
          <c:idx val="5"/>
          <c:order val="1"/>
          <c:tx>
            <c:v>Manufacturing PPI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'CPI and GDP Def'!$B$1:$X$1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'CPI and GDP Def'!$B$9:$X$9</c:f>
              <c:numCache>
                <c:formatCode>0.0</c:formatCode>
                <c:ptCount val="23"/>
                <c:pt idx="0">
                  <c:v>100</c:v>
                </c:pt>
                <c:pt idx="1">
                  <c:v>97.715053763440849</c:v>
                </c:pt>
                <c:pt idx="2">
                  <c:v>97.177419354838705</c:v>
                </c:pt>
                <c:pt idx="3">
                  <c:v>99.327956989247312</c:v>
                </c:pt>
                <c:pt idx="4">
                  <c:v>98.790322580645153</c:v>
                </c:pt>
                <c:pt idx="5">
                  <c:v>98.387096774193537</c:v>
                </c:pt>
                <c:pt idx="6">
                  <c:v>100</c:v>
                </c:pt>
                <c:pt idx="7">
                  <c:v>102.82258064516128</c:v>
                </c:pt>
                <c:pt idx="8">
                  <c:v>106.85483870967741</c:v>
                </c:pt>
                <c:pt idx="9">
                  <c:v>110.34946236559139</c:v>
                </c:pt>
                <c:pt idx="10">
                  <c:v>113.97849462365591</c:v>
                </c:pt>
                <c:pt idx="11">
                  <c:v>125.13440860215053</c:v>
                </c:pt>
                <c:pt idx="12">
                  <c:v>121.23655913978493</c:v>
                </c:pt>
                <c:pt idx="13">
                  <c:v>126.20967741935483</c:v>
                </c:pt>
                <c:pt idx="14">
                  <c:v>135.75268817204301</c:v>
                </c:pt>
                <c:pt idx="15">
                  <c:v>138.57526881720429</c:v>
                </c:pt>
                <c:pt idx="16">
                  <c:v>140.05376344086019</c:v>
                </c:pt>
                <c:pt idx="17">
                  <c:v>138.57526881720429</c:v>
                </c:pt>
                <c:pt idx="18">
                  <c:v>134.40860215053763</c:v>
                </c:pt>
                <c:pt idx="19">
                  <c:v>134.67741935483869</c:v>
                </c:pt>
                <c:pt idx="20">
                  <c:v>139.91935483870967</c:v>
                </c:pt>
                <c:pt idx="21">
                  <c:v>144.75806451612902</c:v>
                </c:pt>
                <c:pt idx="22">
                  <c:v>146.77419354838707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3C-434F-B1AF-AD40BCD11539}"/>
            </c:ext>
          </c:extLst>
        </c:ser>
        <c:ser>
          <c:idx val="0"/>
          <c:order val="2"/>
          <c:tx>
            <c:v>GDP Deflator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'CPI and GDP Def'!$B$1:$X$1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'CPI and GDP Def'!$B$11:$X$11</c:f>
              <c:numCache>
                <c:formatCode>0.0</c:formatCode>
                <c:ptCount val="23"/>
                <c:pt idx="0">
                  <c:v>100</c:v>
                </c:pt>
                <c:pt idx="1">
                  <c:v>101.22324159021406</c:v>
                </c:pt>
                <c:pt idx="2">
                  <c:v>102.59938837920487</c:v>
                </c:pt>
                <c:pt idx="3">
                  <c:v>103.82262996941897</c:v>
                </c:pt>
                <c:pt idx="4">
                  <c:v>105.35168195718654</c:v>
                </c:pt>
                <c:pt idx="5">
                  <c:v>107.64525993883792</c:v>
                </c:pt>
                <c:pt idx="6">
                  <c:v>110.09174311926604</c:v>
                </c:pt>
                <c:pt idx="7">
                  <c:v>112.99694189602447</c:v>
                </c:pt>
                <c:pt idx="8">
                  <c:v>116.36085626911313</c:v>
                </c:pt>
                <c:pt idx="9">
                  <c:v>119.57186544342507</c:v>
                </c:pt>
                <c:pt idx="10">
                  <c:v>122.32415902140671</c:v>
                </c:pt>
                <c:pt idx="11">
                  <c:v>126.4525993883792</c:v>
                </c:pt>
                <c:pt idx="12">
                  <c:v>128.89908256880733</c:v>
                </c:pt>
                <c:pt idx="13">
                  <c:v>130.8868501529052</c:v>
                </c:pt>
                <c:pt idx="14">
                  <c:v>133.79204892966359</c:v>
                </c:pt>
                <c:pt idx="15">
                  <c:v>135.77981651376146</c:v>
                </c:pt>
                <c:pt idx="16">
                  <c:v>138.68501529051986</c:v>
                </c:pt>
                <c:pt idx="17">
                  <c:v>140.51987767584097</c:v>
                </c:pt>
                <c:pt idx="18">
                  <c:v>141.4373088685015</c:v>
                </c:pt>
                <c:pt idx="19">
                  <c:v>144.18960244648318</c:v>
                </c:pt>
                <c:pt idx="20">
                  <c:v>146.94189602446482</c:v>
                </c:pt>
                <c:pt idx="21">
                  <c:v>149.69418960244647</c:v>
                </c:pt>
                <c:pt idx="22">
                  <c:v>152.9051987767584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3C-434F-B1AF-AD40BCD11539}"/>
            </c:ext>
          </c:extLst>
        </c:ser>
        <c:ser>
          <c:idx val="1"/>
          <c:order val="3"/>
          <c:tx>
            <c:v>CPI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'CPI and GDP Def'!$B$1:$X$1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'CPI and GDP Def'!$B$5:$X$5</c:f>
              <c:numCache>
                <c:formatCode>General</c:formatCode>
                <c:ptCount val="23"/>
                <c:pt idx="0">
                  <c:v>100</c:v>
                </c:pt>
                <c:pt idx="1">
                  <c:v>101.56918687589159</c:v>
                </c:pt>
                <c:pt idx="2">
                  <c:v>102.8530670470756</c:v>
                </c:pt>
                <c:pt idx="3">
                  <c:v>103.70898716119829</c:v>
                </c:pt>
                <c:pt idx="4">
                  <c:v>104.9928673323823</c:v>
                </c:pt>
                <c:pt idx="5">
                  <c:v>106.27674750356634</c:v>
                </c:pt>
                <c:pt idx="6">
                  <c:v>107.70328102710414</c:v>
                </c:pt>
                <c:pt idx="7">
                  <c:v>109.12981455064195</c:v>
                </c:pt>
                <c:pt idx="8">
                  <c:v>111.41226818830242</c:v>
                </c:pt>
                <c:pt idx="9">
                  <c:v>113.9800285306705</c:v>
                </c:pt>
                <c:pt idx="10">
                  <c:v>116.6904422253923</c:v>
                </c:pt>
                <c:pt idx="11">
                  <c:v>120.82738944365194</c:v>
                </c:pt>
                <c:pt idx="12">
                  <c:v>123.53780313837376</c:v>
                </c:pt>
                <c:pt idx="13">
                  <c:v>127.53209700427961</c:v>
                </c:pt>
                <c:pt idx="14">
                  <c:v>133.23823109843082</c:v>
                </c:pt>
                <c:pt idx="15">
                  <c:v>137.08987161198289</c:v>
                </c:pt>
                <c:pt idx="16">
                  <c:v>140.51355206847362</c:v>
                </c:pt>
                <c:pt idx="17">
                  <c:v>142.65335235378032</c:v>
                </c:pt>
                <c:pt idx="18">
                  <c:v>142.65335235378032</c:v>
                </c:pt>
                <c:pt idx="19">
                  <c:v>143.65192582025682</c:v>
                </c:pt>
                <c:pt idx="20">
                  <c:v>147.50356633380886</c:v>
                </c:pt>
                <c:pt idx="21">
                  <c:v>151.06990014265338</c:v>
                </c:pt>
                <c:pt idx="22">
                  <c:v>153.78031383737522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3C-434F-B1AF-AD40BCD11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accent3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242645743"/>
        <c:axId val="400107295"/>
      </c:lineChart>
      <c:catAx>
        <c:axId val="24264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107295"/>
        <c:crosses val="autoZero"/>
        <c:auto val="1"/>
        <c:lblAlgn val="ctr"/>
        <c:lblOffset val="100"/>
        <c:noMultiLvlLbl val="0"/>
      </c:catAx>
      <c:valAx>
        <c:axId val="400107295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Index (1997=100)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64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800" b="1"/>
              <a:t>Consumer Prices and Producer Prices, 1997-2019</a:t>
            </a:r>
          </a:p>
          <a:p>
            <a:pPr algn="l">
              <a:defRPr/>
            </a:pPr>
            <a:r>
              <a:rPr lang="en-GB" sz="1600" b="0" i="1"/>
              <a:t>Even</a:t>
            </a:r>
            <a:r>
              <a:rPr lang="en-GB" sz="1600" b="0" i="1" baseline="0"/>
              <a:t> if workers get a greater share of revenue, their pay may diminish in real terms. Indexed where 1997=100.</a:t>
            </a:r>
            <a:endParaRPr lang="en-GB" sz="1600" b="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Service Sector Producer Prices</c:v>
          </c:tx>
          <c:spPr>
            <a:ln w="28575" cap="rnd">
              <a:solidFill>
                <a:srgbClr val="FFA3A3"/>
              </a:solidFill>
              <a:round/>
            </a:ln>
            <a:effectLst/>
          </c:spPr>
          <c:marker>
            <c:symbol val="none"/>
          </c:marker>
          <c:cat>
            <c:strRef>
              <c:f>'CPI and GDP Def'!$B$1:$X$1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'CPI and GDP Def'!$B$8:$X$8</c:f>
              <c:numCache>
                <c:formatCode>General</c:formatCode>
                <c:ptCount val="23"/>
                <c:pt idx="1">
                  <c:v>100</c:v>
                </c:pt>
                <c:pt idx="2">
                  <c:v>98.465171192443918</c:v>
                </c:pt>
                <c:pt idx="3">
                  <c:v>98.347107438016522</c:v>
                </c:pt>
                <c:pt idx="4">
                  <c:v>100.47225501770956</c:v>
                </c:pt>
                <c:pt idx="5">
                  <c:v>102.59740259740259</c:v>
                </c:pt>
                <c:pt idx="6">
                  <c:v>104.25029515938607</c:v>
                </c:pt>
                <c:pt idx="7">
                  <c:v>105.66706021251476</c:v>
                </c:pt>
                <c:pt idx="8">
                  <c:v>107.55608028335301</c:v>
                </c:pt>
                <c:pt idx="9">
                  <c:v>110.38961038961038</c:v>
                </c:pt>
                <c:pt idx="10">
                  <c:v>113.57733175914994</c:v>
                </c:pt>
                <c:pt idx="11">
                  <c:v>117.59149940968122</c:v>
                </c:pt>
                <c:pt idx="12">
                  <c:v>116.64698937426209</c:v>
                </c:pt>
                <c:pt idx="13">
                  <c:v>118.06375442739079</c:v>
                </c:pt>
                <c:pt idx="14">
                  <c:v>119.36245572609208</c:v>
                </c:pt>
                <c:pt idx="15">
                  <c:v>120.89728453364816</c:v>
                </c:pt>
                <c:pt idx="16">
                  <c:v>122.19598583234946</c:v>
                </c:pt>
                <c:pt idx="17">
                  <c:v>123.49468713105077</c:v>
                </c:pt>
                <c:pt idx="18">
                  <c:v>123.96694214876032</c:v>
                </c:pt>
                <c:pt idx="19">
                  <c:v>125.73789846517118</c:v>
                </c:pt>
                <c:pt idx="20">
                  <c:v>127.27272727272727</c:v>
                </c:pt>
                <c:pt idx="21">
                  <c:v>129.3978748524203</c:v>
                </c:pt>
                <c:pt idx="22">
                  <c:v>131.28689492325856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5-483A-AB68-D3C8EA1932BF}"/>
            </c:ext>
          </c:extLst>
        </c:ser>
        <c:ser>
          <c:idx val="5"/>
          <c:order val="1"/>
          <c:tx>
            <c:v>Manufacturing Sector Producer Prices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'CPI and GDP Def'!$B$1:$X$1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'CPI and GDP Def'!$B$9:$X$9</c:f>
              <c:numCache>
                <c:formatCode>0.0</c:formatCode>
                <c:ptCount val="23"/>
                <c:pt idx="0">
                  <c:v>100</c:v>
                </c:pt>
                <c:pt idx="1">
                  <c:v>97.715053763440849</c:v>
                </c:pt>
                <c:pt idx="2">
                  <c:v>97.177419354838705</c:v>
                </c:pt>
                <c:pt idx="3">
                  <c:v>99.327956989247312</c:v>
                </c:pt>
                <c:pt idx="4">
                  <c:v>98.790322580645153</c:v>
                </c:pt>
                <c:pt idx="5">
                  <c:v>98.387096774193537</c:v>
                </c:pt>
                <c:pt idx="6">
                  <c:v>100</c:v>
                </c:pt>
                <c:pt idx="7">
                  <c:v>102.82258064516128</c:v>
                </c:pt>
                <c:pt idx="8">
                  <c:v>106.85483870967741</c:v>
                </c:pt>
                <c:pt idx="9">
                  <c:v>110.34946236559139</c:v>
                </c:pt>
                <c:pt idx="10">
                  <c:v>113.97849462365591</c:v>
                </c:pt>
                <c:pt idx="11">
                  <c:v>125.13440860215053</c:v>
                </c:pt>
                <c:pt idx="12">
                  <c:v>121.23655913978493</c:v>
                </c:pt>
                <c:pt idx="13">
                  <c:v>126.20967741935483</c:v>
                </c:pt>
                <c:pt idx="14">
                  <c:v>135.75268817204301</c:v>
                </c:pt>
                <c:pt idx="15">
                  <c:v>138.57526881720429</c:v>
                </c:pt>
                <c:pt idx="16">
                  <c:v>140.05376344086019</c:v>
                </c:pt>
                <c:pt idx="17">
                  <c:v>138.57526881720429</c:v>
                </c:pt>
                <c:pt idx="18">
                  <c:v>134.40860215053763</c:v>
                </c:pt>
                <c:pt idx="19">
                  <c:v>134.67741935483869</c:v>
                </c:pt>
                <c:pt idx="20">
                  <c:v>139.91935483870967</c:v>
                </c:pt>
                <c:pt idx="21">
                  <c:v>144.75806451612902</c:v>
                </c:pt>
                <c:pt idx="22">
                  <c:v>146.77419354838707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5-483A-AB68-D3C8EA1932BF}"/>
            </c:ext>
          </c:extLst>
        </c:ser>
        <c:ser>
          <c:idx val="1"/>
          <c:order val="2"/>
          <c:tx>
            <c:v>Consumer Prices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'CPI and GDP Def'!$B$1:$X$1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'CPI and GDP Def'!$B$5:$X$5</c:f>
              <c:numCache>
                <c:formatCode>General</c:formatCode>
                <c:ptCount val="23"/>
                <c:pt idx="0">
                  <c:v>100</c:v>
                </c:pt>
                <c:pt idx="1">
                  <c:v>101.56918687589159</c:v>
                </c:pt>
                <c:pt idx="2">
                  <c:v>102.8530670470756</c:v>
                </c:pt>
                <c:pt idx="3">
                  <c:v>103.70898716119829</c:v>
                </c:pt>
                <c:pt idx="4">
                  <c:v>104.9928673323823</c:v>
                </c:pt>
                <c:pt idx="5">
                  <c:v>106.27674750356634</c:v>
                </c:pt>
                <c:pt idx="6">
                  <c:v>107.70328102710414</c:v>
                </c:pt>
                <c:pt idx="7">
                  <c:v>109.12981455064195</c:v>
                </c:pt>
                <c:pt idx="8">
                  <c:v>111.41226818830242</c:v>
                </c:pt>
                <c:pt idx="9">
                  <c:v>113.9800285306705</c:v>
                </c:pt>
                <c:pt idx="10">
                  <c:v>116.6904422253923</c:v>
                </c:pt>
                <c:pt idx="11">
                  <c:v>120.82738944365194</c:v>
                </c:pt>
                <c:pt idx="12">
                  <c:v>123.53780313837376</c:v>
                </c:pt>
                <c:pt idx="13">
                  <c:v>127.53209700427961</c:v>
                </c:pt>
                <c:pt idx="14">
                  <c:v>133.23823109843082</c:v>
                </c:pt>
                <c:pt idx="15">
                  <c:v>137.08987161198289</c:v>
                </c:pt>
                <c:pt idx="16">
                  <c:v>140.51355206847362</c:v>
                </c:pt>
                <c:pt idx="17">
                  <c:v>142.65335235378032</c:v>
                </c:pt>
                <c:pt idx="18">
                  <c:v>142.65335235378032</c:v>
                </c:pt>
                <c:pt idx="19">
                  <c:v>143.65192582025682</c:v>
                </c:pt>
                <c:pt idx="20">
                  <c:v>147.50356633380886</c:v>
                </c:pt>
                <c:pt idx="21">
                  <c:v>151.06990014265338</c:v>
                </c:pt>
                <c:pt idx="22">
                  <c:v>153.78031383737522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A5-483A-AB68-D3C8EA193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645743"/>
        <c:axId val="400107295"/>
      </c:lineChart>
      <c:catAx>
        <c:axId val="24264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0107295"/>
        <c:crosses val="autoZero"/>
        <c:auto val="1"/>
        <c:lblAlgn val="ctr"/>
        <c:lblOffset val="100"/>
        <c:noMultiLvlLbl val="0"/>
      </c:catAx>
      <c:valAx>
        <c:axId val="400107295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Index (1997=100)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264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BE5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Net and gross capital stock growth, 1997=100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Gross Capital Stock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and Gross Capital'!$B$1:$X$1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'Net and Gross Capital'!$B$11:$X$11</c:f>
              <c:numCache>
                <c:formatCode>General</c:formatCode>
                <c:ptCount val="23"/>
                <c:pt idx="0">
                  <c:v>100</c:v>
                </c:pt>
                <c:pt idx="1">
                  <c:v>102.75796481217309</c:v>
                </c:pt>
                <c:pt idx="2">
                  <c:v>105.4366777619274</c:v>
                </c:pt>
                <c:pt idx="3">
                  <c:v>108.32144555397052</c:v>
                </c:pt>
                <c:pt idx="4">
                  <c:v>111.0477096211761</c:v>
                </c:pt>
                <c:pt idx="5">
                  <c:v>113.72642257093041</c:v>
                </c:pt>
                <c:pt idx="6">
                  <c:v>116.37343477571723</c:v>
                </c:pt>
                <c:pt idx="7">
                  <c:v>119.17895070534158</c:v>
                </c:pt>
                <c:pt idx="8">
                  <c:v>122.01616737993344</c:v>
                </c:pt>
                <c:pt idx="9">
                  <c:v>124.94848628942781</c:v>
                </c:pt>
                <c:pt idx="10">
                  <c:v>128.05515929624346</c:v>
                </c:pt>
                <c:pt idx="11">
                  <c:v>130.74972261848154</c:v>
                </c:pt>
                <c:pt idx="12">
                  <c:v>132.46156284672691</c:v>
                </c:pt>
                <c:pt idx="13">
                  <c:v>134.30020605484228</c:v>
                </c:pt>
                <c:pt idx="14">
                  <c:v>135.99619591060389</c:v>
                </c:pt>
                <c:pt idx="15">
                  <c:v>137.62878427643051</c:v>
                </c:pt>
                <c:pt idx="16">
                  <c:v>139.35647487715963</c:v>
                </c:pt>
                <c:pt idx="17">
                  <c:v>141.33777143762879</c:v>
                </c:pt>
                <c:pt idx="18">
                  <c:v>143.58852433032177</c:v>
                </c:pt>
                <c:pt idx="19">
                  <c:v>146.01363132033603</c:v>
                </c:pt>
                <c:pt idx="20">
                  <c:v>148.4704390553178</c:v>
                </c:pt>
                <c:pt idx="21">
                  <c:v>150.76874306546205</c:v>
                </c:pt>
                <c:pt idx="22">
                  <c:v>153.06704707560627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2-4B7D-A978-BCF54B8EAA7E}"/>
            </c:ext>
          </c:extLst>
        </c:ser>
        <c:ser>
          <c:idx val="1"/>
          <c:order val="1"/>
          <c:tx>
            <c:v>Net Capital Stock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and Gross Capital'!$B$1:$X$1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'Net and Gross Capital'!$B$12:$X$12</c:f>
              <c:numCache>
                <c:formatCode>General</c:formatCode>
                <c:ptCount val="23"/>
                <c:pt idx="0">
                  <c:v>100</c:v>
                </c:pt>
                <c:pt idx="1">
                  <c:v>102.79760205538111</c:v>
                </c:pt>
                <c:pt idx="2">
                  <c:v>105.48101627176706</c:v>
                </c:pt>
                <c:pt idx="3">
                  <c:v>108.56408792463603</c:v>
                </c:pt>
                <c:pt idx="4">
                  <c:v>111.39023693976591</c:v>
                </c:pt>
                <c:pt idx="5">
                  <c:v>114.10219811590066</c:v>
                </c:pt>
                <c:pt idx="6">
                  <c:v>116.67142449329147</c:v>
                </c:pt>
                <c:pt idx="7">
                  <c:v>119.49757350842135</c:v>
                </c:pt>
                <c:pt idx="8">
                  <c:v>122.38081644304881</c:v>
                </c:pt>
                <c:pt idx="9">
                  <c:v>125.32115329717385</c:v>
                </c:pt>
                <c:pt idx="10">
                  <c:v>128.48986582928919</c:v>
                </c:pt>
                <c:pt idx="11">
                  <c:v>130.85926348843847</c:v>
                </c:pt>
                <c:pt idx="12">
                  <c:v>131.54439052240937</c:v>
                </c:pt>
                <c:pt idx="13">
                  <c:v>132.54353411361689</c:v>
                </c:pt>
                <c:pt idx="14">
                  <c:v>133.42848986582928</c:v>
                </c:pt>
                <c:pt idx="15">
                  <c:v>134.25635169854411</c:v>
                </c:pt>
                <c:pt idx="16">
                  <c:v>135.3696831287468</c:v>
                </c:pt>
                <c:pt idx="17">
                  <c:v>136.99685983442762</c:v>
                </c:pt>
                <c:pt idx="18">
                  <c:v>139.16642877533542</c:v>
                </c:pt>
                <c:pt idx="19">
                  <c:v>141.73565515272622</c:v>
                </c:pt>
                <c:pt idx="20">
                  <c:v>144.41906936911218</c:v>
                </c:pt>
                <c:pt idx="21">
                  <c:v>146.84556094775905</c:v>
                </c:pt>
                <c:pt idx="22">
                  <c:v>149.30059948615474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F2-4B7D-A978-BCF54B8EA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376605935"/>
        <c:axId val="1376611215"/>
      </c:lineChart>
      <c:catAx>
        <c:axId val="137660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76611215"/>
        <c:crosses val="autoZero"/>
        <c:auto val="1"/>
        <c:lblAlgn val="ctr"/>
        <c:lblOffset val="100"/>
        <c:noMultiLvlLbl val="0"/>
      </c:catAx>
      <c:valAx>
        <c:axId val="1376611215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Index (1997=100)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37660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GDP Deflator,</a:t>
            </a:r>
            <a:r>
              <a:rPr lang="en-GB" sz="2000" baseline="0"/>
              <a:t> Industry Weights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7317586815274"/>
          <c:y val="0.16834387949150495"/>
          <c:w val="0.80079043403006356"/>
          <c:h val="0.70860116775993354"/>
        </c:manualLayout>
      </c:layout>
      <c:pie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chemeClr val="accent4">
                  <a:tint val="3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2C0-4704-B2EF-7D7A1C4BE29A}"/>
              </c:ext>
            </c:extLst>
          </c:dPt>
          <c:dPt>
            <c:idx val="1"/>
            <c:bubble3D val="0"/>
            <c:spPr>
              <a:solidFill>
                <a:schemeClr val="accent4">
                  <a:tint val="4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2C0-4704-B2EF-7D7A1C4BE29A}"/>
              </c:ext>
            </c:extLst>
          </c:dPt>
          <c:dPt>
            <c:idx val="2"/>
            <c:bubble3D val="0"/>
            <c:spPr>
              <a:solidFill>
                <a:schemeClr val="accent4">
                  <a:tint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2C0-4704-B2EF-7D7A1C4BE29A}"/>
              </c:ext>
            </c:extLst>
          </c:dPt>
          <c:dPt>
            <c:idx val="3"/>
            <c:bubble3D val="0"/>
            <c:spPr>
              <a:solidFill>
                <a:schemeClr val="accent4">
                  <a:tint val="5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2C0-4704-B2EF-7D7A1C4BE29A}"/>
              </c:ext>
            </c:extLst>
          </c:dPt>
          <c:dPt>
            <c:idx val="4"/>
            <c:bubble3D val="0"/>
            <c:spPr>
              <a:solidFill>
                <a:schemeClr val="accent4">
                  <a:tint val="6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2C0-4704-B2EF-7D7A1C4BE29A}"/>
              </c:ext>
            </c:extLst>
          </c:dPt>
          <c:dPt>
            <c:idx val="5"/>
            <c:bubble3D val="0"/>
            <c:spPr>
              <a:solidFill>
                <a:schemeClr val="accent4">
                  <a:tint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2C0-4704-B2EF-7D7A1C4BE29A}"/>
              </c:ext>
            </c:extLst>
          </c:dPt>
          <c:dPt>
            <c:idx val="6"/>
            <c:bubble3D val="0"/>
            <c:spPr>
              <a:solidFill>
                <a:schemeClr val="accent4">
                  <a:tint val="7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22C0-4704-B2EF-7D7A1C4BE29A}"/>
              </c:ext>
            </c:extLst>
          </c:dPt>
          <c:dPt>
            <c:idx val="7"/>
            <c:bubble3D val="0"/>
            <c:spPr>
              <a:solidFill>
                <a:schemeClr val="accent4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2C0-4704-B2EF-7D7A1C4BE29A}"/>
              </c:ext>
            </c:extLst>
          </c:dPt>
          <c:dPt>
            <c:idx val="8"/>
            <c:bubble3D val="0"/>
            <c:spPr>
              <a:solidFill>
                <a:schemeClr val="accent4">
                  <a:tint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2C0-4704-B2EF-7D7A1C4BE29A}"/>
              </c:ext>
            </c:extLst>
          </c:dPt>
          <c:dPt>
            <c:idx val="9"/>
            <c:bubble3D val="0"/>
            <c:spPr>
              <a:solidFill>
                <a:schemeClr val="accent4">
                  <a:tint val="97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D32-4D0E-AE18-9E85490A2CCB}"/>
              </c:ext>
            </c:extLst>
          </c:dPt>
          <c:dPt>
            <c:idx val="10"/>
            <c:bubble3D val="0"/>
            <c:spPr>
              <a:solidFill>
                <a:schemeClr val="accent4">
                  <a:shade val="9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D32-4D0E-AE18-9E85490A2CCB}"/>
              </c:ext>
            </c:extLst>
          </c:dPt>
          <c:dPt>
            <c:idx val="11"/>
            <c:bubble3D val="0"/>
            <c:spPr>
              <a:solidFill>
                <a:schemeClr val="accent4">
                  <a:shade val="9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D32-4D0E-AE18-9E85490A2CCB}"/>
              </c:ext>
            </c:extLst>
          </c:dPt>
          <c:dPt>
            <c:idx val="12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D32-4D0E-AE18-9E85490A2CCB}"/>
              </c:ext>
            </c:extLst>
          </c:dPt>
          <c:dPt>
            <c:idx val="13"/>
            <c:bubble3D val="0"/>
            <c:spPr>
              <a:solidFill>
                <a:schemeClr val="accent4">
                  <a:shade val="7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D32-4D0E-AE18-9E85490A2CCB}"/>
              </c:ext>
            </c:extLst>
          </c:dPt>
          <c:dPt>
            <c:idx val="14"/>
            <c:bubble3D val="0"/>
            <c:spPr>
              <a:solidFill>
                <a:schemeClr val="accent4">
                  <a:shade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D32-4D0E-AE18-9E85490A2CCB}"/>
              </c:ext>
            </c:extLst>
          </c:dPt>
          <c:dPt>
            <c:idx val="15"/>
            <c:bubble3D val="0"/>
            <c:spPr>
              <a:solidFill>
                <a:schemeClr val="accent4">
                  <a:shade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D32-4D0E-AE18-9E85490A2CCB}"/>
              </c:ext>
            </c:extLst>
          </c:dPt>
          <c:dPt>
            <c:idx val="16"/>
            <c:bubble3D val="0"/>
            <c:spPr>
              <a:solidFill>
                <a:schemeClr val="accent4">
                  <a:shade val="5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D32-4D0E-AE18-9E85490A2CCB}"/>
              </c:ext>
            </c:extLst>
          </c:dPt>
          <c:dPt>
            <c:idx val="17"/>
            <c:bubble3D val="0"/>
            <c:spPr>
              <a:solidFill>
                <a:schemeClr val="accent4">
                  <a:shade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D32-4D0E-AE18-9E85490A2CCB}"/>
              </c:ext>
            </c:extLst>
          </c:dPt>
          <c:dPt>
            <c:idx val="18"/>
            <c:bubble3D val="0"/>
            <c:spPr>
              <a:solidFill>
                <a:schemeClr val="accent4">
                  <a:shade val="4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D32-4D0E-AE18-9E85490A2CCB}"/>
              </c:ext>
            </c:extLst>
          </c:dPt>
          <c:dPt>
            <c:idx val="19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D32-4D0E-AE18-9E85490A2CCB}"/>
              </c:ext>
            </c:extLst>
          </c:dPt>
          <c:dLbls>
            <c:dLbl>
              <c:idx val="0"/>
              <c:layout>
                <c:manualLayout>
                  <c:x val="-7.0946856123178317E-2"/>
                  <c:y val="-3.201790738317614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C0-4704-B2EF-7D7A1C4BE29A}"/>
                </c:ext>
              </c:extLst>
            </c:dLbl>
            <c:dLbl>
              <c:idx val="1"/>
              <c:layout>
                <c:manualLayout>
                  <c:x val="-2.5393647410824356E-2"/>
                  <c:y val="-3.221020910942518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C0-4704-B2EF-7D7A1C4BE29A}"/>
                </c:ext>
              </c:extLst>
            </c:dLbl>
            <c:dLbl>
              <c:idx val="2"/>
              <c:layout>
                <c:manualLayout>
                  <c:x val="1.0598834128245893E-2"/>
                  <c:y val="-3.298968358044568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2C0-4704-B2EF-7D7A1C4BE29A}"/>
                </c:ext>
              </c:extLst>
            </c:dLbl>
            <c:dLbl>
              <c:idx val="3"/>
              <c:layout>
                <c:manualLayout>
                  <c:x val="3.6036036036036036E-2"/>
                  <c:y val="-3.665520397827298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2C0-4704-B2EF-7D7A1C4BE29A}"/>
                </c:ext>
              </c:extLst>
            </c:dLbl>
            <c:dLbl>
              <c:idx val="4"/>
              <c:layout>
                <c:manualLayout>
                  <c:x val="5.0874403815580206E-2"/>
                  <c:y val="-4.21534845750139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C0-4704-B2EF-7D7A1C4BE29A}"/>
                </c:ext>
              </c:extLst>
            </c:dLbl>
            <c:dLbl>
              <c:idx val="5"/>
              <c:layout>
                <c:manualLayout>
                  <c:x val="6.7832538420773553E-2"/>
                  <c:y val="-2.0160362188050143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2C0-4704-B2EF-7D7A1C4BE29A}"/>
                </c:ext>
              </c:extLst>
            </c:dLbl>
            <c:dLbl>
              <c:idx val="6"/>
              <c:layout>
                <c:manualLayout>
                  <c:x val="6.1473237943826024E-2"/>
                  <c:y val="1.177598936941356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2C0-4704-B2EF-7D7A1C4BE29A}"/>
                </c:ext>
              </c:extLst>
            </c:dLbl>
            <c:dLbl>
              <c:idx val="7"/>
              <c:layout>
                <c:manualLayout>
                  <c:x val="4.0275569687334395E-2"/>
                  <c:y val="2.8608187684235797E-2"/>
                </c:manualLayout>
              </c:layout>
              <c:numFmt formatCode="0.0%" sourceLinked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22C0-4704-B2EF-7D7A1C4BE29A}"/>
                </c:ext>
              </c:extLst>
            </c:dLbl>
            <c:dLbl>
              <c:idx val="8"/>
              <c:layout>
                <c:manualLayout>
                  <c:x val="1.695813460519343E-2"/>
                  <c:y val="1.755668944428239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2C0-4704-B2EF-7D7A1C4BE29A}"/>
                </c:ext>
              </c:extLst>
            </c:dLbl>
            <c:dLbl>
              <c:idx val="13"/>
              <c:layout>
                <c:manualLayout>
                  <c:x val="8.4790673025967149E-3"/>
                  <c:y val="-1.756498394323245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D32-4D0E-AE18-9E85490A2CCB}"/>
                </c:ext>
              </c:extLst>
            </c:dLbl>
            <c:dLbl>
              <c:idx val="15"/>
              <c:layout>
                <c:manualLayout>
                  <c:x val="1.0598834128245893E-2"/>
                  <c:y val="-2.1593378627044603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FD32-4D0E-AE18-9E85490A2CCB}"/>
                </c:ext>
              </c:extLst>
            </c:dLbl>
            <c:dLbl>
              <c:idx val="17"/>
              <c:layout>
                <c:manualLayout>
                  <c:x val="2.1197668256491835E-3"/>
                  <c:y val="1.64866160161017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FD32-4D0E-AE18-9E85490A2CCB}"/>
                </c:ext>
              </c:extLst>
            </c:dLbl>
            <c:dLbl>
              <c:idx val="18"/>
              <c:layout>
                <c:manualLayout>
                  <c:x val="-4.8577428583860066E-18"/>
                  <c:y val="-1.224774473085050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FD32-4D0E-AE18-9E85490A2CCB}"/>
                </c:ext>
              </c:extLst>
            </c:dLbl>
            <c:numFmt formatCode="0.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'GDP Deflator Weights'!$B$2:$B$47</c15:sqref>
                  </c15:fullRef>
                </c:ext>
              </c:extLst>
              <c:f>('GDP Deflator Weights'!$B$3,'GDP Deflator Weights'!$B$8,'GDP Deflator Weights'!$B$15,'GDP Deflator Weights'!$B$17,'GDP Deflator Weights'!$B$19:$B$20,'GDP Deflator Weights'!$B$25,'GDP Deflator Weights'!$B$28:$B$30,'GDP Deflator Weights'!$B$32,'GDP Deflator Weights'!$B$34:$B$41,'GDP Deflator Weights'!$B$43)</c:f>
              <c:strCache>
                <c:ptCount val="20"/>
                <c:pt idx="0">
                  <c:v>T</c:v>
                </c:pt>
                <c:pt idx="1">
                  <c:v>A</c:v>
                </c:pt>
                <c:pt idx="2">
                  <c:v>B</c:v>
                </c:pt>
                <c:pt idx="3">
                  <c:v>E</c:v>
                </c:pt>
                <c:pt idx="4">
                  <c:v>R</c:v>
                </c:pt>
                <c:pt idx="5">
                  <c:v>D</c:v>
                </c:pt>
                <c:pt idx="6">
                  <c:v>S</c:v>
                </c:pt>
                <c:pt idx="7">
                  <c:v>I</c:v>
                </c:pt>
                <c:pt idx="8">
                  <c:v>H</c:v>
                </c:pt>
                <c:pt idx="9">
                  <c:v>O</c:v>
                </c:pt>
                <c:pt idx="10">
                  <c:v>N</c:v>
                </c:pt>
                <c:pt idx="11">
                  <c:v>P</c:v>
                </c:pt>
                <c:pt idx="12">
                  <c:v>F</c:v>
                </c:pt>
                <c:pt idx="13">
                  <c:v>J</c:v>
                </c:pt>
                <c:pt idx="14">
                  <c:v>M</c:v>
                </c:pt>
                <c:pt idx="15">
                  <c:v>Q</c:v>
                </c:pt>
                <c:pt idx="16">
                  <c:v>K</c:v>
                </c:pt>
                <c:pt idx="17">
                  <c:v>C</c:v>
                </c:pt>
                <c:pt idx="18">
                  <c:v>G</c:v>
                </c:pt>
                <c:pt idx="19">
                  <c:v>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'GDP Deflator Weights'!$C$2:$C$47</c15:sqref>
                  </c15:fullRef>
                </c:ext>
              </c:extLst>
              <c:f>('GDP Deflator Weights'!$C$3,'GDP Deflator Weights'!$C$8,'GDP Deflator Weights'!$C$15,'GDP Deflator Weights'!$C$17,'GDP Deflator Weights'!$C$19:$C$20,'GDP Deflator Weights'!$C$25,'GDP Deflator Weights'!$C$28:$C$30,'GDP Deflator Weights'!$C$32,'GDP Deflator Weights'!$C$34:$C$41,'GDP Deflator Weights'!$C$43)</c:f>
              <c:numCache>
                <c:formatCode>General</c:formatCode>
                <c:ptCount val="20"/>
                <c:pt idx="0">
                  <c:v>2</c:v>
                </c:pt>
                <c:pt idx="1">
                  <c:v>6.8</c:v>
                </c:pt>
                <c:pt idx="2">
                  <c:v>10.5</c:v>
                </c:pt>
                <c:pt idx="3">
                  <c:v>12.3</c:v>
                </c:pt>
                <c:pt idx="4">
                  <c:v>15</c:v>
                </c:pt>
                <c:pt idx="5">
                  <c:v>15.1</c:v>
                </c:pt>
                <c:pt idx="6">
                  <c:v>17.399999999999999</c:v>
                </c:pt>
                <c:pt idx="7">
                  <c:v>30.1</c:v>
                </c:pt>
                <c:pt idx="8">
                  <c:v>40.6</c:v>
                </c:pt>
                <c:pt idx="9">
                  <c:v>49.2</c:v>
                </c:pt>
                <c:pt idx="10">
                  <c:v>51.6</c:v>
                </c:pt>
                <c:pt idx="11">
                  <c:v>57.9</c:v>
                </c:pt>
                <c:pt idx="12">
                  <c:v>62.3</c:v>
                </c:pt>
                <c:pt idx="13">
                  <c:v>62.7</c:v>
                </c:pt>
                <c:pt idx="14">
                  <c:v>75.3</c:v>
                </c:pt>
                <c:pt idx="15">
                  <c:v>77</c:v>
                </c:pt>
                <c:pt idx="16">
                  <c:v>81.900000000000006</c:v>
                </c:pt>
                <c:pt idx="17">
                  <c:v>98.5</c:v>
                </c:pt>
                <c:pt idx="18">
                  <c:v>102.4</c:v>
                </c:pt>
                <c:pt idx="19">
                  <c:v>131.4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22C0-4704-B2EF-7D7A1C4BE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2000"/>
              <a:t>Consumer price, Producer price, and GDP Deflator Indices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Manufacturing Inflation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'Output Price Deflators'!$K$3:$K$25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'Output Price Deflators'!$L$3:$L$25</c:f>
              <c:numCache>
                <c:formatCode>General</c:formatCode>
                <c:ptCount val="23"/>
                <c:pt idx="0">
                  <c:v>100</c:v>
                </c:pt>
                <c:pt idx="1">
                  <c:v>97.747141896435764</c:v>
                </c:pt>
                <c:pt idx="2">
                  <c:v>97.276395427034288</c:v>
                </c:pt>
                <c:pt idx="3">
                  <c:v>99.394754539340951</c:v>
                </c:pt>
                <c:pt idx="4">
                  <c:v>98.823133826496303</c:v>
                </c:pt>
                <c:pt idx="5">
                  <c:v>98.520511096166771</c:v>
                </c:pt>
                <c:pt idx="6">
                  <c:v>100.10087424344319</c:v>
                </c:pt>
                <c:pt idx="7">
                  <c:v>102.82447881640886</c:v>
                </c:pt>
                <c:pt idx="8">
                  <c:v>106.89307330195024</c:v>
                </c:pt>
                <c:pt idx="9">
                  <c:v>110.42367182246132</c:v>
                </c:pt>
                <c:pt idx="10">
                  <c:v>114.05514458641559</c:v>
                </c:pt>
                <c:pt idx="11">
                  <c:v>125.21856086079353</c:v>
                </c:pt>
                <c:pt idx="12">
                  <c:v>121.28446536650976</c:v>
                </c:pt>
                <c:pt idx="13">
                  <c:v>126.36180228648283</c:v>
                </c:pt>
                <c:pt idx="14">
                  <c:v>135.84398117014121</c:v>
                </c:pt>
                <c:pt idx="15">
                  <c:v>138.63483523873569</c:v>
                </c:pt>
                <c:pt idx="16">
                  <c:v>140.1143241425689</c:v>
                </c:pt>
                <c:pt idx="17">
                  <c:v>138.73570948217889</c:v>
                </c:pt>
                <c:pt idx="18">
                  <c:v>134.53261600537996</c:v>
                </c:pt>
                <c:pt idx="19">
                  <c:v>134.76798924008068</c:v>
                </c:pt>
                <c:pt idx="20">
                  <c:v>139.97982515131136</c:v>
                </c:pt>
                <c:pt idx="21">
                  <c:v>144.82178883658372</c:v>
                </c:pt>
                <c:pt idx="22">
                  <c:v>146.90652320107597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B-4466-AB42-08CA05D8C8A2}"/>
            </c:ext>
          </c:extLst>
        </c:ser>
        <c:ser>
          <c:idx val="1"/>
          <c:order val="1"/>
          <c:tx>
            <c:v>Construction Inflation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'Output Price Deflators'!$K$3:$K$25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'Output Price Deflators'!$M$3:$M$25</c:f>
              <c:numCache>
                <c:formatCode>General</c:formatCode>
                <c:ptCount val="23"/>
                <c:pt idx="0">
                  <c:v>100</c:v>
                </c:pt>
                <c:pt idx="1">
                  <c:v>104.44866920152091</c:v>
                </c:pt>
                <c:pt idx="2">
                  <c:v>109.01140684410646</c:v>
                </c:pt>
                <c:pt idx="3">
                  <c:v>114.48669201520912</c:v>
                </c:pt>
                <c:pt idx="4">
                  <c:v>120.6083650190114</c:v>
                </c:pt>
                <c:pt idx="5">
                  <c:v>127.90874524714829</c:v>
                </c:pt>
                <c:pt idx="6">
                  <c:v>136.04562737642587</c:v>
                </c:pt>
                <c:pt idx="7">
                  <c:v>141.90114068441065</c:v>
                </c:pt>
                <c:pt idx="8">
                  <c:v>152.12927756653994</c:v>
                </c:pt>
                <c:pt idx="9">
                  <c:v>160.19011406844103</c:v>
                </c:pt>
                <c:pt idx="10">
                  <c:v>168.32699619771861</c:v>
                </c:pt>
                <c:pt idx="11">
                  <c:v>175.32319391634979</c:v>
                </c:pt>
                <c:pt idx="12">
                  <c:v>174.90494296577944</c:v>
                </c:pt>
                <c:pt idx="13">
                  <c:v>170.76045627376425</c:v>
                </c:pt>
                <c:pt idx="14">
                  <c:v>173.23193916349811</c:v>
                </c:pt>
                <c:pt idx="15">
                  <c:v>179.04942965779466</c:v>
                </c:pt>
                <c:pt idx="16">
                  <c:v>185.17110266159696</c:v>
                </c:pt>
                <c:pt idx="17">
                  <c:v>190.26615969581752</c:v>
                </c:pt>
                <c:pt idx="18">
                  <c:v>191.89482269422078</c:v>
                </c:pt>
                <c:pt idx="19">
                  <c:v>195.96648019022899</c:v>
                </c:pt>
                <c:pt idx="20">
                  <c:v>201.09197844990982</c:v>
                </c:pt>
                <c:pt idx="21">
                  <c:v>206.88810265010972</c:v>
                </c:pt>
                <c:pt idx="22">
                  <c:v>212.34891388005011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5B-4466-AB42-08CA05D8C8A2}"/>
            </c:ext>
          </c:extLst>
        </c:ser>
        <c:ser>
          <c:idx val="2"/>
          <c:order val="2"/>
          <c:tx>
            <c:v>Services Inflation (1998=100)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'Output Price Deflators'!$K$3:$K$25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'Output Price Deflators'!$N$3:$N$25</c:f>
              <c:numCache>
                <c:formatCode>General</c:formatCode>
                <c:ptCount val="23"/>
                <c:pt idx="1">
                  <c:v>100</c:v>
                </c:pt>
                <c:pt idx="2">
                  <c:v>98.464718039563039</c:v>
                </c:pt>
                <c:pt idx="3">
                  <c:v>98.435193386477721</c:v>
                </c:pt>
                <c:pt idx="4">
                  <c:v>100.56096840862121</c:v>
                </c:pt>
                <c:pt idx="5">
                  <c:v>102.59816947150871</c:v>
                </c:pt>
                <c:pt idx="6">
                  <c:v>104.28107469737232</c:v>
                </c:pt>
                <c:pt idx="7">
                  <c:v>105.69825804546797</c:v>
                </c:pt>
                <c:pt idx="8">
                  <c:v>107.58783584292885</c:v>
                </c:pt>
                <c:pt idx="9">
                  <c:v>110.48125184529081</c:v>
                </c:pt>
                <c:pt idx="10">
                  <c:v>113.64038972542073</c:v>
                </c:pt>
                <c:pt idx="11">
                  <c:v>117.59669323885446</c:v>
                </c:pt>
                <c:pt idx="12">
                  <c:v>116.65190434012401</c:v>
                </c:pt>
                <c:pt idx="13">
                  <c:v>118.09861234130499</c:v>
                </c:pt>
                <c:pt idx="14">
                  <c:v>119.39769707705933</c:v>
                </c:pt>
                <c:pt idx="15">
                  <c:v>120.90345438441098</c:v>
                </c:pt>
                <c:pt idx="16">
                  <c:v>122.20253912016535</c:v>
                </c:pt>
                <c:pt idx="17">
                  <c:v>123.53114850900504</c:v>
                </c:pt>
                <c:pt idx="18">
                  <c:v>124.06259226454088</c:v>
                </c:pt>
                <c:pt idx="19">
                  <c:v>125.80454679657515</c:v>
                </c:pt>
                <c:pt idx="20">
                  <c:v>127.36935341009742</c:v>
                </c:pt>
                <c:pt idx="21">
                  <c:v>129.43607912607027</c:v>
                </c:pt>
                <c:pt idx="22">
                  <c:v>131.29613227044581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5B-4466-AB42-08CA05D8C8A2}"/>
            </c:ext>
          </c:extLst>
        </c:ser>
        <c:ser>
          <c:idx val="3"/>
          <c:order val="3"/>
          <c:tx>
            <c:v>CPI Inflation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'Output Price Deflators'!$K$3:$K$25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'Output Price Deflators'!$O$3:$O$25</c:f>
              <c:numCache>
                <c:formatCode>General</c:formatCode>
                <c:ptCount val="23"/>
                <c:pt idx="0">
                  <c:v>100</c:v>
                </c:pt>
                <c:pt idx="1">
                  <c:v>101.56918687589159</c:v>
                </c:pt>
                <c:pt idx="2">
                  <c:v>102.8530670470756</c:v>
                </c:pt>
                <c:pt idx="3">
                  <c:v>103.70898716119829</c:v>
                </c:pt>
                <c:pt idx="4">
                  <c:v>104.9928673323823</c:v>
                </c:pt>
                <c:pt idx="5">
                  <c:v>106.27674750356634</c:v>
                </c:pt>
                <c:pt idx="6">
                  <c:v>107.70328102710414</c:v>
                </c:pt>
                <c:pt idx="7">
                  <c:v>109.12981455064195</c:v>
                </c:pt>
                <c:pt idx="8">
                  <c:v>111.41226818830242</c:v>
                </c:pt>
                <c:pt idx="9">
                  <c:v>113.9800285306705</c:v>
                </c:pt>
                <c:pt idx="10">
                  <c:v>116.6904422253923</c:v>
                </c:pt>
                <c:pt idx="11">
                  <c:v>120.82738944365194</c:v>
                </c:pt>
                <c:pt idx="12">
                  <c:v>123.53780313837376</c:v>
                </c:pt>
                <c:pt idx="13">
                  <c:v>127.53209700427961</c:v>
                </c:pt>
                <c:pt idx="14">
                  <c:v>133.23823109843082</c:v>
                </c:pt>
                <c:pt idx="15">
                  <c:v>137.08987161198289</c:v>
                </c:pt>
                <c:pt idx="16">
                  <c:v>140.51355206847362</c:v>
                </c:pt>
                <c:pt idx="17">
                  <c:v>142.65335235378032</c:v>
                </c:pt>
                <c:pt idx="18">
                  <c:v>142.65335235378032</c:v>
                </c:pt>
                <c:pt idx="19">
                  <c:v>143.65192582025682</c:v>
                </c:pt>
                <c:pt idx="20">
                  <c:v>147.50356633380886</c:v>
                </c:pt>
                <c:pt idx="21">
                  <c:v>151.06990014265338</c:v>
                </c:pt>
                <c:pt idx="22">
                  <c:v>153.78031383737522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5B-4466-AB42-08CA05D8C8A2}"/>
            </c:ext>
          </c:extLst>
        </c:ser>
        <c:ser>
          <c:idx val="4"/>
          <c:order val="4"/>
          <c:tx>
            <c:v>GDP Deflator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'Output Price Deflators'!$K$3:$K$25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'Output Price Deflators'!$P$3:$P$25</c:f>
              <c:numCache>
                <c:formatCode>General</c:formatCode>
                <c:ptCount val="23"/>
                <c:pt idx="0">
                  <c:v>100</c:v>
                </c:pt>
                <c:pt idx="1">
                  <c:v>100.81460091805708</c:v>
                </c:pt>
                <c:pt idx="2">
                  <c:v>101.43394901527857</c:v>
                </c:pt>
                <c:pt idx="3">
                  <c:v>102.20972008895048</c:v>
                </c:pt>
                <c:pt idx="4">
                  <c:v>104.18984433809966</c:v>
                </c:pt>
                <c:pt idx="5">
                  <c:v>106.88644199424819</c:v>
                </c:pt>
                <c:pt idx="6">
                  <c:v>109.84442850517813</c:v>
                </c:pt>
                <c:pt idx="7">
                  <c:v>112.84877294453932</c:v>
                </c:pt>
                <c:pt idx="8">
                  <c:v>116.0574471734385</c:v>
                </c:pt>
                <c:pt idx="9">
                  <c:v>119.22413843412356</c:v>
                </c:pt>
                <c:pt idx="10">
                  <c:v>121.45567817589074</c:v>
                </c:pt>
                <c:pt idx="11">
                  <c:v>125.67613849680525</c:v>
                </c:pt>
                <c:pt idx="12">
                  <c:v>131.18713788246708</c:v>
                </c:pt>
                <c:pt idx="13">
                  <c:v>132.4046679974366</c:v>
                </c:pt>
                <c:pt idx="14">
                  <c:v>133.73001614950832</c:v>
                </c:pt>
                <c:pt idx="15">
                  <c:v>135.48618580491348</c:v>
                </c:pt>
                <c:pt idx="16">
                  <c:v>138.61675300395621</c:v>
                </c:pt>
                <c:pt idx="17">
                  <c:v>139.69339289453598</c:v>
                </c:pt>
                <c:pt idx="18">
                  <c:v>140.67024716368505</c:v>
                </c:pt>
                <c:pt idx="19">
                  <c:v>142.90400402965324</c:v>
                </c:pt>
                <c:pt idx="20">
                  <c:v>145.64886513567902</c:v>
                </c:pt>
                <c:pt idx="21">
                  <c:v>148.35266082555131</c:v>
                </c:pt>
                <c:pt idx="22">
                  <c:v>151.8243807497708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9-4A61-AD71-0010CF26E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1436691455"/>
        <c:axId val="1436696735"/>
      </c:lineChart>
      <c:catAx>
        <c:axId val="143669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696735"/>
        <c:crosses val="autoZero"/>
        <c:auto val="1"/>
        <c:lblAlgn val="ctr"/>
        <c:lblOffset val="100"/>
        <c:noMultiLvlLbl val="0"/>
      </c:catAx>
      <c:valAx>
        <c:axId val="1436696735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Index 1997=100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69145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2000"/>
              <a:t>Consumer and Producer Price Indices, 1997=100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Manufacturing Inflation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'Output Price Deflators'!$K$3:$K$25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'Output Price Deflators'!$L$3:$L$25</c:f>
              <c:numCache>
                <c:formatCode>General</c:formatCode>
                <c:ptCount val="23"/>
                <c:pt idx="0">
                  <c:v>100</c:v>
                </c:pt>
                <c:pt idx="1">
                  <c:v>97.747141896435764</c:v>
                </c:pt>
                <c:pt idx="2">
                  <c:v>97.276395427034288</c:v>
                </c:pt>
                <c:pt idx="3">
                  <c:v>99.394754539340951</c:v>
                </c:pt>
                <c:pt idx="4">
                  <c:v>98.823133826496303</c:v>
                </c:pt>
                <c:pt idx="5">
                  <c:v>98.520511096166771</c:v>
                </c:pt>
                <c:pt idx="6">
                  <c:v>100.10087424344319</c:v>
                </c:pt>
                <c:pt idx="7">
                  <c:v>102.82447881640886</c:v>
                </c:pt>
                <c:pt idx="8">
                  <c:v>106.89307330195024</c:v>
                </c:pt>
                <c:pt idx="9">
                  <c:v>110.42367182246132</c:v>
                </c:pt>
                <c:pt idx="10">
                  <c:v>114.05514458641559</c:v>
                </c:pt>
                <c:pt idx="11">
                  <c:v>125.21856086079353</c:v>
                </c:pt>
                <c:pt idx="12">
                  <c:v>121.28446536650976</c:v>
                </c:pt>
                <c:pt idx="13">
                  <c:v>126.36180228648283</c:v>
                </c:pt>
                <c:pt idx="14">
                  <c:v>135.84398117014121</c:v>
                </c:pt>
                <c:pt idx="15">
                  <c:v>138.63483523873569</c:v>
                </c:pt>
                <c:pt idx="16">
                  <c:v>140.1143241425689</c:v>
                </c:pt>
                <c:pt idx="17">
                  <c:v>138.73570948217889</c:v>
                </c:pt>
                <c:pt idx="18">
                  <c:v>134.53261600537996</c:v>
                </c:pt>
                <c:pt idx="19">
                  <c:v>134.76798924008068</c:v>
                </c:pt>
                <c:pt idx="20">
                  <c:v>139.97982515131136</c:v>
                </c:pt>
                <c:pt idx="21">
                  <c:v>144.82178883658372</c:v>
                </c:pt>
                <c:pt idx="22">
                  <c:v>146.90652320107597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F-41F9-BE1A-CC576CB428EA}"/>
            </c:ext>
          </c:extLst>
        </c:ser>
        <c:ser>
          <c:idx val="2"/>
          <c:order val="2"/>
          <c:tx>
            <c:v>Services Inflation (1998=100)</c:v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'Output Price Deflators'!$K$3:$K$25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'Output Price Deflators'!$N$3:$N$25</c:f>
              <c:numCache>
                <c:formatCode>General</c:formatCode>
                <c:ptCount val="23"/>
                <c:pt idx="1">
                  <c:v>100</c:v>
                </c:pt>
                <c:pt idx="2">
                  <c:v>98.464718039563039</c:v>
                </c:pt>
                <c:pt idx="3">
                  <c:v>98.435193386477721</c:v>
                </c:pt>
                <c:pt idx="4">
                  <c:v>100.56096840862121</c:v>
                </c:pt>
                <c:pt idx="5">
                  <c:v>102.59816947150871</c:v>
                </c:pt>
                <c:pt idx="6">
                  <c:v>104.28107469737232</c:v>
                </c:pt>
                <c:pt idx="7">
                  <c:v>105.69825804546797</c:v>
                </c:pt>
                <c:pt idx="8">
                  <c:v>107.58783584292885</c:v>
                </c:pt>
                <c:pt idx="9">
                  <c:v>110.48125184529081</c:v>
                </c:pt>
                <c:pt idx="10">
                  <c:v>113.64038972542073</c:v>
                </c:pt>
                <c:pt idx="11">
                  <c:v>117.59669323885446</c:v>
                </c:pt>
                <c:pt idx="12">
                  <c:v>116.65190434012401</c:v>
                </c:pt>
                <c:pt idx="13">
                  <c:v>118.09861234130499</c:v>
                </c:pt>
                <c:pt idx="14">
                  <c:v>119.39769707705933</c:v>
                </c:pt>
                <c:pt idx="15">
                  <c:v>120.90345438441098</c:v>
                </c:pt>
                <c:pt idx="16">
                  <c:v>122.20253912016535</c:v>
                </c:pt>
                <c:pt idx="17">
                  <c:v>123.53114850900504</c:v>
                </c:pt>
                <c:pt idx="18">
                  <c:v>124.06259226454088</c:v>
                </c:pt>
                <c:pt idx="19">
                  <c:v>125.80454679657515</c:v>
                </c:pt>
                <c:pt idx="20">
                  <c:v>127.36935341009742</c:v>
                </c:pt>
                <c:pt idx="21">
                  <c:v>129.43607912607027</c:v>
                </c:pt>
                <c:pt idx="22">
                  <c:v>131.29613227044581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DF-41F9-BE1A-CC576CB428EA}"/>
            </c:ext>
          </c:extLst>
        </c:ser>
        <c:ser>
          <c:idx val="3"/>
          <c:order val="3"/>
          <c:tx>
            <c:v>CPI Inflation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'Output Price Deflators'!$K$3:$K$25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'Output Price Deflators'!$O$3:$O$25</c:f>
              <c:numCache>
                <c:formatCode>General</c:formatCode>
                <c:ptCount val="23"/>
                <c:pt idx="0">
                  <c:v>100</c:v>
                </c:pt>
                <c:pt idx="1">
                  <c:v>101.56918687589159</c:v>
                </c:pt>
                <c:pt idx="2">
                  <c:v>102.8530670470756</c:v>
                </c:pt>
                <c:pt idx="3">
                  <c:v>103.70898716119829</c:v>
                </c:pt>
                <c:pt idx="4">
                  <c:v>104.9928673323823</c:v>
                </c:pt>
                <c:pt idx="5">
                  <c:v>106.27674750356634</c:v>
                </c:pt>
                <c:pt idx="6">
                  <c:v>107.70328102710414</c:v>
                </c:pt>
                <c:pt idx="7">
                  <c:v>109.12981455064195</c:v>
                </c:pt>
                <c:pt idx="8">
                  <c:v>111.41226818830242</c:v>
                </c:pt>
                <c:pt idx="9">
                  <c:v>113.9800285306705</c:v>
                </c:pt>
                <c:pt idx="10">
                  <c:v>116.6904422253923</c:v>
                </c:pt>
                <c:pt idx="11">
                  <c:v>120.82738944365194</c:v>
                </c:pt>
                <c:pt idx="12">
                  <c:v>123.53780313837376</c:v>
                </c:pt>
                <c:pt idx="13">
                  <c:v>127.53209700427961</c:v>
                </c:pt>
                <c:pt idx="14">
                  <c:v>133.23823109843082</c:v>
                </c:pt>
                <c:pt idx="15">
                  <c:v>137.08987161198289</c:v>
                </c:pt>
                <c:pt idx="16">
                  <c:v>140.51355206847362</c:v>
                </c:pt>
                <c:pt idx="17">
                  <c:v>142.65335235378032</c:v>
                </c:pt>
                <c:pt idx="18">
                  <c:v>142.65335235378032</c:v>
                </c:pt>
                <c:pt idx="19">
                  <c:v>143.65192582025682</c:v>
                </c:pt>
                <c:pt idx="20">
                  <c:v>147.50356633380886</c:v>
                </c:pt>
                <c:pt idx="21">
                  <c:v>151.06990014265338</c:v>
                </c:pt>
                <c:pt idx="22">
                  <c:v>153.78031383737522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DF-41F9-BE1A-CC576CB42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prstDash val="dash"/>
              <a:round/>
            </a:ln>
            <a:effectLst/>
          </c:spPr>
        </c:dropLines>
        <c:marker val="1"/>
        <c:smooth val="0"/>
        <c:axId val="1436691455"/>
        <c:axId val="143669673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v>Construction Inflation</c:v>
                </c:tx>
                <c:spPr>
                  <a:ln w="28575" cap="rnd">
                    <a:solidFill>
                      <a:srgbClr val="00206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rgbClr val="002060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'Output Price Deflators'!$K$3:$K$25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'Output Price Deflators'!$M$3:$M$25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100</c:v>
                      </c:pt>
                      <c:pt idx="1">
                        <c:v>104.44866920152091</c:v>
                      </c:pt>
                      <c:pt idx="2">
                        <c:v>109.01140684410646</c:v>
                      </c:pt>
                      <c:pt idx="3">
                        <c:v>114.48669201520912</c:v>
                      </c:pt>
                      <c:pt idx="4">
                        <c:v>120.6083650190114</c:v>
                      </c:pt>
                      <c:pt idx="5">
                        <c:v>127.90874524714829</c:v>
                      </c:pt>
                      <c:pt idx="6">
                        <c:v>136.04562737642587</c:v>
                      </c:pt>
                      <c:pt idx="7">
                        <c:v>141.90114068441065</c:v>
                      </c:pt>
                      <c:pt idx="8">
                        <c:v>152.12927756653994</c:v>
                      </c:pt>
                      <c:pt idx="9">
                        <c:v>160.19011406844103</c:v>
                      </c:pt>
                      <c:pt idx="10">
                        <c:v>168.32699619771861</c:v>
                      </c:pt>
                      <c:pt idx="11">
                        <c:v>175.32319391634979</c:v>
                      </c:pt>
                      <c:pt idx="12">
                        <c:v>174.90494296577944</c:v>
                      </c:pt>
                      <c:pt idx="13">
                        <c:v>170.76045627376425</c:v>
                      </c:pt>
                      <c:pt idx="14">
                        <c:v>173.23193916349811</c:v>
                      </c:pt>
                      <c:pt idx="15">
                        <c:v>179.04942965779466</c:v>
                      </c:pt>
                      <c:pt idx="16">
                        <c:v>185.17110266159696</c:v>
                      </c:pt>
                      <c:pt idx="17">
                        <c:v>190.26615969581752</c:v>
                      </c:pt>
                      <c:pt idx="18">
                        <c:v>191.89482269422078</c:v>
                      </c:pt>
                      <c:pt idx="19">
                        <c:v>195.96648019022899</c:v>
                      </c:pt>
                      <c:pt idx="20">
                        <c:v>201.09197844990982</c:v>
                      </c:pt>
                      <c:pt idx="21">
                        <c:v>206.88810265010972</c:v>
                      </c:pt>
                      <c:pt idx="22">
                        <c:v>212.34891388005011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ADF-41F9-BE1A-CC576CB428E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GDP Deflator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'Output Price Deflators'!$K$3:$K$25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'Output Price Deflators'!$P$3:$P$25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100</c:v>
                      </c:pt>
                      <c:pt idx="1">
                        <c:v>100.81460091805708</c:v>
                      </c:pt>
                      <c:pt idx="2">
                        <c:v>101.43394901527857</c:v>
                      </c:pt>
                      <c:pt idx="3">
                        <c:v>102.20972008895048</c:v>
                      </c:pt>
                      <c:pt idx="4">
                        <c:v>104.18984433809966</c:v>
                      </c:pt>
                      <c:pt idx="5">
                        <c:v>106.88644199424819</c:v>
                      </c:pt>
                      <c:pt idx="6">
                        <c:v>109.84442850517813</c:v>
                      </c:pt>
                      <c:pt idx="7">
                        <c:v>112.84877294453932</c:v>
                      </c:pt>
                      <c:pt idx="8">
                        <c:v>116.0574471734385</c:v>
                      </c:pt>
                      <c:pt idx="9">
                        <c:v>119.22413843412356</c:v>
                      </c:pt>
                      <c:pt idx="10">
                        <c:v>121.45567817589074</c:v>
                      </c:pt>
                      <c:pt idx="11">
                        <c:v>125.67613849680525</c:v>
                      </c:pt>
                      <c:pt idx="12">
                        <c:v>131.18713788246708</c:v>
                      </c:pt>
                      <c:pt idx="13">
                        <c:v>132.4046679974366</c:v>
                      </c:pt>
                      <c:pt idx="14">
                        <c:v>133.73001614950832</c:v>
                      </c:pt>
                      <c:pt idx="15">
                        <c:v>135.48618580491348</c:v>
                      </c:pt>
                      <c:pt idx="16">
                        <c:v>138.61675300395621</c:v>
                      </c:pt>
                      <c:pt idx="17">
                        <c:v>139.69339289453598</c:v>
                      </c:pt>
                      <c:pt idx="18">
                        <c:v>140.67024716368505</c:v>
                      </c:pt>
                      <c:pt idx="19">
                        <c:v>142.90400402965324</c:v>
                      </c:pt>
                      <c:pt idx="20">
                        <c:v>145.64886513567902</c:v>
                      </c:pt>
                      <c:pt idx="21">
                        <c:v>148.35266082555131</c:v>
                      </c:pt>
                      <c:pt idx="22">
                        <c:v>151.8243807497708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ADF-41F9-BE1A-CC576CB428EA}"/>
                  </c:ext>
                </c:extLst>
              </c15:ser>
            </c15:filteredLineSeries>
          </c:ext>
        </c:extLst>
      </c:lineChart>
      <c:catAx>
        <c:axId val="143669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696735"/>
        <c:crosses val="autoZero"/>
        <c:auto val="1"/>
        <c:lblAlgn val="ctr"/>
        <c:lblOffset val="100"/>
        <c:noMultiLvlLbl val="0"/>
      </c:catAx>
      <c:valAx>
        <c:axId val="1436696735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Index 1997=100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669145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'Productivity Measures'!$A$6</c:f>
              <c:strCache>
                <c:ptCount val="1"/>
                <c:pt idx="0">
                  <c:v>LPROD1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'Productivity Measures'!$C$6:$Y$6</c:f>
              <c:numCache>
                <c:formatCode>General</c:formatCode>
                <c:ptCount val="23"/>
                <c:pt idx="0">
                  <c:v>100</c:v>
                </c:pt>
                <c:pt idx="1">
                  <c:v>102.30179028132991</c:v>
                </c:pt>
                <c:pt idx="2">
                  <c:v>104.60358056265984</c:v>
                </c:pt>
                <c:pt idx="3">
                  <c:v>108.18414322250639</c:v>
                </c:pt>
                <c:pt idx="4">
                  <c:v>109.33503836317135</c:v>
                </c:pt>
                <c:pt idx="5">
                  <c:v>111.63682864450128</c:v>
                </c:pt>
                <c:pt idx="6">
                  <c:v>114.45012787723785</c:v>
                </c:pt>
                <c:pt idx="7">
                  <c:v>115.85677749360613</c:v>
                </c:pt>
                <c:pt idx="8">
                  <c:v>117.64705882352941</c:v>
                </c:pt>
                <c:pt idx="9">
                  <c:v>120.076726342711</c:v>
                </c:pt>
                <c:pt idx="10">
                  <c:v>121.61125319693095</c:v>
                </c:pt>
                <c:pt idx="11">
                  <c:v>120.84398976982096</c:v>
                </c:pt>
                <c:pt idx="12">
                  <c:v>119.30946291560102</c:v>
                </c:pt>
                <c:pt idx="13">
                  <c:v>121.35549872122762</c:v>
                </c:pt>
                <c:pt idx="14">
                  <c:v>122.89002557544757</c:v>
                </c:pt>
                <c:pt idx="15">
                  <c:v>122.50639386189258</c:v>
                </c:pt>
                <c:pt idx="16">
                  <c:v>122.37851662404091</c:v>
                </c:pt>
                <c:pt idx="17">
                  <c:v>122.7621483375959</c:v>
                </c:pt>
                <c:pt idx="18">
                  <c:v>123.7851662404092</c:v>
                </c:pt>
                <c:pt idx="19">
                  <c:v>125.06393861892583</c:v>
                </c:pt>
                <c:pt idx="20">
                  <c:v>126.47058823529412</c:v>
                </c:pt>
                <c:pt idx="21">
                  <c:v>127.36572890025575</c:v>
                </c:pt>
                <c:pt idx="22">
                  <c:v>127.8772378516624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9A-4F43-9DE0-1149E711060C}"/>
            </c:ext>
          </c:extLst>
        </c:ser>
        <c:ser>
          <c:idx val="1"/>
          <c:order val="1"/>
          <c:tx>
            <c:strRef>
              <c:f>'Productivity Measures'!$A$7</c:f>
              <c:strCache>
                <c:ptCount val="1"/>
                <c:pt idx="0">
                  <c:v>Whole Economy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'Productivity Measures'!$C$7:$Y$7</c:f>
              <c:numCache>
                <c:formatCode>General</c:formatCode>
                <c:ptCount val="23"/>
                <c:pt idx="0">
                  <c:v>100</c:v>
                </c:pt>
                <c:pt idx="1">
                  <c:v>102.6422813836632</c:v>
                </c:pt>
                <c:pt idx="2">
                  <c:v>105.01817321417856</c:v>
                </c:pt>
                <c:pt idx="3">
                  <c:v>109.38783832081741</c:v>
                </c:pt>
                <c:pt idx="4">
                  <c:v>111.04339867545812</c:v>
                </c:pt>
                <c:pt idx="5">
                  <c:v>113.01622125319817</c:v>
                </c:pt>
                <c:pt idx="6">
                  <c:v>116.02691639533629</c:v>
                </c:pt>
                <c:pt idx="7">
                  <c:v>117.58427369034321</c:v>
                </c:pt>
                <c:pt idx="8">
                  <c:v>119.56946297695318</c:v>
                </c:pt>
                <c:pt idx="9">
                  <c:v>121.79216160829496</c:v>
                </c:pt>
                <c:pt idx="10">
                  <c:v>123.86247510293968</c:v>
                </c:pt>
                <c:pt idx="11">
                  <c:v>123.12942026171049</c:v>
                </c:pt>
                <c:pt idx="12">
                  <c:v>120.95970231760828</c:v>
                </c:pt>
                <c:pt idx="13">
                  <c:v>123.19217491503203</c:v>
                </c:pt>
                <c:pt idx="14">
                  <c:v>124.27376347341244</c:v>
                </c:pt>
                <c:pt idx="15">
                  <c:v>123.81222446816159</c:v>
                </c:pt>
                <c:pt idx="16">
                  <c:v>123.56657901314968</c:v>
                </c:pt>
                <c:pt idx="17">
                  <c:v>124.10956142253656</c:v>
                </c:pt>
                <c:pt idx="18">
                  <c:v>124.64351394367868</c:v>
                </c:pt>
                <c:pt idx="19">
                  <c:v>125.50106434019285</c:v>
                </c:pt>
                <c:pt idx="20">
                  <c:v>127.58181894460428</c:v>
                </c:pt>
                <c:pt idx="21">
                  <c:v>128.20106655881148</c:v>
                </c:pt>
                <c:pt idx="22">
                  <c:v>128.45303457443197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9A-4F43-9DE0-1149E711060C}"/>
            </c:ext>
          </c:extLst>
        </c:ser>
        <c:ser>
          <c:idx val="2"/>
          <c:order val="2"/>
          <c:tx>
            <c:strRef>
              <c:f>'Productivity Measures'!$A$8</c:f>
              <c:strCache>
                <c:ptCount val="1"/>
                <c:pt idx="0">
                  <c:v>Less imputed rent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'Productivity Measures'!$C$8:$Y$8</c:f>
              <c:numCache>
                <c:formatCode>General</c:formatCode>
                <c:ptCount val="23"/>
                <c:pt idx="0">
                  <c:v>100</c:v>
                </c:pt>
                <c:pt idx="1">
                  <c:v>102.89224530396783</c:v>
                </c:pt>
                <c:pt idx="2">
                  <c:v>105.22151153897393</c:v>
                </c:pt>
                <c:pt idx="3">
                  <c:v>110.11689607230861</c:v>
                </c:pt>
                <c:pt idx="4">
                  <c:v>111.95550939981268</c:v>
                </c:pt>
                <c:pt idx="5">
                  <c:v>114.24492211450895</c:v>
                </c:pt>
                <c:pt idx="6">
                  <c:v>117.33492581615991</c:v>
                </c:pt>
                <c:pt idx="7">
                  <c:v>119.05388346952418</c:v>
                </c:pt>
                <c:pt idx="8">
                  <c:v>121.5062201622256</c:v>
                </c:pt>
                <c:pt idx="9">
                  <c:v>123.66995995433957</c:v>
                </c:pt>
                <c:pt idx="10">
                  <c:v>126.42223712040465</c:v>
                </c:pt>
                <c:pt idx="11">
                  <c:v>125.72315108708705</c:v>
                </c:pt>
                <c:pt idx="12">
                  <c:v>122.78613358606803</c:v>
                </c:pt>
                <c:pt idx="13">
                  <c:v>125.14436710263362</c:v>
                </c:pt>
                <c:pt idx="14">
                  <c:v>126.5383884135133</c:v>
                </c:pt>
                <c:pt idx="15">
                  <c:v>125.77824998745743</c:v>
                </c:pt>
                <c:pt idx="16">
                  <c:v>125.45270750400886</c:v>
                </c:pt>
                <c:pt idx="17">
                  <c:v>126.11365358955291</c:v>
                </c:pt>
                <c:pt idx="18">
                  <c:v>126.50842591402575</c:v>
                </c:pt>
                <c:pt idx="19">
                  <c:v>127.21991209652354</c:v>
                </c:pt>
                <c:pt idx="20">
                  <c:v>129.69831118789767</c:v>
                </c:pt>
                <c:pt idx="21">
                  <c:v>130.11789103027522</c:v>
                </c:pt>
                <c:pt idx="22">
                  <c:v>130.42245188085167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9A-4F43-9DE0-1149E711060C}"/>
            </c:ext>
          </c:extLst>
        </c:ser>
        <c:ser>
          <c:idx val="3"/>
          <c:order val="3"/>
          <c:tx>
            <c:strRef>
              <c:f>'Productivity Measures'!$A$9</c:f>
              <c:strCache>
                <c:ptCount val="1"/>
                <c:pt idx="0">
                  <c:v>Productivity measure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'Productivity Measures'!$C$9:$Y$9</c:f>
              <c:numCache>
                <c:formatCode>General</c:formatCode>
                <c:ptCount val="23"/>
                <c:pt idx="0">
                  <c:v>100</c:v>
                </c:pt>
                <c:pt idx="1">
                  <c:v>102.65251989389921</c:v>
                </c:pt>
                <c:pt idx="2">
                  <c:v>105.03978779840848</c:v>
                </c:pt>
                <c:pt idx="3">
                  <c:v>109.41644562334217</c:v>
                </c:pt>
                <c:pt idx="4">
                  <c:v>111.00795755968169</c:v>
                </c:pt>
                <c:pt idx="5">
                  <c:v>112.99734748010609</c:v>
                </c:pt>
                <c:pt idx="6">
                  <c:v>116.04774535809018</c:v>
                </c:pt>
                <c:pt idx="7">
                  <c:v>117.6392572944297</c:v>
                </c:pt>
                <c:pt idx="8">
                  <c:v>119.49602122015914</c:v>
                </c:pt>
                <c:pt idx="9">
                  <c:v>121.75066312997346</c:v>
                </c:pt>
                <c:pt idx="10">
                  <c:v>123.87267904509282</c:v>
                </c:pt>
                <c:pt idx="11">
                  <c:v>123.07692307692307</c:v>
                </c:pt>
                <c:pt idx="12">
                  <c:v>120.9549071618037</c:v>
                </c:pt>
                <c:pt idx="13">
                  <c:v>123.20954907161803</c:v>
                </c:pt>
                <c:pt idx="14">
                  <c:v>124.27055702917771</c:v>
                </c:pt>
                <c:pt idx="15">
                  <c:v>123.74005305039788</c:v>
                </c:pt>
                <c:pt idx="16">
                  <c:v>123.60742705570291</c:v>
                </c:pt>
                <c:pt idx="17">
                  <c:v>124.13793103448275</c:v>
                </c:pt>
                <c:pt idx="18">
                  <c:v>124.6684350132626</c:v>
                </c:pt>
                <c:pt idx="19">
                  <c:v>125.46419098143235</c:v>
                </c:pt>
                <c:pt idx="20">
                  <c:v>127.58620689655172</c:v>
                </c:pt>
                <c:pt idx="21">
                  <c:v>128.24933687002653</c:v>
                </c:pt>
                <c:pt idx="22">
                  <c:v>128.38196286472149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9A-4F43-9DE0-1149E711060C}"/>
            </c:ext>
          </c:extLst>
        </c:ser>
        <c:ser>
          <c:idx val="4"/>
          <c:order val="4"/>
          <c:tx>
            <c:strRef>
              <c:f>'Productivity Measures'!$A$10</c:f>
              <c:strCache>
                <c:ptCount val="1"/>
                <c:pt idx="0">
                  <c:v>Existing Measure</c:v>
                </c:pt>
              </c:strCache>
            </c:strRef>
          </c:tx>
          <c:spPr>
            <a:ln w="28575" cap="rnd">
              <a:solidFill>
                <a:schemeClr val="bg2">
                  <a:lumMod val="9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'Productivity Measures'!$C$10:$Y$10</c:f>
              <c:numCache>
                <c:formatCode>General</c:formatCode>
                <c:ptCount val="23"/>
                <c:pt idx="0">
                  <c:v>100</c:v>
                </c:pt>
                <c:pt idx="1">
                  <c:v>102.89224530396781</c:v>
                </c:pt>
                <c:pt idx="2">
                  <c:v>105.22151153897393</c:v>
                </c:pt>
                <c:pt idx="3">
                  <c:v>110.11689607230856</c:v>
                </c:pt>
                <c:pt idx="4">
                  <c:v>111.95550939981267</c:v>
                </c:pt>
                <c:pt idx="5">
                  <c:v>114.24492211450895</c:v>
                </c:pt>
                <c:pt idx="6">
                  <c:v>117.3349258161599</c:v>
                </c:pt>
                <c:pt idx="7">
                  <c:v>119.05388346952415</c:v>
                </c:pt>
                <c:pt idx="8">
                  <c:v>121.5062201622256</c:v>
                </c:pt>
                <c:pt idx="9">
                  <c:v>123.6699599543396</c:v>
                </c:pt>
                <c:pt idx="10">
                  <c:v>126.42223712040463</c:v>
                </c:pt>
                <c:pt idx="11">
                  <c:v>125.72315108708702</c:v>
                </c:pt>
                <c:pt idx="12">
                  <c:v>122.786133586068</c:v>
                </c:pt>
                <c:pt idx="13">
                  <c:v>125.14436710263364</c:v>
                </c:pt>
                <c:pt idx="14">
                  <c:v>126.53838841351332</c:v>
                </c:pt>
                <c:pt idx="15">
                  <c:v>125.77824998745741</c:v>
                </c:pt>
                <c:pt idx="16">
                  <c:v>125.45270750400881</c:v>
                </c:pt>
                <c:pt idx="17">
                  <c:v>126.1136535895529</c:v>
                </c:pt>
                <c:pt idx="18">
                  <c:v>126.50842591402574</c:v>
                </c:pt>
                <c:pt idx="19">
                  <c:v>127.21991209652354</c:v>
                </c:pt>
                <c:pt idx="20">
                  <c:v>129.69831118789767</c:v>
                </c:pt>
                <c:pt idx="21">
                  <c:v>130.11789103027519</c:v>
                </c:pt>
                <c:pt idx="22">
                  <c:v>130.42245188085167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9A-4F43-9DE0-1149E7110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7330911"/>
        <c:axId val="1237331871"/>
      </c:lineChart>
      <c:catAx>
        <c:axId val="1237330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331871"/>
        <c:crosses val="autoZero"/>
        <c:auto val="1"/>
        <c:lblAlgn val="ctr"/>
        <c:lblOffset val="100"/>
        <c:noMultiLvlLbl val="0"/>
      </c:catAx>
      <c:valAx>
        <c:axId val="1237331871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330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Shares of Income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Labour Share (LHS)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numRef>
              <c:f>'Labour Share of Income'!$A$2:$A$24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'Labour Share of Income'!$B$2:$B$24</c:f>
              <c:numCache>
                <c:formatCode>General</c:formatCode>
                <c:ptCount val="23"/>
                <c:pt idx="0">
                  <c:v>55.340800000000002</c:v>
                </c:pt>
                <c:pt idx="1">
                  <c:v>55.701900000000002</c:v>
                </c:pt>
                <c:pt idx="2">
                  <c:v>57.957999999999998</c:v>
                </c:pt>
                <c:pt idx="3">
                  <c:v>59.000399999999999</c:v>
                </c:pt>
                <c:pt idx="4">
                  <c:v>60.1113</c:v>
                </c:pt>
                <c:pt idx="5">
                  <c:v>59.295699999999997</c:v>
                </c:pt>
                <c:pt idx="6">
                  <c:v>58.8142</c:v>
                </c:pt>
                <c:pt idx="7">
                  <c:v>59.697499999999998</c:v>
                </c:pt>
                <c:pt idx="8">
                  <c:v>59.451999999999998</c:v>
                </c:pt>
                <c:pt idx="9">
                  <c:v>59.834600000000002</c:v>
                </c:pt>
                <c:pt idx="10">
                  <c:v>60.578299999999999</c:v>
                </c:pt>
                <c:pt idx="11">
                  <c:v>59.360599999999998</c:v>
                </c:pt>
                <c:pt idx="12">
                  <c:v>60.418700000000001</c:v>
                </c:pt>
                <c:pt idx="13">
                  <c:v>60.492100000000001</c:v>
                </c:pt>
                <c:pt idx="14">
                  <c:v>60.046100000000003</c:v>
                </c:pt>
                <c:pt idx="15">
                  <c:v>59.3185</c:v>
                </c:pt>
                <c:pt idx="16">
                  <c:v>59.4114</c:v>
                </c:pt>
                <c:pt idx="17">
                  <c:v>58.281199999999998</c:v>
                </c:pt>
                <c:pt idx="18">
                  <c:v>58.608400000000003</c:v>
                </c:pt>
                <c:pt idx="19">
                  <c:v>58.577100000000002</c:v>
                </c:pt>
                <c:pt idx="20">
                  <c:v>58.433999999999997</c:v>
                </c:pt>
                <c:pt idx="21">
                  <c:v>58.886400000000002</c:v>
                </c:pt>
                <c:pt idx="22">
                  <c:v>59.148800000000001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5-487A-BEAE-22871C432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218511"/>
        <c:axId val="368235311"/>
      </c:lineChart>
      <c:lineChart>
        <c:grouping val="standard"/>
        <c:varyColors val="0"/>
        <c:ser>
          <c:idx val="1"/>
          <c:order val="1"/>
          <c:tx>
            <c:v>Profit Share (RHS)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/>
            </c:spPr>
          </c:marker>
          <c:val>
            <c:numRef>
              <c:f>'Labour Share of Income'!$C$2:$C$24</c:f>
              <c:numCache>
                <c:formatCode>General</c:formatCode>
                <c:ptCount val="23"/>
                <c:pt idx="0">
                  <c:v>44.659199999999998</c:v>
                </c:pt>
                <c:pt idx="1">
                  <c:v>44.298099999999998</c:v>
                </c:pt>
                <c:pt idx="2">
                  <c:v>42.042000000000002</c:v>
                </c:pt>
                <c:pt idx="3">
                  <c:v>40.999600000000001</c:v>
                </c:pt>
                <c:pt idx="4">
                  <c:v>39.8887</c:v>
                </c:pt>
                <c:pt idx="5">
                  <c:v>40.704300000000003</c:v>
                </c:pt>
                <c:pt idx="6">
                  <c:v>41.1858</c:v>
                </c:pt>
                <c:pt idx="7">
                  <c:v>40.302500000000002</c:v>
                </c:pt>
                <c:pt idx="8">
                  <c:v>40.548000000000002</c:v>
                </c:pt>
                <c:pt idx="9">
                  <c:v>40.165399999999998</c:v>
                </c:pt>
                <c:pt idx="10">
                  <c:v>39.421700000000001</c:v>
                </c:pt>
                <c:pt idx="11">
                  <c:v>40.639400000000002</c:v>
                </c:pt>
                <c:pt idx="12">
                  <c:v>39.581299999999999</c:v>
                </c:pt>
                <c:pt idx="13">
                  <c:v>39.507899999999999</c:v>
                </c:pt>
                <c:pt idx="14">
                  <c:v>39.953899999999997</c:v>
                </c:pt>
                <c:pt idx="15">
                  <c:v>40.6815</c:v>
                </c:pt>
                <c:pt idx="16">
                  <c:v>40.5886</c:v>
                </c:pt>
                <c:pt idx="17">
                  <c:v>41.718800000000002</c:v>
                </c:pt>
                <c:pt idx="18">
                  <c:v>41.391599999999997</c:v>
                </c:pt>
                <c:pt idx="19">
                  <c:v>41.422899999999998</c:v>
                </c:pt>
                <c:pt idx="20">
                  <c:v>41.566000000000003</c:v>
                </c:pt>
                <c:pt idx="21">
                  <c:v>41.113599999999998</c:v>
                </c:pt>
                <c:pt idx="22">
                  <c:v>40.851199999999999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35-487A-BEAE-22871C432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622463"/>
        <c:axId val="1513621983"/>
      </c:lineChart>
      <c:catAx>
        <c:axId val="36821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35311"/>
        <c:crosses val="autoZero"/>
        <c:auto val="1"/>
        <c:lblAlgn val="ctr"/>
        <c:lblOffset val="100"/>
        <c:noMultiLvlLbl val="0"/>
      </c:catAx>
      <c:valAx>
        <c:axId val="368235311"/>
        <c:scaling>
          <c:orientation val="minMax"/>
          <c:min val="5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Labour Share of Income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18511"/>
        <c:crosses val="autoZero"/>
        <c:crossBetween val="between"/>
      </c:valAx>
      <c:valAx>
        <c:axId val="1513621983"/>
        <c:scaling>
          <c:orientation val="minMax"/>
          <c:min val="38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Profit Share of Income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622463"/>
        <c:crosses val="max"/>
        <c:crossBetween val="between"/>
      </c:valAx>
      <c:catAx>
        <c:axId val="1513622463"/>
        <c:scaling>
          <c:orientation val="minMax"/>
        </c:scaling>
        <c:delete val="1"/>
        <c:axPos val="b"/>
        <c:majorTickMark val="out"/>
        <c:minorTickMark val="none"/>
        <c:tickLblPos val="nextTo"/>
        <c:crossAx val="15136219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Evolution of median wages and labour productivity in the UK, 1997=100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v>Relative Change in Wages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'Median Wage and Productivity'!$B$13:$X$13</c:f>
              <c:numCache>
                <c:formatCode>General</c:formatCode>
                <c:ptCount val="23"/>
                <c:pt idx="0">
                  <c:v>0</c:v>
                </c:pt>
                <c:pt idx="1">
                  <c:v>-0.39872147325409912</c:v>
                </c:pt>
                <c:pt idx="2">
                  <c:v>0.51691767164793134</c:v>
                </c:pt>
                <c:pt idx="3">
                  <c:v>-2.082388613620239</c:v>
                </c:pt>
                <c:pt idx="4">
                  <c:v>1.5539446844377807</c:v>
                </c:pt>
                <c:pt idx="5">
                  <c:v>0.88808840070765882</c:v>
                </c:pt>
                <c:pt idx="6">
                  <c:v>-0.27574315271438365</c:v>
                </c:pt>
                <c:pt idx="7">
                  <c:v>0.76250825715355575</c:v>
                </c:pt>
                <c:pt idx="8">
                  <c:v>-1.1024717973469222</c:v>
                </c:pt>
                <c:pt idx="9">
                  <c:v>-0.55464510475896134</c:v>
                </c:pt>
                <c:pt idx="10">
                  <c:v>-1.729940404597599</c:v>
                </c:pt>
                <c:pt idx="11">
                  <c:v>1.1359927230203795</c:v>
                </c:pt>
                <c:pt idx="12">
                  <c:v>4.6721274909135531</c:v>
                </c:pt>
                <c:pt idx="13">
                  <c:v>-4.8681250102110454</c:v>
                </c:pt>
                <c:pt idx="14">
                  <c:v>-6.9023501314065214</c:v>
                </c:pt>
                <c:pt idx="15">
                  <c:v>-1.0118455043885035</c:v>
                </c:pt>
                <c:pt idx="16">
                  <c:v>0.61034786652150785</c:v>
                </c:pt>
                <c:pt idx="17">
                  <c:v>-2.1134881055183854</c:v>
                </c:pt>
                <c:pt idx="18">
                  <c:v>1.1916491748199576</c:v>
                </c:pt>
                <c:pt idx="19">
                  <c:v>2.2181554069980507</c:v>
                </c:pt>
                <c:pt idx="20">
                  <c:v>-2.6321866212999083</c:v>
                </c:pt>
                <c:pt idx="21">
                  <c:v>-0.43361488718495877</c:v>
                </c:pt>
                <c:pt idx="22">
                  <c:v>2.2789628905107833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75-4915-A902-F759A1ACF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927685967"/>
        <c:axId val="1927688367"/>
      </c:barChart>
      <c:lineChart>
        <c:grouping val="standard"/>
        <c:varyColors val="0"/>
        <c:ser>
          <c:idx val="0"/>
          <c:order val="0"/>
          <c:tx>
            <c:v>Median Wages adj. using CPI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'Median Wage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'Median Wage and Productivity'!$B$10:$X$10</c:f>
              <c:numCache>
                <c:formatCode>General</c:formatCode>
                <c:ptCount val="23"/>
                <c:pt idx="0">
                  <c:v>100</c:v>
                </c:pt>
                <c:pt idx="1">
                  <c:v>102.49352383071371</c:v>
                </c:pt>
                <c:pt idx="2">
                  <c:v>105.33970773736776</c:v>
                </c:pt>
                <c:pt idx="3">
                  <c:v>108.15270365708216</c:v>
                </c:pt>
                <c:pt idx="4">
                  <c:v>111.54526166902404</c:v>
                </c:pt>
                <c:pt idx="5">
                  <c:v>114.72276278442799</c:v>
                </c:pt>
                <c:pt idx="6">
                  <c:v>117.53702333336454</c:v>
                </c:pt>
                <c:pt idx="7">
                  <c:v>120.01848924388236</c:v>
                </c:pt>
                <c:pt idx="8">
                  <c:v>121.36835413923689</c:v>
                </c:pt>
                <c:pt idx="9">
                  <c:v>122.97744882659192</c:v>
                </c:pt>
                <c:pt idx="10">
                  <c:v>123.99978558805935</c:v>
                </c:pt>
                <c:pt idx="11">
                  <c:v>124.43669227776212</c:v>
                </c:pt>
                <c:pt idx="12">
                  <c:v>126.17180226765666</c:v>
                </c:pt>
                <c:pt idx="13">
                  <c:v>123.66191077401125</c:v>
                </c:pt>
                <c:pt idx="14">
                  <c:v>118.15358195348441</c:v>
                </c:pt>
                <c:pt idx="15">
                  <c:v>116.38159802304</c:v>
                </c:pt>
                <c:pt idx="16">
                  <c:v>116.66640340611291</c:v>
                </c:pt>
                <c:pt idx="17">
                  <c:v>115.2138613861386</c:v>
                </c:pt>
                <c:pt idx="18">
                  <c:v>116.8002828854314</c:v>
                </c:pt>
                <c:pt idx="19">
                  <c:v>119.72992447492726</c:v>
                </c:pt>
                <c:pt idx="20">
                  <c:v>119.57613694500148</c:v>
                </c:pt>
                <c:pt idx="21">
                  <c:v>119.56210190019404</c:v>
                </c:pt>
                <c:pt idx="22">
                  <c:v>122.1456256412813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5-4915-A902-F759A1ACF463}"/>
            </c:ext>
          </c:extLst>
        </c:ser>
        <c:ser>
          <c:idx val="1"/>
          <c:order val="1"/>
          <c:tx>
            <c:v>Labour Productivity adj. using GDP deflator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'Median Wage and Productivity'!$B$1:$X$1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'Median Wage and Productivity'!$B$11:$X$11</c:f>
              <c:numCache>
                <c:formatCode>General</c:formatCode>
                <c:ptCount val="23"/>
                <c:pt idx="0">
                  <c:v>100</c:v>
                </c:pt>
                <c:pt idx="1">
                  <c:v>102.89224530396781</c:v>
                </c:pt>
                <c:pt idx="2">
                  <c:v>105.22151153897393</c:v>
                </c:pt>
                <c:pt idx="3">
                  <c:v>110.11689607230856</c:v>
                </c:pt>
                <c:pt idx="4">
                  <c:v>111.95550939981267</c:v>
                </c:pt>
                <c:pt idx="5">
                  <c:v>114.24492211450895</c:v>
                </c:pt>
                <c:pt idx="6">
                  <c:v>117.3349258161599</c:v>
                </c:pt>
                <c:pt idx="7">
                  <c:v>119.05388346952415</c:v>
                </c:pt>
                <c:pt idx="8">
                  <c:v>121.5062201622256</c:v>
                </c:pt>
                <c:pt idx="9">
                  <c:v>123.6699599543396</c:v>
                </c:pt>
                <c:pt idx="10">
                  <c:v>126.42223712040463</c:v>
                </c:pt>
                <c:pt idx="11">
                  <c:v>125.72315108708702</c:v>
                </c:pt>
                <c:pt idx="12">
                  <c:v>122.786133586068</c:v>
                </c:pt>
                <c:pt idx="13">
                  <c:v>125.14436710263364</c:v>
                </c:pt>
                <c:pt idx="14">
                  <c:v>126.53838841351332</c:v>
                </c:pt>
                <c:pt idx="15">
                  <c:v>125.77824998745741</c:v>
                </c:pt>
                <c:pt idx="16">
                  <c:v>125.45270750400881</c:v>
                </c:pt>
                <c:pt idx="17">
                  <c:v>126.1136535895529</c:v>
                </c:pt>
                <c:pt idx="18">
                  <c:v>126.50842591402574</c:v>
                </c:pt>
                <c:pt idx="19">
                  <c:v>127.21991209652354</c:v>
                </c:pt>
                <c:pt idx="20">
                  <c:v>129.69831118789767</c:v>
                </c:pt>
                <c:pt idx="21">
                  <c:v>130.11789103027519</c:v>
                </c:pt>
                <c:pt idx="22">
                  <c:v>130.42245188085167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5-4915-A902-F759A1ACF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931050799"/>
        <c:axId val="1931049359"/>
      </c:lineChart>
      <c:lineChart>
        <c:grouping val="standard"/>
        <c:varyColors val="0"/>
        <c:ser>
          <c:idx val="4"/>
          <c:order val="3"/>
          <c:tx>
            <c:v>Difference</c:v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9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'Median Wage and Productivity'!$B$14:$X$14</c:f>
              <c:numCache>
                <c:formatCode>General</c:formatCode>
                <c:ptCount val="23"/>
                <c:pt idx="1">
                  <c:v>-0.39872147325409912</c:v>
                </c:pt>
                <c:pt idx="2">
                  <c:v>0.11819619839383222</c:v>
                </c:pt>
                <c:pt idx="3">
                  <c:v>-1.9641924152264068</c:v>
                </c:pt>
                <c:pt idx="4">
                  <c:v>-0.41024773078862609</c:v>
                </c:pt>
                <c:pt idx="5">
                  <c:v>0.47784066991903273</c:v>
                </c:pt>
                <c:pt idx="6">
                  <c:v>0.20209751720464908</c:v>
                </c:pt>
                <c:pt idx="7">
                  <c:v>0.96460577435820483</c:v>
                </c:pt>
                <c:pt idx="8">
                  <c:v>-0.13786602298871742</c:v>
                </c:pt>
                <c:pt idx="9">
                  <c:v>-0.69251112774767876</c:v>
                </c:pt>
                <c:pt idx="10">
                  <c:v>-2.4224515323452778</c:v>
                </c:pt>
                <c:pt idx="11">
                  <c:v>-1.2864588093248983</c:v>
                </c:pt>
                <c:pt idx="12">
                  <c:v>3.3856686815886547</c:v>
                </c:pt>
                <c:pt idx="13">
                  <c:v>-1.4824563286223906</c:v>
                </c:pt>
                <c:pt idx="14">
                  <c:v>-8.3848064600289121</c:v>
                </c:pt>
                <c:pt idx="15">
                  <c:v>-9.3966519644174156</c:v>
                </c:pt>
                <c:pt idx="16">
                  <c:v>-8.7863040978959077</c:v>
                </c:pt>
                <c:pt idx="17">
                  <c:v>-10.899792203414293</c:v>
                </c:pt>
                <c:pt idx="18">
                  <c:v>-9.7081430285943355</c:v>
                </c:pt>
                <c:pt idx="19">
                  <c:v>-7.4899876215962848</c:v>
                </c:pt>
                <c:pt idx="20">
                  <c:v>-10.122174242896193</c:v>
                </c:pt>
                <c:pt idx="21">
                  <c:v>-10.555789130081152</c:v>
                </c:pt>
                <c:pt idx="22">
                  <c:v>-8.2768262395703687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75-4915-A902-F759A1ACF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927685967"/>
        <c:axId val="1927688367"/>
      </c:lineChart>
      <c:catAx>
        <c:axId val="193105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49359"/>
        <c:crosses val="autoZero"/>
        <c:auto val="1"/>
        <c:lblAlgn val="ctr"/>
        <c:lblOffset val="100"/>
        <c:noMultiLvlLbl val="0"/>
      </c:catAx>
      <c:valAx>
        <c:axId val="1931049359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050799"/>
        <c:crosses val="autoZero"/>
        <c:crossBetween val="between"/>
      </c:valAx>
      <c:valAx>
        <c:axId val="192768836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Difference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685967"/>
        <c:crosses val="max"/>
        <c:crossBetween val="between"/>
      </c:valAx>
      <c:catAx>
        <c:axId val="19276859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76883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Coefficient</a:t>
            </a:r>
            <a:r>
              <a:rPr lang="en-GB" baseline="0"/>
              <a:t> of productivity on median wage. 1997-2019, UK Data,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95% confidence intervals shown here.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noFill/>
            </a:ln>
          </c:spPr>
          <c:marker>
            <c:symbol val="diamond"/>
            <c:size val="5"/>
          </c:marker>
          <c:errBars>
            <c:errDir val="y"/>
            <c:errBarType val="both"/>
            <c:errValType val="cust"/>
            <c:noEndCap val="0"/>
            <c:plus>
              <c:numRef>
                <c:f>'Prelim Regression Results'!$G$2:$G$1048576</c:f>
                <c:numCache>
                  <c:formatCode>General</c:formatCode>
                  <c:ptCount val="1048575"/>
                  <c:pt idx="0">
                    <c:v>0.30582039999999999</c:v>
                  </c:pt>
                  <c:pt idx="1">
                    <c:v>0.51498239999999995</c:v>
                  </c:pt>
                  <c:pt idx="2">
                    <c:v>0.67138190000000009</c:v>
                  </c:pt>
                  <c:pt idx="3">
                    <c:v>0.44422990000000007</c:v>
                  </c:pt>
                  <c:pt idx="7">
                    <c:v>0.35711809999999988</c:v>
                  </c:pt>
                  <c:pt idx="8">
                    <c:v>0.29856789999999989</c:v>
                  </c:pt>
                  <c:pt idx="9">
                    <c:v>0.27878080000000005</c:v>
                  </c:pt>
                  <c:pt idx="10">
                    <c:v>0.28804260000000015</c:v>
                  </c:pt>
                  <c:pt idx="11">
                    <c:v>0.30582039999999999</c:v>
                  </c:pt>
                  <c:pt idx="12">
                    <c:v>0.30678899999999998</c:v>
                  </c:pt>
                  <c:pt idx="13">
                    <c:v>0.30906199999999995</c:v>
                  </c:pt>
                  <c:pt idx="14">
                    <c:v>0.31336399999999998</c:v>
                  </c:pt>
                  <c:pt idx="15">
                    <c:v>0.31823999999999986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0.57244269999999986</c:v>
                  </c:pt>
                  <c:pt idx="20">
                    <c:v>0.49252430000000003</c:v>
                  </c:pt>
                  <c:pt idx="21">
                    <c:v>0.46941020000000011</c:v>
                  </c:pt>
                  <c:pt idx="22">
                    <c:v>0.50897700000000001</c:v>
                  </c:pt>
                  <c:pt idx="23">
                    <c:v>0.51498239999999995</c:v>
                  </c:pt>
                  <c:pt idx="24">
                    <c:v>0.50452900000000001</c:v>
                  </c:pt>
                  <c:pt idx="25">
                    <c:v>0.51885800000000004</c:v>
                  </c:pt>
                  <c:pt idx="26">
                    <c:v>0.49410799999999999</c:v>
                  </c:pt>
                  <c:pt idx="27">
                    <c:v>0.4956560000000001</c:v>
                  </c:pt>
                </c:numCache>
              </c:numRef>
            </c:plus>
            <c:minus>
              <c:numRef>
                <c:f>'Prelim Regression Results'!$G$2:$G$1048576</c:f>
                <c:numCache>
                  <c:formatCode>General</c:formatCode>
                  <c:ptCount val="1048575"/>
                  <c:pt idx="0">
                    <c:v>0.30582039999999999</c:v>
                  </c:pt>
                  <c:pt idx="1">
                    <c:v>0.51498239999999995</c:v>
                  </c:pt>
                  <c:pt idx="2">
                    <c:v>0.67138190000000009</c:v>
                  </c:pt>
                  <c:pt idx="3">
                    <c:v>0.44422990000000007</c:v>
                  </c:pt>
                  <c:pt idx="7">
                    <c:v>0.35711809999999988</c:v>
                  </c:pt>
                  <c:pt idx="8">
                    <c:v>0.29856789999999989</c:v>
                  </c:pt>
                  <c:pt idx="9">
                    <c:v>0.27878080000000005</c:v>
                  </c:pt>
                  <c:pt idx="10">
                    <c:v>0.28804260000000015</c:v>
                  </c:pt>
                  <c:pt idx="11">
                    <c:v>0.30582039999999999</c:v>
                  </c:pt>
                  <c:pt idx="12">
                    <c:v>0.30678899999999998</c:v>
                  </c:pt>
                  <c:pt idx="13">
                    <c:v>0.30906199999999995</c:v>
                  </c:pt>
                  <c:pt idx="14">
                    <c:v>0.31336399999999998</c:v>
                  </c:pt>
                  <c:pt idx="15">
                    <c:v>0.31823999999999986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0.57244269999999986</c:v>
                  </c:pt>
                  <c:pt idx="20">
                    <c:v>0.49252430000000003</c:v>
                  </c:pt>
                  <c:pt idx="21">
                    <c:v>0.46941020000000011</c:v>
                  </c:pt>
                  <c:pt idx="22">
                    <c:v>0.50897700000000001</c:v>
                  </c:pt>
                  <c:pt idx="23">
                    <c:v>0.51498239999999995</c:v>
                  </c:pt>
                  <c:pt idx="24">
                    <c:v>0.50452900000000001</c:v>
                  </c:pt>
                  <c:pt idx="25">
                    <c:v>0.51885800000000004</c:v>
                  </c:pt>
                  <c:pt idx="26">
                    <c:v>0.49410799999999999</c:v>
                  </c:pt>
                  <c:pt idx="27">
                    <c:v>0.4956560000000001</c:v>
                  </c:pt>
                </c:numCache>
              </c:numRef>
            </c:minus>
          </c:errBars>
          <c:cat>
            <c:strRef>
              <c:f>'Prelim Regression Results'!$A$2:$A$5</c:f>
              <c:strCache>
                <c:ptCount val="4"/>
                <c:pt idx="0">
                  <c:v>Stansbury &amp; Summers (2018)</c:v>
                </c:pt>
                <c:pt idx="1">
                  <c:v>Pasimeni (2018)</c:v>
                </c:pt>
                <c:pt idx="2">
                  <c:v>Own Spec</c:v>
                </c:pt>
                <c:pt idx="3">
                  <c:v>Own Spec II</c:v>
                </c:pt>
              </c:strCache>
            </c:strRef>
          </c:cat>
          <c:val>
            <c:numRef>
              <c:f>'Prelim Regression Results'!$B$2:$B$5</c:f>
              <c:numCache>
                <c:formatCode>General</c:formatCode>
                <c:ptCount val="4"/>
                <c:pt idx="0">
                  <c:v>0.96307659999999995</c:v>
                </c:pt>
                <c:pt idx="1">
                  <c:v>0.97590060000000001</c:v>
                </c:pt>
                <c:pt idx="2">
                  <c:v>0.64178409999999997</c:v>
                </c:pt>
                <c:pt idx="3">
                  <c:v>0.7755071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3A-4347-AC52-298D1D1A5021}"/>
            </c:ext>
          </c:extLst>
        </c:ser>
        <c:ser>
          <c:idx val="2"/>
          <c:order val="1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'Prelim Regression Results'!$A$2:$A$5</c:f>
              <c:strCache>
                <c:ptCount val="4"/>
                <c:pt idx="0">
                  <c:v>Stansbury &amp; Summers (2018)</c:v>
                </c:pt>
                <c:pt idx="1">
                  <c:v>Pasimeni (2018)</c:v>
                </c:pt>
                <c:pt idx="2">
                  <c:v>Own Spec</c:v>
                </c:pt>
                <c:pt idx="3">
                  <c:v>Own Spec II</c:v>
                </c:pt>
              </c:strCache>
            </c:strRef>
          </c:cat>
          <c:val>
            <c:numRef>
              <c:f>'Prelim Regression Results'!$H$2:$H$5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A-4347-AC52-298D1D1A5021}"/>
            </c:ext>
          </c:extLst>
        </c:ser>
        <c:ser>
          <c:idx val="0"/>
          <c:order val="2"/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'Prelim Regression Results'!$A$2:$A$5</c:f>
              <c:strCache>
                <c:ptCount val="4"/>
                <c:pt idx="0">
                  <c:v>Stansbury &amp; Summers (2018)</c:v>
                </c:pt>
                <c:pt idx="1">
                  <c:v>Pasimeni (2018)</c:v>
                </c:pt>
                <c:pt idx="2">
                  <c:v>Own Spec</c:v>
                </c:pt>
                <c:pt idx="3">
                  <c:v>Own Spec II</c:v>
                </c:pt>
              </c:strCache>
            </c:strRef>
          </c:cat>
          <c:val>
            <c:numRef>
              <c:f>'Prelim Regression Results'!$I$2:$I$5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A-4347-AC52-298D1D1A5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1935424"/>
        <c:axId val="771952224"/>
      </c:lineChart>
      <c:catAx>
        <c:axId val="771935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Equation</a:t>
                </a:r>
                <a:r>
                  <a:rPr lang="en-GB" baseline="0"/>
                  <a:t> Specification</a:t>
                </a:r>
                <a:endParaRPr lang="en-GB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52224"/>
        <c:crosses val="autoZero"/>
        <c:auto val="1"/>
        <c:lblAlgn val="ctr"/>
        <c:lblOffset val="100"/>
        <c:noMultiLvlLbl val="0"/>
      </c:catAx>
      <c:valAx>
        <c:axId val="77195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Production Coefficient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93542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Stansbury &amp; Summers Specification - Controlling</a:t>
            </a:r>
            <a:r>
              <a:rPr lang="en-GB" baseline="0"/>
              <a:t> only for unemployment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>
              <a:noFill/>
            </a:ln>
          </c:spPr>
          <c:marker>
            <c:symbol val="diamond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'Prelim Regression Results'!$G$9:$G$17</c:f>
                <c:numCache>
                  <c:formatCode>General</c:formatCode>
                  <c:ptCount val="9"/>
                  <c:pt idx="0">
                    <c:v>0.35711809999999988</c:v>
                  </c:pt>
                  <c:pt idx="1">
                    <c:v>0.29856789999999989</c:v>
                  </c:pt>
                  <c:pt idx="2">
                    <c:v>0.27878080000000005</c:v>
                  </c:pt>
                  <c:pt idx="3">
                    <c:v>0.28804260000000015</c:v>
                  </c:pt>
                  <c:pt idx="4">
                    <c:v>0.30582039999999999</c:v>
                  </c:pt>
                  <c:pt idx="5">
                    <c:v>0.30678899999999998</c:v>
                  </c:pt>
                  <c:pt idx="6">
                    <c:v>0.30906199999999995</c:v>
                  </c:pt>
                  <c:pt idx="7">
                    <c:v>0.31336399999999998</c:v>
                  </c:pt>
                  <c:pt idx="8">
                    <c:v>0.31823999999999986</c:v>
                  </c:pt>
                </c:numCache>
              </c:numRef>
            </c:plus>
            <c:minus>
              <c:numRef>
                <c:f>'Prelim Regression Results'!$G$9:$G$17</c:f>
                <c:numCache>
                  <c:formatCode>General</c:formatCode>
                  <c:ptCount val="9"/>
                  <c:pt idx="0">
                    <c:v>0.35711809999999988</c:v>
                  </c:pt>
                  <c:pt idx="1">
                    <c:v>0.29856789999999989</c:v>
                  </c:pt>
                  <c:pt idx="2">
                    <c:v>0.27878080000000005</c:v>
                  </c:pt>
                  <c:pt idx="3">
                    <c:v>0.28804260000000015</c:v>
                  </c:pt>
                  <c:pt idx="4">
                    <c:v>0.30582039999999999</c:v>
                  </c:pt>
                  <c:pt idx="5">
                    <c:v>0.30678899999999998</c:v>
                  </c:pt>
                  <c:pt idx="6">
                    <c:v>0.30906199999999995</c:v>
                  </c:pt>
                  <c:pt idx="7">
                    <c:v>0.31336399999999998</c:v>
                  </c:pt>
                  <c:pt idx="8">
                    <c:v>0.31823999999999986</c:v>
                  </c:pt>
                </c:numCache>
              </c:numRef>
            </c:minus>
          </c:errBars>
          <c:cat>
            <c:strRef>
              <c:f>'Prelim Regression Results'!$A$9:$A$17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Median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'Prelim Regression Results'!$B$9:$B$17</c:f>
              <c:numCache>
                <c:formatCode>General</c:formatCode>
                <c:ptCount val="9"/>
                <c:pt idx="0">
                  <c:v>0.80190790000000001</c:v>
                </c:pt>
                <c:pt idx="1">
                  <c:v>0.75899110000000003</c:v>
                </c:pt>
                <c:pt idx="2">
                  <c:v>0.89030019999999999</c:v>
                </c:pt>
                <c:pt idx="3">
                  <c:v>0.94739739999999995</c:v>
                </c:pt>
                <c:pt idx="4">
                  <c:v>0.96307659999999995</c:v>
                </c:pt>
                <c:pt idx="5">
                  <c:v>1.039703</c:v>
                </c:pt>
                <c:pt idx="6">
                  <c:v>1.139737</c:v>
                </c:pt>
                <c:pt idx="7">
                  <c:v>1.188709</c:v>
                </c:pt>
                <c:pt idx="8">
                  <c:v>1.2634380000000001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A7-49B4-8EA3-5F9CE7997924}"/>
            </c:ext>
          </c:extLst>
        </c:ser>
        <c:ser>
          <c:idx val="0"/>
          <c:order val="1"/>
          <c:spPr>
            <a:ln w="2222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'Prelim Regression Results'!$H$9:$H$17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A7-49B4-8EA3-5F9CE7997924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'Prelim Regression Results'!$I$9:$I$17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A7-49B4-8EA3-5F9CE7997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760304"/>
        <c:axId val="955763184"/>
      </c:lineChart>
      <c:catAx>
        <c:axId val="955760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Percentile Earner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763184"/>
        <c:crosses val="autoZero"/>
        <c:auto val="1"/>
        <c:lblAlgn val="ctr"/>
        <c:lblOffset val="100"/>
        <c:noMultiLvlLbl val="0"/>
      </c:catAx>
      <c:valAx>
        <c:axId val="9557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Productivity Coefficient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76030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Pasimeni Specification: Controlling for unemployment</a:t>
            </a:r>
            <a:r>
              <a:rPr lang="en-GB" baseline="0"/>
              <a:t> and hours worked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>
              <a:noFill/>
            </a:ln>
          </c:spPr>
          <c:marker>
            <c:symbol val="diamond"/>
            <c:size val="6"/>
            <c:spPr>
              <a:solidFill>
                <a:schemeClr val="accent2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'Prelim Regression Results'!$G$21:$G$29</c:f>
                <c:numCache>
                  <c:formatCode>General</c:formatCode>
                  <c:ptCount val="9"/>
                  <c:pt idx="0">
                    <c:v>0.57244269999999986</c:v>
                  </c:pt>
                  <c:pt idx="1">
                    <c:v>0.49252430000000003</c:v>
                  </c:pt>
                  <c:pt idx="2">
                    <c:v>0.46941020000000011</c:v>
                  </c:pt>
                  <c:pt idx="3">
                    <c:v>0.50897700000000001</c:v>
                  </c:pt>
                  <c:pt idx="4">
                    <c:v>0.51498239999999995</c:v>
                  </c:pt>
                  <c:pt idx="5">
                    <c:v>0.50452900000000001</c:v>
                  </c:pt>
                  <c:pt idx="6">
                    <c:v>0.51885800000000004</c:v>
                  </c:pt>
                  <c:pt idx="7">
                    <c:v>0.49410799999999999</c:v>
                  </c:pt>
                  <c:pt idx="8">
                    <c:v>0.4956560000000001</c:v>
                  </c:pt>
                </c:numCache>
              </c:numRef>
            </c:plus>
            <c:minus>
              <c:numRef>
                <c:f>'Prelim Regression Results'!$G$21:$G$29</c:f>
                <c:numCache>
                  <c:formatCode>General</c:formatCode>
                  <c:ptCount val="9"/>
                  <c:pt idx="0">
                    <c:v>0.57244269999999986</c:v>
                  </c:pt>
                  <c:pt idx="1">
                    <c:v>0.49252430000000003</c:v>
                  </c:pt>
                  <c:pt idx="2">
                    <c:v>0.46941020000000011</c:v>
                  </c:pt>
                  <c:pt idx="3">
                    <c:v>0.50897700000000001</c:v>
                  </c:pt>
                  <c:pt idx="4">
                    <c:v>0.51498239999999995</c:v>
                  </c:pt>
                  <c:pt idx="5">
                    <c:v>0.50452900000000001</c:v>
                  </c:pt>
                  <c:pt idx="6">
                    <c:v>0.51885800000000004</c:v>
                  </c:pt>
                  <c:pt idx="7">
                    <c:v>0.49410799999999999</c:v>
                  </c:pt>
                  <c:pt idx="8">
                    <c:v>0.4956560000000001</c:v>
                  </c:pt>
                </c:numCache>
              </c:numRef>
            </c:minus>
          </c:errBars>
          <c:cat>
            <c:strRef>
              <c:f>'Prelim Regression Results'!$A$21:$A$29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Median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'Prelim Regression Results'!$B$21:$B$29</c:f>
              <c:numCache>
                <c:formatCode>General</c:formatCode>
                <c:ptCount val="9"/>
                <c:pt idx="0">
                  <c:v>0.77994030000000003</c:v>
                </c:pt>
                <c:pt idx="1">
                  <c:v>0.81402969999999997</c:v>
                </c:pt>
                <c:pt idx="2">
                  <c:v>0.94655279999999997</c:v>
                </c:pt>
                <c:pt idx="3">
                  <c:v>1.0051019999999999</c:v>
                </c:pt>
                <c:pt idx="4">
                  <c:v>0.97590060000000001</c:v>
                </c:pt>
                <c:pt idx="5">
                  <c:v>1.1164970000000001</c:v>
                </c:pt>
                <c:pt idx="6">
                  <c:v>1.1918150000000001</c:v>
                </c:pt>
                <c:pt idx="7">
                  <c:v>1.262184</c:v>
                </c:pt>
                <c:pt idx="8">
                  <c:v>1.2556259999999999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019-4733-9535-5A16D577C2F6}"/>
            </c:ext>
          </c:extLst>
        </c:ser>
        <c:ser>
          <c:idx val="0"/>
          <c:order val="1"/>
          <c:spPr>
            <a:ln w="2222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'Prelim Regression Results'!$A$21:$A$29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Median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'Prelim Regression Results'!$H$21:$H$29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019-4733-9535-5A16D577C2F6}"/>
            </c:ext>
          </c:extLst>
        </c:ser>
        <c:ser>
          <c:idx val="1"/>
          <c:order val="2"/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'Prelim Regression Results'!$A$21:$A$29</c:f>
              <c:strCach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Median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strCache>
            </c:strRef>
          </c:cat>
          <c:val>
            <c:numRef>
              <c:f>'Prelim Regression Results'!$I$21:$I$29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019-4733-9535-5A16D577C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733136"/>
        <c:axId val="797730736"/>
      </c:lineChart>
      <c:catAx>
        <c:axId val="79773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kern="1200" baseline="0">
                    <a:solidFill>
                      <a:sysClr val="windowText" lastClr="000000"/>
                    </a:solidFill>
                  </a:rPr>
                  <a:t>Percentile Earner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730736"/>
        <c:crosses val="autoZero"/>
        <c:auto val="1"/>
        <c:lblAlgn val="ctr"/>
        <c:lblOffset val="100"/>
        <c:noMultiLvlLbl val="0"/>
      </c:catAx>
      <c:valAx>
        <c:axId val="79773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1" i="0" u="none" strike="noStrike" kern="1200" baseline="0">
                    <a:solidFill>
                      <a:sysClr val="windowText" lastClr="000000"/>
                    </a:solidFill>
                  </a:rPr>
                  <a:t>Productivity Coefficient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7331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Wage-productivity coefficients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'Real Regression Results'!$B$1</c:f>
              <c:strCache>
                <c:ptCount val="1"/>
                <c:pt idx="0">
                  <c:v>Prod coeff.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6"/>
          </c:marker>
          <c:errBars>
            <c:errDir val="y"/>
            <c:errBarType val="both"/>
            <c:errValType val="cust"/>
            <c:noEndCap val="0"/>
            <c:plus>
              <c:numRef>
                <c:f>'Real Regression Results'!$F$2:$F$6</c:f>
                <c:numCache>
                  <c:formatCode>General</c:formatCode>
                  <c:ptCount val="5"/>
                  <c:pt idx="0">
                    <c:v>0.61709999999999998</c:v>
                  </c:pt>
                  <c:pt idx="1">
                    <c:v>0.6371</c:v>
                  </c:pt>
                  <c:pt idx="2">
                    <c:v>0.71250000000000013</c:v>
                  </c:pt>
                  <c:pt idx="3">
                    <c:v>0.78959999999999986</c:v>
                  </c:pt>
                  <c:pt idx="4">
                    <c:v>0.78200000000000003</c:v>
                  </c:pt>
                </c:numCache>
              </c:numRef>
            </c:plus>
            <c:minus>
              <c:numRef>
                <c:f>'Real Regression Results'!$F$2:$F$6</c:f>
                <c:numCache>
                  <c:formatCode>General</c:formatCode>
                  <c:ptCount val="5"/>
                  <c:pt idx="0">
                    <c:v>0.61709999999999998</c:v>
                  </c:pt>
                  <c:pt idx="1">
                    <c:v>0.6371</c:v>
                  </c:pt>
                  <c:pt idx="2">
                    <c:v>0.71250000000000013</c:v>
                  </c:pt>
                  <c:pt idx="3">
                    <c:v>0.78959999999999986</c:v>
                  </c:pt>
                  <c:pt idx="4">
                    <c:v>0.78200000000000003</c:v>
                  </c:pt>
                </c:numCache>
              </c:numRef>
            </c:minus>
          </c:errBars>
          <c:cat>
            <c:numRef>
              <c:f>'Real Regression Results'!$A$2:$A$6</c:f>
              <c:numCache>
                <c:formatCode>General</c:formatCode>
                <c:ptCount val="5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90</c:v>
                </c:pt>
              </c:numCache>
            </c:numRef>
          </c:cat>
          <c:val>
            <c:numRef>
              <c:f>'Real Regression Results'!$B$2:$B$6</c:f>
              <c:numCache>
                <c:formatCode>General</c:formatCode>
                <c:ptCount val="5"/>
                <c:pt idx="0">
                  <c:v>0.97199999999999998</c:v>
                </c:pt>
                <c:pt idx="1">
                  <c:v>1.0486</c:v>
                </c:pt>
                <c:pt idx="2">
                  <c:v>1.1299999999999999</c:v>
                </c:pt>
                <c:pt idx="3">
                  <c:v>1.2154</c:v>
                </c:pt>
                <c:pt idx="4">
                  <c:v>1.335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B-4A4B-A6A8-6CBBA6430998}"/>
            </c:ext>
          </c:extLst>
        </c:ser>
        <c:ser>
          <c:idx val="0"/>
          <c:order val="1"/>
          <c:spPr>
            <a:ln w="158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'Real Regression Results'!$G$2:$G$6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7B-4A4B-A6A8-6CBBA6430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2559295"/>
        <c:axId val="832558335"/>
      </c:lineChart>
      <c:catAx>
        <c:axId val="832559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GB" sz="1200" b="0"/>
                  <a:t>Wage Percentile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558335"/>
        <c:crosses val="autoZero"/>
        <c:auto val="1"/>
        <c:lblAlgn val="ctr"/>
        <c:lblOffset val="100"/>
        <c:noMultiLvlLbl val="0"/>
      </c:catAx>
      <c:valAx>
        <c:axId val="83255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GB" sz="1100" b="0"/>
                  <a:t>Productivity Coefficient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55929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spc="0" baseline="0">
                <a:solidFill>
                  <a:sysClr val="windowText" lastClr="000000"/>
                </a:solidFill>
              </a:rPr>
              <a:t>Wage-productivity coefficients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'Real Regression Results'!$F$18:$F$19</c:f>
                <c:numCache>
                  <c:formatCode>General</c:formatCode>
                  <c:ptCount val="2"/>
                  <c:pt idx="0">
                    <c:v>0.48740000000000006</c:v>
                  </c:pt>
                  <c:pt idx="1">
                    <c:v>0.36119999999999997</c:v>
                  </c:pt>
                </c:numCache>
              </c:numRef>
            </c:plus>
            <c:minus>
              <c:numRef>
                <c:f>'Real Regression Results'!$F$18:$F$19</c:f>
                <c:numCache>
                  <c:formatCode>General</c:formatCode>
                  <c:ptCount val="2"/>
                  <c:pt idx="0">
                    <c:v>0.48740000000000006</c:v>
                  </c:pt>
                  <c:pt idx="1">
                    <c:v>0.36119999999999997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'Real Regression Results'!$A$18:$A$19</c:f>
              <c:strCache>
                <c:ptCount val="2"/>
                <c:pt idx="0">
                  <c:v>A1</c:v>
                </c:pt>
                <c:pt idx="1">
                  <c:v>A2</c:v>
                </c:pt>
              </c:strCache>
            </c:strRef>
          </c:cat>
          <c:val>
            <c:numRef>
              <c:f>'Real Regression Results'!$B$18:$B$19</c:f>
              <c:numCache>
                <c:formatCode>General</c:formatCode>
                <c:ptCount val="2"/>
                <c:pt idx="0">
                  <c:v>1.1759999999999999</c:v>
                </c:pt>
                <c:pt idx="1">
                  <c:v>1.361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36-4A00-BE1E-DF91D4FDD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29775"/>
        <c:axId val="52226895"/>
      </c:lineChart>
      <c:catAx>
        <c:axId val="52229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Specification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26895"/>
        <c:crosses val="autoZero"/>
        <c:auto val="1"/>
        <c:lblAlgn val="ctr"/>
        <c:lblOffset val="100"/>
        <c:noMultiLvlLbl val="0"/>
      </c:catAx>
      <c:valAx>
        <c:axId val="5222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Productivity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2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baseline="0">
                <a:solidFill>
                  <a:sysClr val="windowText" lastClr="000000"/>
                </a:solidFill>
              </a:rPr>
              <a:t>Wage-productivity coefficients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noFill/>
            </a:ln>
          </c:spPr>
          <c:marker>
            <c:symbol val="diamond"/>
            <c:size val="6"/>
          </c:marker>
          <c:errBars>
            <c:errDir val="y"/>
            <c:errBarType val="both"/>
            <c:errValType val="cust"/>
            <c:noEndCap val="0"/>
            <c:plus>
              <c:numRef>
                <c:f>'Real Regression Results'!$F$8:$F$16</c:f>
                <c:numCache>
                  <c:formatCode>General</c:formatCode>
                  <c:ptCount val="9"/>
                  <c:pt idx="0">
                    <c:v>0.43969999999999998</c:v>
                  </c:pt>
                  <c:pt idx="1">
                    <c:v>0.3708999999999999</c:v>
                  </c:pt>
                  <c:pt idx="2">
                    <c:v>0.3647999999999999</c:v>
                  </c:pt>
                  <c:pt idx="3">
                    <c:v>0.38510000000000011</c:v>
                  </c:pt>
                  <c:pt idx="4">
                    <c:v>0.39890000000000003</c:v>
                  </c:pt>
                  <c:pt idx="5">
                    <c:v>0.40470000000000006</c:v>
                  </c:pt>
                  <c:pt idx="6">
                    <c:v>0.41030000000000011</c:v>
                  </c:pt>
                  <c:pt idx="7">
                    <c:v>0.41449999999999987</c:v>
                  </c:pt>
                  <c:pt idx="8">
                    <c:v>0.42079999999999984</c:v>
                  </c:pt>
                </c:numCache>
              </c:numRef>
            </c:plus>
            <c:minus>
              <c:numRef>
                <c:f>'Real Regression Results'!$F$8:$F$16</c:f>
                <c:numCache>
                  <c:formatCode>General</c:formatCode>
                  <c:ptCount val="9"/>
                  <c:pt idx="0">
                    <c:v>0.43969999999999998</c:v>
                  </c:pt>
                  <c:pt idx="1">
                    <c:v>0.3708999999999999</c:v>
                  </c:pt>
                  <c:pt idx="2">
                    <c:v>0.3647999999999999</c:v>
                  </c:pt>
                  <c:pt idx="3">
                    <c:v>0.38510000000000011</c:v>
                  </c:pt>
                  <c:pt idx="4">
                    <c:v>0.39890000000000003</c:v>
                  </c:pt>
                  <c:pt idx="5">
                    <c:v>0.40470000000000006</c:v>
                  </c:pt>
                  <c:pt idx="6">
                    <c:v>0.41030000000000011</c:v>
                  </c:pt>
                  <c:pt idx="7">
                    <c:v>0.41449999999999987</c:v>
                  </c:pt>
                  <c:pt idx="8">
                    <c:v>0.42079999999999984</c:v>
                  </c:pt>
                </c:numCache>
              </c:numRef>
            </c:minus>
          </c:errBars>
          <c:cat>
            <c:numRef>
              <c:f>'Real Regression Results'!$A$8:$A$16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'Real Regression Results'!$B$8:$B$16</c:f>
              <c:numCache>
                <c:formatCode>General</c:formatCode>
                <c:ptCount val="9"/>
                <c:pt idx="0">
                  <c:v>0.82079999999999997</c:v>
                </c:pt>
                <c:pt idx="1">
                  <c:v>0.77680000000000005</c:v>
                </c:pt>
                <c:pt idx="2">
                  <c:v>0.9103</c:v>
                </c:pt>
                <c:pt idx="3">
                  <c:v>0.96479999999999999</c:v>
                </c:pt>
                <c:pt idx="4">
                  <c:v>0.98399999999999999</c:v>
                </c:pt>
                <c:pt idx="5">
                  <c:v>1.0685</c:v>
                </c:pt>
                <c:pt idx="6">
                  <c:v>1.1698999999999999</c:v>
                </c:pt>
                <c:pt idx="7">
                  <c:v>1.2255</c:v>
                </c:pt>
                <c:pt idx="8">
                  <c:v>1.3018000000000001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4-447B-A8F8-D8541DEDA924}"/>
            </c:ext>
          </c:extLst>
        </c:ser>
        <c:ser>
          <c:idx val="0"/>
          <c:order val="1"/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'Real Regression Results'!$A$8:$A$16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'Real Regression Results'!$G$8:$G$16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4-447B-A8F8-D8541DEDA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994943"/>
        <c:axId val="970995423"/>
      </c:lineChart>
      <c:catAx>
        <c:axId val="9709949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GB" sz="1200" b="0"/>
                  <a:t>Wage Percentile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995423"/>
        <c:crosses val="autoZero"/>
        <c:auto val="1"/>
        <c:lblAlgn val="ctr"/>
        <c:lblOffset val="100"/>
        <c:noMultiLvlLbl val="0"/>
      </c:catAx>
      <c:valAx>
        <c:axId val="97099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200" b="0"/>
                </a:pPr>
                <a:r>
                  <a:rPr lang="en-GB" sz="1200" b="0"/>
                  <a:t>Productivity Coefficient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99494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Productivity effec</a:t>
            </a:r>
            <a:r>
              <a:rPr lang="en-GB" baseline="0"/>
              <a:t>t on wage growth across the income distribution.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Baseline Regression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'Real RegressionII Results'!$F$2:$F$10</c:f>
                <c:numCache>
                  <c:formatCode>General</c:formatCode>
                  <c:ptCount val="9"/>
                  <c:pt idx="0">
                    <c:v>0.34309999999999996</c:v>
                  </c:pt>
                  <c:pt idx="1">
                    <c:v>0.31780000000000008</c:v>
                  </c:pt>
                  <c:pt idx="2">
                    <c:v>0.27669999999999995</c:v>
                  </c:pt>
                  <c:pt idx="3">
                    <c:v>0.26140000000000008</c:v>
                  </c:pt>
                  <c:pt idx="4">
                    <c:v>0.25649999999999995</c:v>
                  </c:pt>
                  <c:pt idx="5">
                    <c:v>0.26740000000000008</c:v>
                  </c:pt>
                  <c:pt idx="6">
                    <c:v>0.26390000000000002</c:v>
                  </c:pt>
                  <c:pt idx="7">
                    <c:v>0.27390000000000003</c:v>
                  </c:pt>
                  <c:pt idx="8">
                    <c:v>0.31779999999999986</c:v>
                  </c:pt>
                </c:numCache>
              </c:numRef>
            </c:plus>
            <c:minus>
              <c:numRef>
                <c:f>'Real RegressionII Results'!$F$2:$F$10</c:f>
                <c:numCache>
                  <c:formatCode>General</c:formatCode>
                  <c:ptCount val="9"/>
                  <c:pt idx="0">
                    <c:v>0.34309999999999996</c:v>
                  </c:pt>
                  <c:pt idx="1">
                    <c:v>0.31780000000000008</c:v>
                  </c:pt>
                  <c:pt idx="2">
                    <c:v>0.27669999999999995</c:v>
                  </c:pt>
                  <c:pt idx="3">
                    <c:v>0.26140000000000008</c:v>
                  </c:pt>
                  <c:pt idx="4">
                    <c:v>0.25649999999999995</c:v>
                  </c:pt>
                  <c:pt idx="5">
                    <c:v>0.26740000000000008</c:v>
                  </c:pt>
                  <c:pt idx="6">
                    <c:v>0.26390000000000002</c:v>
                  </c:pt>
                  <c:pt idx="7">
                    <c:v>0.27390000000000003</c:v>
                  </c:pt>
                  <c:pt idx="8">
                    <c:v>0.31779999999999986</c:v>
                  </c:pt>
                </c:numCache>
              </c:numRef>
            </c:minus>
            <c:spPr>
              <a:ln w="3175"/>
            </c:spPr>
          </c:errBars>
          <c:val>
            <c:numRef>
              <c:f>'Real RegressionII Results'!$B$2:$B$10</c:f>
              <c:numCache>
                <c:formatCode>General</c:formatCode>
                <c:ptCount val="9"/>
                <c:pt idx="0">
                  <c:v>0.64610000000000001</c:v>
                </c:pt>
                <c:pt idx="1">
                  <c:v>0.71199999999999997</c:v>
                </c:pt>
                <c:pt idx="2">
                  <c:v>0.88080000000000003</c:v>
                </c:pt>
                <c:pt idx="3">
                  <c:v>0.91579999999999995</c:v>
                </c:pt>
                <c:pt idx="4">
                  <c:v>0.94369999999999998</c:v>
                </c:pt>
                <c:pt idx="5">
                  <c:v>1.03</c:v>
                </c:pt>
                <c:pt idx="6">
                  <c:v>1.1048</c:v>
                </c:pt>
                <c:pt idx="7">
                  <c:v>1.1895</c:v>
                </c:pt>
                <c:pt idx="8">
                  <c:v>1.2591000000000001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19-48F5-888E-10D0939B7FD0}"/>
            </c:ext>
          </c:extLst>
        </c:ser>
        <c:ser>
          <c:idx val="0"/>
          <c:order val="1"/>
          <c:spPr>
            <a:ln w="127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'Real RegressionII Results'!$G$2:$G$10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19-48F5-888E-10D0939B7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3517248"/>
        <c:axId val="1463517728"/>
      </c:lineChart>
      <c:catAx>
        <c:axId val="146351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GB" sz="1100" b="0"/>
                  <a:t>Decile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517728"/>
        <c:crosses val="autoZero"/>
        <c:auto val="1"/>
        <c:lblAlgn val="ctr"/>
        <c:lblOffset val="100"/>
        <c:noMultiLvlLbl val="0"/>
      </c:catAx>
      <c:valAx>
        <c:axId val="14635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100" b="0"/>
                </a:pPr>
                <a:r>
                  <a:rPr lang="en-GB" sz="1100" b="0"/>
                  <a:t>Productivity Elasticity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51724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Productivity effect on wage growth across the income distribution.</a:t>
            </a:r>
          </a:p>
          <a:p>
            <a:pPr>
              <a:defRPr/>
            </a:pPr>
            <a:r>
              <a:rPr lang="en-GB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Baseline Regression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>
              <a:noFill/>
            </a:ln>
          </c:spPr>
          <c:marker>
            <c:symbol val="diamond"/>
            <c:size val="6"/>
            <c:spPr>
              <a:solidFill>
                <a:schemeClr val="accent1"/>
              </a:solidFill>
              <a:ln>
                <a:noFill/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'Real RegressionII Results'!$F$12:$F$13</c:f>
                <c:numCache>
                  <c:formatCode>General</c:formatCode>
                  <c:ptCount val="2"/>
                  <c:pt idx="0">
                    <c:v>0.2667799999999998</c:v>
                  </c:pt>
                  <c:pt idx="1">
                    <c:v>0.25485599999999975</c:v>
                  </c:pt>
                </c:numCache>
              </c:numRef>
            </c:plus>
            <c:minus>
              <c:numRef>
                <c:f>'Real RegressionII Results'!$F$12:$F$13</c:f>
                <c:numCache>
                  <c:formatCode>General</c:formatCode>
                  <c:ptCount val="2"/>
                  <c:pt idx="0">
                    <c:v>0.2667799999999998</c:v>
                  </c:pt>
                  <c:pt idx="1">
                    <c:v>0.25485599999999975</c:v>
                  </c:pt>
                </c:numCache>
              </c:numRef>
            </c:minus>
            <c:spPr>
              <a:ln w="6350"/>
            </c:spPr>
          </c:errBars>
          <c:cat>
            <c:strRef>
              <c:f>'Real RegressionII Results'!$A$12:$A$13</c:f>
              <c:strCache>
                <c:ptCount val="2"/>
                <c:pt idx="0">
                  <c:v>A1</c:v>
                </c:pt>
                <c:pt idx="1">
                  <c:v>A2</c:v>
                </c:pt>
              </c:strCache>
            </c:strRef>
          </c:cat>
          <c:val>
            <c:numRef>
              <c:f>'Real RegressionII Results'!$B$12:$B$13</c:f>
              <c:numCache>
                <c:formatCode>General</c:formatCode>
                <c:ptCount val="2"/>
                <c:pt idx="0">
                  <c:v>1.2575320000000001</c:v>
                </c:pt>
                <c:pt idx="1">
                  <c:v>1.800745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74F-4636-BDC8-46CACEC3B8FB}"/>
            </c:ext>
          </c:extLst>
        </c:ser>
        <c:ser>
          <c:idx val="0"/>
          <c:order val="1"/>
          <c:spPr>
            <a:ln w="127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'Real RegressionII Results'!$G$12:$G$13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4F-4636-BDC8-46CACEC3B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875904"/>
        <c:axId val="1740870144"/>
      </c:lineChart>
      <c:catAx>
        <c:axId val="174087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GB" b="0"/>
                  <a:t>Specification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870144"/>
        <c:crosses val="autoZero"/>
        <c:auto val="1"/>
        <c:lblAlgn val="ctr"/>
        <c:lblOffset val="100"/>
        <c:noMultiLvlLbl val="0"/>
      </c:catAx>
      <c:valAx>
        <c:axId val="1740870144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GB" b="0"/>
                  <a:t>Productivity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875904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Change in median wages and labour productivity in the UK, 1997=100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Change in Median Wage 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'Median Wage and Productivity'!$C$1:$X$1</c:f>
              <c:strCach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strCache>
            </c:strRef>
          </c:cat>
          <c:val>
            <c:numRef>
              <c:f>'Median Wage and Productivity'!$C$16:$X$16</c:f>
              <c:numCache>
                <c:formatCode>General</c:formatCode>
                <c:ptCount val="22"/>
                <c:pt idx="0">
                  <c:v>2.4935238307137126</c:v>
                </c:pt>
                <c:pt idx="1">
                  <c:v>2.8461839066540477</c:v>
                </c:pt>
                <c:pt idx="2">
                  <c:v>2.8129959197143961</c:v>
                </c:pt>
                <c:pt idx="3">
                  <c:v>3.3925580119418868</c:v>
                </c:pt>
                <c:pt idx="4">
                  <c:v>3.1775011154039419</c:v>
                </c:pt>
                <c:pt idx="5">
                  <c:v>2.8142605489365593</c:v>
                </c:pt>
                <c:pt idx="6">
                  <c:v>2.4814659105178123</c:v>
                </c:pt>
                <c:pt idx="7">
                  <c:v>1.3498648953545285</c:v>
                </c:pt>
                <c:pt idx="8">
                  <c:v>1.6090946873550394</c:v>
                </c:pt>
                <c:pt idx="9">
                  <c:v>1.0223367614674288</c:v>
                </c:pt>
                <c:pt idx="10">
                  <c:v>0.43690668970276647</c:v>
                </c:pt>
                <c:pt idx="11">
                  <c:v>1.7351099898945392</c:v>
                </c:pt>
                <c:pt idx="12">
                  <c:v>-2.5098914936454122</c:v>
                </c:pt>
                <c:pt idx="13">
                  <c:v>-5.5083288205268417</c:v>
                </c:pt>
                <c:pt idx="14">
                  <c:v>-1.7719839304444065</c:v>
                </c:pt>
                <c:pt idx="15">
                  <c:v>0.28480538307290715</c:v>
                </c:pt>
                <c:pt idx="16">
                  <c:v>-1.4525420199743024</c:v>
                </c:pt>
                <c:pt idx="17">
                  <c:v>1.586421499292797</c:v>
                </c:pt>
                <c:pt idx="18">
                  <c:v>2.9296415894958585</c:v>
                </c:pt>
                <c:pt idx="19">
                  <c:v>-0.15378752992577915</c:v>
                </c:pt>
                <c:pt idx="20">
                  <c:v>-1.4035044807442887E-2</c:v>
                </c:pt>
                <c:pt idx="21">
                  <c:v>2.5835237410872622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3-4F1F-9121-DD34C1C8844F}"/>
            </c:ext>
          </c:extLst>
        </c:ser>
        <c:ser>
          <c:idx val="1"/>
          <c:order val="1"/>
          <c:tx>
            <c:v>Change in Labour Productivity Index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'Median Wage and Productivity'!$C$1:$X$1</c:f>
              <c:strCache>
                <c:ptCount val="22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  <c:pt idx="4">
                  <c:v>2002</c:v>
                </c:pt>
                <c:pt idx="5">
                  <c:v>2003</c:v>
                </c:pt>
                <c:pt idx="6">
                  <c:v>2004</c:v>
                </c:pt>
                <c:pt idx="7">
                  <c:v>2005</c:v>
                </c:pt>
                <c:pt idx="8">
                  <c:v>2006</c:v>
                </c:pt>
                <c:pt idx="9">
                  <c:v>2007</c:v>
                </c:pt>
                <c:pt idx="10">
                  <c:v>2008</c:v>
                </c:pt>
                <c:pt idx="11">
                  <c:v>2009</c:v>
                </c:pt>
                <c:pt idx="12">
                  <c:v>2010</c:v>
                </c:pt>
                <c:pt idx="13">
                  <c:v>2011</c:v>
                </c:pt>
                <c:pt idx="14">
                  <c:v>2012</c:v>
                </c:pt>
                <c:pt idx="15">
                  <c:v>2013</c:v>
                </c:pt>
                <c:pt idx="16">
                  <c:v>2014</c:v>
                </c:pt>
                <c:pt idx="17">
                  <c:v>2015</c:v>
                </c:pt>
                <c:pt idx="18">
                  <c:v>2016</c:v>
                </c:pt>
                <c:pt idx="19">
                  <c:v>2017</c:v>
                </c:pt>
                <c:pt idx="20">
                  <c:v>2018</c:v>
                </c:pt>
                <c:pt idx="21">
                  <c:v>2019</c:v>
                </c:pt>
              </c:strCache>
            </c:strRef>
          </c:cat>
          <c:val>
            <c:numRef>
              <c:f>'Median Wage and Productivity'!$C$17:$X$17</c:f>
              <c:numCache>
                <c:formatCode>General</c:formatCode>
                <c:ptCount val="22"/>
                <c:pt idx="0">
                  <c:v>2.8922453039678118</c:v>
                </c:pt>
                <c:pt idx="1">
                  <c:v>2.3292662350061164</c:v>
                </c:pt>
                <c:pt idx="2">
                  <c:v>4.8953845333346351</c:v>
                </c:pt>
                <c:pt idx="3">
                  <c:v>1.8386133275041061</c:v>
                </c:pt>
                <c:pt idx="4">
                  <c:v>2.289412714696283</c:v>
                </c:pt>
                <c:pt idx="5">
                  <c:v>3.090003701650943</c:v>
                </c:pt>
                <c:pt idx="6">
                  <c:v>1.7189576533642565</c:v>
                </c:pt>
                <c:pt idx="7">
                  <c:v>2.4523366927014507</c:v>
                </c:pt>
                <c:pt idx="8">
                  <c:v>2.1637397921140007</c:v>
                </c:pt>
                <c:pt idx="9">
                  <c:v>2.7522771660650278</c:v>
                </c:pt>
                <c:pt idx="10">
                  <c:v>-0.69908603331761299</c:v>
                </c:pt>
                <c:pt idx="11">
                  <c:v>-2.9370175010190138</c:v>
                </c:pt>
                <c:pt idx="12">
                  <c:v>2.3582335165656332</c:v>
                </c:pt>
                <c:pt idx="13">
                  <c:v>1.3940213108796797</c:v>
                </c:pt>
                <c:pt idx="14">
                  <c:v>-0.76013842605590298</c:v>
                </c:pt>
                <c:pt idx="15">
                  <c:v>-0.32554248344860071</c:v>
                </c:pt>
                <c:pt idx="16">
                  <c:v>0.66094608554408296</c:v>
                </c:pt>
                <c:pt idx="17">
                  <c:v>0.39477232447283939</c:v>
                </c:pt>
                <c:pt idx="18">
                  <c:v>0.71148618249780782</c:v>
                </c:pt>
                <c:pt idx="19">
                  <c:v>2.4783990913741292</c:v>
                </c:pt>
                <c:pt idx="20">
                  <c:v>0.41957984237751589</c:v>
                </c:pt>
                <c:pt idx="21">
                  <c:v>0.30456085057647897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3-4F1F-9121-DD34C1C88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300"/>
          <c:upBars>
            <c:spPr>
              <a:solidFill>
                <a:srgbClr val="FF0000">
                  <a:alpha val="50000"/>
                </a:srgbClr>
              </a:solidFill>
              <a:ln w="9525">
                <a:noFill/>
              </a:ln>
              <a:effectLst/>
            </c:spPr>
          </c:upBars>
          <c:downBars>
            <c:spPr>
              <a:solidFill>
                <a:schemeClr val="accent6">
                  <a:alpha val="50000"/>
                </a:schemeClr>
              </a:solidFill>
              <a:ln w="9525">
                <a:noFill/>
              </a:ln>
              <a:effectLst/>
            </c:spPr>
          </c:downBars>
        </c:upDownBars>
        <c:smooth val="0"/>
        <c:axId val="1923686367"/>
        <c:axId val="1923686847"/>
      </c:lineChart>
      <c:catAx>
        <c:axId val="192368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686847"/>
        <c:crosses val="autoZero"/>
        <c:auto val="1"/>
        <c:lblAlgn val="ctr"/>
        <c:lblOffset val="100"/>
        <c:noMultiLvlLbl val="0"/>
      </c:catAx>
      <c:valAx>
        <c:axId val="192368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Change in indexed value over one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68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Evolution</a:t>
            </a:r>
            <a:r>
              <a:rPr lang="en-GB" baseline="0"/>
              <a:t> of Mean and Median Wages, 1997=100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785702527"/>
        <c:axId val="1785705407"/>
        <c:extLst>
          <c:ext xmlns:c15="http://schemas.microsoft.com/office/drawing/2012/chart" uri="{02D57815-91ED-43cb-92C2-25804820EDAC}">
            <c15:filteredBarSeries>
              <c15:ser>
                <c:idx val="3"/>
                <c:order val="0"/>
                <c:tx>
                  <c:v>Median Wage Relative Growth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'Mean and Median Wages'!$B$1:$X$1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'Mean and Median Wages'!$B$10:$X$10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0</c:v>
                      </c:pt>
                      <c:pt idx="1">
                        <c:v>-1.2714679632516805</c:v>
                      </c:pt>
                      <c:pt idx="2">
                        <c:v>-0.33750668495613922</c:v>
                      </c:pt>
                      <c:pt idx="3">
                        <c:v>-0.96301761298276745</c:v>
                      </c:pt>
                      <c:pt idx="4">
                        <c:v>-1.2463879847828991</c:v>
                      </c:pt>
                      <c:pt idx="5">
                        <c:v>-1.4550865148816854</c:v>
                      </c:pt>
                      <c:pt idx="6">
                        <c:v>0.43933152587385393</c:v>
                      </c:pt>
                      <c:pt idx="7">
                        <c:v>1.3011814297339299</c:v>
                      </c:pt>
                      <c:pt idx="8">
                        <c:v>-1.1615040654712772</c:v>
                      </c:pt>
                      <c:pt idx="9">
                        <c:v>-0.18412120273301014</c:v>
                      </c:pt>
                      <c:pt idx="10">
                        <c:v>4.4266697169405234E-2</c:v>
                      </c:pt>
                      <c:pt idx="11">
                        <c:v>-0.35954865373057032</c:v>
                      </c:pt>
                      <c:pt idx="12">
                        <c:v>0.48637845453171735</c:v>
                      </c:pt>
                      <c:pt idx="13">
                        <c:v>-0.26092613370393281</c:v>
                      </c:pt>
                      <c:pt idx="14">
                        <c:v>-0.92716363321869721</c:v>
                      </c:pt>
                      <c:pt idx="15">
                        <c:v>0.64778150318650773</c:v>
                      </c:pt>
                      <c:pt idx="16">
                        <c:v>0.849459174321197</c:v>
                      </c:pt>
                      <c:pt idx="17">
                        <c:v>0.52095709597847417</c:v>
                      </c:pt>
                      <c:pt idx="18">
                        <c:v>0.48372487007931397</c:v>
                      </c:pt>
                      <c:pt idx="19">
                        <c:v>8.8973680588551929E-2</c:v>
                      </c:pt>
                      <c:pt idx="20">
                        <c:v>-0.21657255823184585</c:v>
                      </c:pt>
                      <c:pt idx="21">
                        <c:v>-1.1987261060662178</c:v>
                      </c:pt>
                      <c:pt idx="22">
                        <c:v>0.68238546485177665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C5C5-42CB-800D-CDDBC7BF4C41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0"/>
          <c:order val="1"/>
          <c:tx>
            <c:v>Median Wage adj. using CPI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'Mean and Median Wages'!$B$1:$X$1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and Median Wages'!$B$7:$X$7</c:f>
              <c:numCache>
                <c:formatCode>General</c:formatCode>
                <c:ptCount val="23"/>
                <c:pt idx="0">
                  <c:v>100</c:v>
                </c:pt>
                <c:pt idx="1">
                  <c:v>102.49352383071371</c:v>
                </c:pt>
                <c:pt idx="2">
                  <c:v>105.33970773736776</c:v>
                </c:pt>
                <c:pt idx="3">
                  <c:v>108.15270365708216</c:v>
                </c:pt>
                <c:pt idx="4">
                  <c:v>111.54526166902404</c:v>
                </c:pt>
                <c:pt idx="5">
                  <c:v>114.72276278442799</c:v>
                </c:pt>
                <c:pt idx="6">
                  <c:v>117.53702333336454</c:v>
                </c:pt>
                <c:pt idx="7">
                  <c:v>120.01848924388236</c:v>
                </c:pt>
                <c:pt idx="8">
                  <c:v>121.36835413923689</c:v>
                </c:pt>
                <c:pt idx="9">
                  <c:v>122.97744882659192</c:v>
                </c:pt>
                <c:pt idx="10">
                  <c:v>123.99978558805935</c:v>
                </c:pt>
                <c:pt idx="11">
                  <c:v>124.43669227776212</c:v>
                </c:pt>
                <c:pt idx="12">
                  <c:v>126.17180226765666</c:v>
                </c:pt>
                <c:pt idx="13">
                  <c:v>123.66191077401125</c:v>
                </c:pt>
                <c:pt idx="14">
                  <c:v>118.15358195348441</c:v>
                </c:pt>
                <c:pt idx="15">
                  <c:v>116.38159802304</c:v>
                </c:pt>
                <c:pt idx="16">
                  <c:v>116.66640340611291</c:v>
                </c:pt>
                <c:pt idx="17">
                  <c:v>115.2138613861386</c:v>
                </c:pt>
                <c:pt idx="18">
                  <c:v>116.8002828854314</c:v>
                </c:pt>
                <c:pt idx="19">
                  <c:v>119.72992447492726</c:v>
                </c:pt>
                <c:pt idx="20">
                  <c:v>119.57613694500148</c:v>
                </c:pt>
                <c:pt idx="21">
                  <c:v>119.56210190019404</c:v>
                </c:pt>
                <c:pt idx="22">
                  <c:v>122.1456256412813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5-42CB-800D-CDDBC7BF4C41}"/>
            </c:ext>
          </c:extLst>
        </c:ser>
        <c:ser>
          <c:idx val="1"/>
          <c:order val="2"/>
          <c:tx>
            <c:v>Mean Wage adj. using CPI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'Mean and Median Wages'!$B$1:$X$1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and Median Wages'!$B$8:$X$8</c:f>
              <c:numCache>
                <c:formatCode>General</c:formatCode>
                <c:ptCount val="23"/>
                <c:pt idx="0">
                  <c:v>100</c:v>
                </c:pt>
                <c:pt idx="1">
                  <c:v>103.76499179396539</c:v>
                </c:pt>
                <c:pt idx="2">
                  <c:v>106.94868238557558</c:v>
                </c:pt>
                <c:pt idx="3">
                  <c:v>110.72469591827274</c:v>
                </c:pt>
                <c:pt idx="4">
                  <c:v>115.36364191499753</c:v>
                </c:pt>
                <c:pt idx="5">
                  <c:v>119.99622954528316</c:v>
                </c:pt>
                <c:pt idx="6">
                  <c:v>122.37115856834586</c:v>
                </c:pt>
                <c:pt idx="7">
                  <c:v>123.55144304912974</c:v>
                </c:pt>
                <c:pt idx="8">
                  <c:v>126.06281200995555</c:v>
                </c:pt>
                <c:pt idx="9">
                  <c:v>127.8560279000436</c:v>
                </c:pt>
                <c:pt idx="10">
                  <c:v>128.83409796434162</c:v>
                </c:pt>
                <c:pt idx="11">
                  <c:v>129.63055330777496</c:v>
                </c:pt>
                <c:pt idx="12">
                  <c:v>130.87928484313778</c:v>
                </c:pt>
                <c:pt idx="13">
                  <c:v>128.6303194831963</c:v>
                </c:pt>
                <c:pt idx="14">
                  <c:v>124.04915429588816</c:v>
                </c:pt>
                <c:pt idx="15">
                  <c:v>121.62938886225724</c:v>
                </c:pt>
                <c:pt idx="16">
                  <c:v>121.06473507100895</c:v>
                </c:pt>
                <c:pt idx="17">
                  <c:v>119.09123595505618</c:v>
                </c:pt>
                <c:pt idx="18">
                  <c:v>120.19393258426966</c:v>
                </c:pt>
                <c:pt idx="19">
                  <c:v>123.03460049317697</c:v>
                </c:pt>
                <c:pt idx="20">
                  <c:v>123.09738552148303</c:v>
                </c:pt>
                <c:pt idx="21">
                  <c:v>124.28207658274181</c:v>
                </c:pt>
                <c:pt idx="22">
                  <c:v>126.18321485897729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5-42CB-800D-CDDBC7BF4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677189007"/>
        <c:axId val="1677190447"/>
      </c:lineChart>
      <c:catAx>
        <c:axId val="167718900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190447"/>
        <c:crosses val="autoZero"/>
        <c:auto val="1"/>
        <c:lblAlgn val="l"/>
        <c:lblOffset val="100"/>
        <c:tickLblSkip val="1"/>
        <c:tickMarkSkip val="1"/>
        <c:noMultiLvlLbl val="0"/>
      </c:catAx>
      <c:valAx>
        <c:axId val="1677190447"/>
        <c:scaling>
          <c:orientation val="minMax"/>
          <c:max val="135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Index 1997=100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77189007"/>
        <c:crosses val="autoZero"/>
        <c:crossBetween val="midCat"/>
        <c:majorUnit val="5"/>
      </c:valAx>
      <c:valAx>
        <c:axId val="1785705407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1785702527"/>
        <c:crosses val="max"/>
        <c:crossBetween val="between"/>
      </c:valAx>
      <c:catAx>
        <c:axId val="178570252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857054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5755417318729553"/>
          <c:y val="0.12913164590058429"/>
          <c:w val="0.73884710729882552"/>
          <c:h val="8.24416488168863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Evolution of mean and median wages, 2003=100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2"/>
          <c:tx>
            <c:strRef>
              <c:f>'Mean and Median Wages'!$A$14</c:f>
              <c:strCache>
                <c:ptCount val="1"/>
                <c:pt idx="0">
                  <c:v>Difference in Difference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 and Median Wages'!$H$1:$X$1</c:f>
              <c:strCach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strCache>
            </c:strRef>
          </c:cat>
          <c:val>
            <c:numRef>
              <c:f>'Mean and Median Wages'!$H$14:$X$14</c:f>
              <c:numCache>
                <c:formatCode>General</c:formatCode>
                <c:ptCount val="17"/>
                <c:pt idx="0">
                  <c:v>0.45360212085741125</c:v>
                </c:pt>
                <c:pt idx="1">
                  <c:v>1.1467086751354287</c:v>
                </c:pt>
                <c:pt idx="2">
                  <c:v>-0.90379628820198832</c:v>
                </c:pt>
                <c:pt idx="3">
                  <c:v>-9.638003328562661E-2</c:v>
                </c:pt>
                <c:pt idx="4">
                  <c:v>7.0534589564857697E-2</c:v>
                </c:pt>
                <c:pt idx="5">
                  <c:v>-0.27913381694730788</c:v>
                </c:pt>
                <c:pt idx="6">
                  <c:v>0.45577825327826815</c:v>
                </c:pt>
                <c:pt idx="7">
                  <c:v>-0.29758196647262025</c:v>
                </c:pt>
                <c:pt idx="8">
                  <c:v>-0.94279860873709254</c:v>
                </c:pt>
                <c:pt idx="9">
                  <c:v>0.46980208508347232</c:v>
                </c:pt>
                <c:pt idx="10">
                  <c:v>0.70373839388483361</c:v>
                </c:pt>
                <c:pt idx="11">
                  <c:v>0.37689930921948189</c:v>
                </c:pt>
                <c:pt idx="12">
                  <c:v>0.44861240099633903</c:v>
                </c:pt>
                <c:pt idx="13">
                  <c:v>0.17117251351866969</c:v>
                </c:pt>
                <c:pt idx="14">
                  <c:v>-0.18214882434890001</c:v>
                </c:pt>
                <c:pt idx="15">
                  <c:v>-0.9800539294405155</c:v>
                </c:pt>
                <c:pt idx="16">
                  <c:v>0.64446739979679535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5A-49E3-9091-6E38C0988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7334271"/>
        <c:axId val="1237345791"/>
      </c:barChart>
      <c:lineChart>
        <c:grouping val="standard"/>
        <c:varyColors val="0"/>
        <c:ser>
          <c:idx val="0"/>
          <c:order val="0"/>
          <c:tx>
            <c:strRef>
              <c:f>'Mean and Median Wages'!$A$11</c:f>
              <c:strCache>
                <c:ptCount val="1"/>
                <c:pt idx="0">
                  <c:v>Median Wage Indexed 2003=100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'Mean and Median Wages'!$H$1:$X$1</c:f>
              <c:strCach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strCache>
            </c:strRef>
          </c:cat>
          <c:val>
            <c:numRef>
              <c:f>'Mean and Median Wages'!$H$11:$X$11</c:f>
              <c:numCache>
                <c:formatCode>General</c:formatCode>
                <c:ptCount val="17"/>
                <c:pt idx="0">
                  <c:v>100</c:v>
                </c:pt>
                <c:pt idx="1">
                  <c:v>102.11122065213424</c:v>
                </c:pt>
                <c:pt idx="2">
                  <c:v>103.25967996909853</c:v>
                </c:pt>
                <c:pt idx="3">
                  <c:v>104.62869089154739</c:v>
                </c:pt>
                <c:pt idx="4">
                  <c:v>105.4984906639713</c:v>
                </c:pt>
                <c:pt idx="5">
                  <c:v>105.87020901901555</c:v>
                </c:pt>
                <c:pt idx="6">
                  <c:v>107.34643322538611</c:v>
                </c:pt>
                <c:pt idx="7">
                  <c:v>105.21102820791623</c:v>
                </c:pt>
                <c:pt idx="8">
                  <c:v>100.5245654540452</c:v>
                </c:pt>
                <c:pt idx="9">
                  <c:v>99.016969055743843</c:v>
                </c:pt>
                <c:pt idx="10">
                  <c:v>99.259280265434029</c:v>
                </c:pt>
                <c:pt idx="11">
                  <c:v>98.023463687150851</c:v>
                </c:pt>
                <c:pt idx="12">
                  <c:v>99.373184357541916</c:v>
                </c:pt>
                <c:pt idx="13">
                  <c:v>101.86571097291029</c:v>
                </c:pt>
                <c:pt idx="14">
                  <c:v>101.73486919594136</c:v>
                </c:pt>
                <c:pt idx="15">
                  <c:v>101.72292823945853</c:v>
                </c:pt>
                <c:pt idx="16">
                  <c:v>103.9209792601652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5A-49E3-9091-6E38C0988ACB}"/>
            </c:ext>
          </c:extLst>
        </c:ser>
        <c:ser>
          <c:idx val="1"/>
          <c:order val="1"/>
          <c:tx>
            <c:strRef>
              <c:f>'Mean and Median Wages'!$A$12</c:f>
              <c:strCache>
                <c:ptCount val="1"/>
                <c:pt idx="0">
                  <c:v>Mean Wage Indexed 2003=100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'Mean and Median Wages'!$H$1:$X$1</c:f>
              <c:strCache>
                <c:ptCount val="17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</c:strCache>
            </c:strRef>
          </c:cat>
          <c:val>
            <c:numRef>
              <c:f>'Mean and Median Wages'!$H$12:$X$12</c:f>
              <c:numCache>
                <c:formatCode>General</c:formatCode>
                <c:ptCount val="17"/>
                <c:pt idx="0">
                  <c:v>100</c:v>
                </c:pt>
                <c:pt idx="1">
                  <c:v>100.96451197699881</c:v>
                </c:pt>
                <c:pt idx="2">
                  <c:v>103.01676758216509</c:v>
                </c:pt>
                <c:pt idx="3">
                  <c:v>104.48215853789958</c:v>
                </c:pt>
                <c:pt idx="4">
                  <c:v>105.28142372075862</c:v>
                </c:pt>
                <c:pt idx="5">
                  <c:v>105.93227589275018</c:v>
                </c:pt>
                <c:pt idx="6">
                  <c:v>106.95272184584248</c:v>
                </c:pt>
                <c:pt idx="7">
                  <c:v>105.11489879484522</c:v>
                </c:pt>
                <c:pt idx="8">
                  <c:v>101.37123464971128</c:v>
                </c:pt>
                <c:pt idx="9">
                  <c:v>99.393836166326452</c:v>
                </c:pt>
                <c:pt idx="10">
                  <c:v>98.932408982131804</c:v>
                </c:pt>
                <c:pt idx="11">
                  <c:v>97.319693094629145</c:v>
                </c:pt>
                <c:pt idx="12">
                  <c:v>98.22080136402387</c:v>
                </c:pt>
                <c:pt idx="13">
                  <c:v>100.54215546587358</c:v>
                </c:pt>
                <c:pt idx="14">
                  <c:v>100.59346251325354</c:v>
                </c:pt>
                <c:pt idx="15">
                  <c:v>101.56157548621123</c:v>
                </c:pt>
                <c:pt idx="16">
                  <c:v>103.1151591071211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5A-49E3-9091-6E38C0988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048335"/>
        <c:axId val="1280044975"/>
      </c:lineChart>
      <c:catAx>
        <c:axId val="128004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44975"/>
        <c:crosses val="autoZero"/>
        <c:auto val="1"/>
        <c:lblAlgn val="ctr"/>
        <c:lblOffset val="100"/>
        <c:noMultiLvlLbl val="0"/>
      </c:catAx>
      <c:valAx>
        <c:axId val="128004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048335"/>
        <c:crosses val="autoZero"/>
        <c:crossBetween val="between"/>
      </c:valAx>
      <c:valAx>
        <c:axId val="12373457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334271"/>
        <c:crosses val="max"/>
        <c:crossBetween val="between"/>
      </c:valAx>
      <c:catAx>
        <c:axId val="12373342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373457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Growth in Average</a:t>
            </a:r>
            <a:r>
              <a:rPr lang="en-GB" baseline="0"/>
              <a:t> and Median Wages, UK Economy, 1997-2019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'Mean and Median Wages'!$A$7</c:f>
              <c:strCache>
                <c:ptCount val="1"/>
                <c:pt idx="0">
                  <c:v>Median Wage Indexed 1997=100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'Mean and Median Wages'!$B$1:$X$1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and Median Wages'!$B$7:$X$7</c:f>
              <c:numCache>
                <c:formatCode>General</c:formatCode>
                <c:ptCount val="23"/>
                <c:pt idx="0">
                  <c:v>100</c:v>
                </c:pt>
                <c:pt idx="1">
                  <c:v>102.49352383071371</c:v>
                </c:pt>
                <c:pt idx="2">
                  <c:v>105.33970773736776</c:v>
                </c:pt>
                <c:pt idx="3">
                  <c:v>108.15270365708216</c:v>
                </c:pt>
                <c:pt idx="4">
                  <c:v>111.54526166902404</c:v>
                </c:pt>
                <c:pt idx="5">
                  <c:v>114.72276278442799</c:v>
                </c:pt>
                <c:pt idx="6">
                  <c:v>117.53702333336454</c:v>
                </c:pt>
                <c:pt idx="7">
                  <c:v>120.01848924388236</c:v>
                </c:pt>
                <c:pt idx="8">
                  <c:v>121.36835413923689</c:v>
                </c:pt>
                <c:pt idx="9">
                  <c:v>122.97744882659192</c:v>
                </c:pt>
                <c:pt idx="10">
                  <c:v>123.99978558805935</c:v>
                </c:pt>
                <c:pt idx="11">
                  <c:v>124.43669227776212</c:v>
                </c:pt>
                <c:pt idx="12">
                  <c:v>126.17180226765666</c:v>
                </c:pt>
                <c:pt idx="13">
                  <c:v>123.66191077401125</c:v>
                </c:pt>
                <c:pt idx="14">
                  <c:v>118.15358195348441</c:v>
                </c:pt>
                <c:pt idx="15">
                  <c:v>116.38159802304</c:v>
                </c:pt>
                <c:pt idx="16">
                  <c:v>116.66640340611291</c:v>
                </c:pt>
                <c:pt idx="17">
                  <c:v>115.2138613861386</c:v>
                </c:pt>
                <c:pt idx="18">
                  <c:v>116.8002828854314</c:v>
                </c:pt>
                <c:pt idx="19">
                  <c:v>119.72992447492726</c:v>
                </c:pt>
                <c:pt idx="20">
                  <c:v>119.57613694500148</c:v>
                </c:pt>
                <c:pt idx="21">
                  <c:v>119.56210190019404</c:v>
                </c:pt>
                <c:pt idx="22">
                  <c:v>122.1456256412813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B-47F8-9454-83C1C38822C2}"/>
            </c:ext>
          </c:extLst>
        </c:ser>
        <c:ser>
          <c:idx val="1"/>
          <c:order val="1"/>
          <c:tx>
            <c:strRef>
              <c:f>'Mean and Median Wages'!$A$8</c:f>
              <c:strCache>
                <c:ptCount val="1"/>
                <c:pt idx="0">
                  <c:v>Mean Wage Indexed 1997=100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'Mean and Median Wages'!$B$1:$X$1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and Median Wages'!$B$8:$X$8</c:f>
              <c:numCache>
                <c:formatCode>General</c:formatCode>
                <c:ptCount val="23"/>
                <c:pt idx="0">
                  <c:v>100</c:v>
                </c:pt>
                <c:pt idx="1">
                  <c:v>103.76499179396539</c:v>
                </c:pt>
                <c:pt idx="2">
                  <c:v>106.94868238557558</c:v>
                </c:pt>
                <c:pt idx="3">
                  <c:v>110.72469591827274</c:v>
                </c:pt>
                <c:pt idx="4">
                  <c:v>115.36364191499753</c:v>
                </c:pt>
                <c:pt idx="5">
                  <c:v>119.99622954528316</c:v>
                </c:pt>
                <c:pt idx="6">
                  <c:v>122.37115856834586</c:v>
                </c:pt>
                <c:pt idx="7">
                  <c:v>123.55144304912974</c:v>
                </c:pt>
                <c:pt idx="8">
                  <c:v>126.06281200995555</c:v>
                </c:pt>
                <c:pt idx="9">
                  <c:v>127.8560279000436</c:v>
                </c:pt>
                <c:pt idx="10">
                  <c:v>128.83409796434162</c:v>
                </c:pt>
                <c:pt idx="11">
                  <c:v>129.63055330777496</c:v>
                </c:pt>
                <c:pt idx="12">
                  <c:v>130.87928484313778</c:v>
                </c:pt>
                <c:pt idx="13">
                  <c:v>128.6303194831963</c:v>
                </c:pt>
                <c:pt idx="14">
                  <c:v>124.04915429588816</c:v>
                </c:pt>
                <c:pt idx="15">
                  <c:v>121.62938886225724</c:v>
                </c:pt>
                <c:pt idx="16">
                  <c:v>121.06473507100895</c:v>
                </c:pt>
                <c:pt idx="17">
                  <c:v>119.09123595505618</c:v>
                </c:pt>
                <c:pt idx="18">
                  <c:v>120.19393258426966</c:v>
                </c:pt>
                <c:pt idx="19">
                  <c:v>123.03460049317697</c:v>
                </c:pt>
                <c:pt idx="20">
                  <c:v>123.09738552148303</c:v>
                </c:pt>
                <c:pt idx="21">
                  <c:v>124.28207658274181</c:v>
                </c:pt>
                <c:pt idx="22">
                  <c:v>126.18321485897729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B-47F8-9454-83C1C3882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545883519"/>
        <c:axId val="1398478047"/>
      </c:lineChart>
      <c:catAx>
        <c:axId val="154588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478047"/>
        <c:crosses val="autoZero"/>
        <c:auto val="1"/>
        <c:lblAlgn val="ctr"/>
        <c:lblOffset val="100"/>
        <c:noMultiLvlLbl val="0"/>
      </c:catAx>
      <c:valAx>
        <c:axId val="1398478047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Index 1997=100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88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373724117818608E-2"/>
          <c:y val="0.23706109578892892"/>
          <c:w val="0.6905647352067863"/>
          <c:h val="0.646443480853921"/>
        </c:manualLayout>
      </c:layout>
      <c:barChart>
        <c:barDir val="col"/>
        <c:grouping val="clustered"/>
        <c:varyColors val="0"/>
        <c:ser>
          <c:idx val="5"/>
          <c:order val="4"/>
          <c:tx>
            <c:strRef>
              <c:f>'Mean Median and Prod GDP'!$A$15</c:f>
              <c:strCache>
                <c:ptCount val="1"/>
                <c:pt idx="0">
                  <c:v>Change in labour share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'Mean Median and Prod GDP'!$B$1:$X$1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GDP'!$B$15:$X$15</c:f>
              <c:numCache>
                <c:formatCode>#,##0.00</c:formatCode>
                <c:ptCount val="23"/>
                <c:pt idx="0" formatCode="General">
                  <c:v>0</c:v>
                </c:pt>
                <c:pt idx="1">
                  <c:v>0.57258856850005202</c:v>
                </c:pt>
                <c:pt idx="2">
                  <c:v>4.51424773816791</c:v>
                </c:pt>
                <c:pt idx="3">
                  <c:v>1.9516308649174761</c:v>
                </c:pt>
                <c:pt idx="4">
                  <c:v>2.0827785059938435</c:v>
                </c:pt>
                <c:pt idx="5">
                  <c:v>-2.0953202114499589</c:v>
                </c:pt>
                <c:pt idx="6">
                  <c:v>-1.1020758347412993</c:v>
                </c:pt>
                <c:pt idx="7">
                  <c:v>1.7342110152537913</c:v>
                </c:pt>
                <c:pt idx="8">
                  <c:v>-0.45477104469973995</c:v>
                </c:pt>
                <c:pt idx="9">
                  <c:v>0.99138766753316077</c:v>
                </c:pt>
                <c:pt idx="10">
                  <c:v>1.5143589526251446</c:v>
                </c:pt>
                <c:pt idx="11">
                  <c:v>-2.4572920875892095</c:v>
                </c:pt>
                <c:pt idx="12">
                  <c:v>0.36366510637485305</c:v>
                </c:pt>
                <c:pt idx="13">
                  <c:v>-1.0171150644645479</c:v>
                </c:pt>
                <c:pt idx="14">
                  <c:v>-0.71966033582214095</c:v>
                </c:pt>
                <c:pt idx="15">
                  <c:v>-1.27526740255459</c:v>
                </c:pt>
                <c:pt idx="16">
                  <c:v>-0.14349091343672171</c:v>
                </c:pt>
                <c:pt idx="17">
                  <c:v>-2.0482700444965189</c:v>
                </c:pt>
                <c:pt idx="18">
                  <c:v>1.2074850147318017</c:v>
                </c:pt>
                <c:pt idx="19">
                  <c:v>0.42347678035910974</c:v>
                </c:pt>
                <c:pt idx="20">
                  <c:v>-0.89442619383977728</c:v>
                </c:pt>
                <c:pt idx="21">
                  <c:v>1.4218732340462168</c:v>
                </c:pt>
                <c:pt idx="22">
                  <c:v>0.19725941559744342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5D-4F88-9BFA-77BD31CA2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552143023"/>
        <c:axId val="1552142543"/>
      </c:barChart>
      <c:lineChart>
        <c:grouping val="standard"/>
        <c:varyColors val="0"/>
        <c:ser>
          <c:idx val="0"/>
          <c:order val="0"/>
          <c:tx>
            <c:v>Average Compensation adj. using producer prices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strRef>
              <c:f>'Mean Median and Prod GDP'!$B$1:$X$1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GDP'!$B$10:$X$10</c:f>
              <c:numCache>
                <c:formatCode>###,###,##0.00</c:formatCode>
                <c:ptCount val="23"/>
                <c:pt idx="0">
                  <c:v>100</c:v>
                </c:pt>
                <c:pt idx="1">
                  <c:v>103.46483387246786</c:v>
                </c:pt>
                <c:pt idx="2">
                  <c:v>110.30834784564189</c:v>
                </c:pt>
                <c:pt idx="3">
                  <c:v>117.155363243894</c:v>
                </c:pt>
                <c:pt idx="4">
                  <c:v>121.07675507739195</c:v>
                </c:pt>
                <c:pt idx="5">
                  <c:v>121.27084758063828</c:v>
                </c:pt>
                <c:pt idx="6">
                  <c:v>123.25877544754792</c:v>
                </c:pt>
                <c:pt idx="7">
                  <c:v>126.71194411616597</c:v>
                </c:pt>
                <c:pt idx="8">
                  <c:v>128.70950976416768</c:v>
                </c:pt>
                <c:pt idx="9">
                  <c:v>131.86463722381484</c:v>
                </c:pt>
                <c:pt idx="10">
                  <c:v>136.13127334250501</c:v>
                </c:pt>
                <c:pt idx="11">
                  <c:v>132.97489522159819</c:v>
                </c:pt>
                <c:pt idx="12">
                  <c:v>130.40154282695403</c:v>
                </c:pt>
                <c:pt idx="13">
                  <c:v>131.74266127905511</c:v>
                </c:pt>
                <c:pt idx="14">
                  <c:v>132.41702225411265</c:v>
                </c:pt>
                <c:pt idx="15">
                  <c:v>130.38161642550216</c:v>
                </c:pt>
                <c:pt idx="16">
                  <c:v>129.91258302861684</c:v>
                </c:pt>
                <c:pt idx="17">
                  <c:v>128.5252590696644</c:v>
                </c:pt>
                <c:pt idx="18">
                  <c:v>130.12751640886904</c:v>
                </c:pt>
                <c:pt idx="19">
                  <c:v>131.26247937172596</c:v>
                </c:pt>
                <c:pt idx="20">
                  <c:v>132.84645226926031</c:v>
                </c:pt>
                <c:pt idx="21">
                  <c:v>134.68790534568404</c:v>
                </c:pt>
                <c:pt idx="22">
                  <c:v>135.18972561185797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5D-4F88-9BFA-77BD31CA20CA}"/>
            </c:ext>
          </c:extLst>
        </c:ser>
        <c:ser>
          <c:idx val="1"/>
          <c:order val="1"/>
          <c:tx>
            <c:v>Mean Wage adj. with producer prices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strRef>
              <c:f>'Mean Median and Prod GDP'!$B$1:$X$1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GDP'!$B$11:$X$11</c:f>
              <c:numCache>
                <c:formatCode>General</c:formatCode>
                <c:ptCount val="23"/>
                <c:pt idx="0">
                  <c:v>100</c:v>
                </c:pt>
                <c:pt idx="1">
                  <c:v>104.54166109592674</c:v>
                </c:pt>
                <c:pt idx="2">
                  <c:v>108.44495464080883</c:v>
                </c:pt>
                <c:pt idx="3">
                  <c:v>112.34886522947373</c:v>
                </c:pt>
                <c:pt idx="4">
                  <c:v>116.25278478444375</c:v>
                </c:pt>
                <c:pt idx="5">
                  <c:v>119.31175508162487</c:v>
                </c:pt>
                <c:pt idx="6">
                  <c:v>119.98583323939432</c:v>
                </c:pt>
                <c:pt idx="7">
                  <c:v>119.47977559350299</c:v>
                </c:pt>
                <c:pt idx="8">
                  <c:v>121.01717005058434</c:v>
                </c:pt>
                <c:pt idx="9">
                  <c:v>122.23224171938467</c:v>
                </c:pt>
                <c:pt idx="10">
                  <c:v>123.77937442658626</c:v>
                </c:pt>
                <c:pt idx="11">
                  <c:v>124.62923778257846</c:v>
                </c:pt>
                <c:pt idx="12">
                  <c:v>123.24790057031643</c:v>
                </c:pt>
                <c:pt idx="13">
                  <c:v>123.89664677336049</c:v>
                </c:pt>
                <c:pt idx="14">
                  <c:v>123.59297010150864</c:v>
                </c:pt>
                <c:pt idx="15">
                  <c:v>123.06905832731833</c:v>
                </c:pt>
                <c:pt idx="16">
                  <c:v>122.72135644795162</c:v>
                </c:pt>
                <c:pt idx="17">
                  <c:v>121.61465687765052</c:v>
                </c:pt>
                <c:pt idx="18">
                  <c:v>121.88837200079014</c:v>
                </c:pt>
                <c:pt idx="19">
                  <c:v>123.67853107673119</c:v>
                </c:pt>
                <c:pt idx="20">
                  <c:v>124.66491485444877</c:v>
                </c:pt>
                <c:pt idx="21">
                  <c:v>126.55843713483749</c:v>
                </c:pt>
                <c:pt idx="22">
                  <c:v>127.80881625332604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5D-4F88-9BFA-77BD31CA20CA}"/>
            </c:ext>
          </c:extLst>
        </c:ser>
        <c:ser>
          <c:idx val="2"/>
          <c:order val="2"/>
          <c:tx>
            <c:v>Median Wage adj. with consumer prices</c:v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'Mean Median and Prod GDP'!$B$1:$X$1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GDP'!$B$12:$X$12</c:f>
              <c:numCache>
                <c:formatCode>General</c:formatCode>
                <c:ptCount val="23"/>
                <c:pt idx="0">
                  <c:v>100</c:v>
                </c:pt>
                <c:pt idx="1">
                  <c:v>102.49352383071371</c:v>
                </c:pt>
                <c:pt idx="2">
                  <c:v>105.33970773736776</c:v>
                </c:pt>
                <c:pt idx="3">
                  <c:v>108.15270365708216</c:v>
                </c:pt>
                <c:pt idx="4">
                  <c:v>111.54526166902404</c:v>
                </c:pt>
                <c:pt idx="5">
                  <c:v>114.72276278442799</c:v>
                </c:pt>
                <c:pt idx="6">
                  <c:v>117.53702333336454</c:v>
                </c:pt>
                <c:pt idx="7">
                  <c:v>120.01848924388236</c:v>
                </c:pt>
                <c:pt idx="8">
                  <c:v>121.36835413923689</c:v>
                </c:pt>
                <c:pt idx="9">
                  <c:v>122.97744882659192</c:v>
                </c:pt>
                <c:pt idx="10">
                  <c:v>123.99978558805935</c:v>
                </c:pt>
                <c:pt idx="11">
                  <c:v>124.43669227776212</c:v>
                </c:pt>
                <c:pt idx="12">
                  <c:v>126.17180226765666</c:v>
                </c:pt>
                <c:pt idx="13">
                  <c:v>123.66191077401125</c:v>
                </c:pt>
                <c:pt idx="14">
                  <c:v>118.15358195348441</c:v>
                </c:pt>
                <c:pt idx="15">
                  <c:v>116.38159802304</c:v>
                </c:pt>
                <c:pt idx="16">
                  <c:v>116.66640340611291</c:v>
                </c:pt>
                <c:pt idx="17">
                  <c:v>115.2138613861386</c:v>
                </c:pt>
                <c:pt idx="18">
                  <c:v>116.8002828854314</c:v>
                </c:pt>
                <c:pt idx="19">
                  <c:v>119.72992447492726</c:v>
                </c:pt>
                <c:pt idx="20">
                  <c:v>119.57613694500148</c:v>
                </c:pt>
                <c:pt idx="21">
                  <c:v>119.56210190019404</c:v>
                </c:pt>
                <c:pt idx="22">
                  <c:v>122.1456256412813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5D-4F88-9BFA-77BD31CA20CA}"/>
            </c:ext>
          </c:extLst>
        </c:ser>
        <c:ser>
          <c:idx val="3"/>
          <c:order val="3"/>
          <c:tx>
            <c:v>Gross productivity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'Mean Median and Prod GDP'!$B$1:$X$1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GDP'!$B$13:$X$13</c:f>
              <c:numCache>
                <c:formatCode>General</c:formatCode>
                <c:ptCount val="23"/>
                <c:pt idx="0">
                  <c:v>100</c:v>
                </c:pt>
                <c:pt idx="1">
                  <c:v>102.89224530396781</c:v>
                </c:pt>
                <c:pt idx="2">
                  <c:v>105.22151153897393</c:v>
                </c:pt>
                <c:pt idx="3">
                  <c:v>110.11689607230856</c:v>
                </c:pt>
                <c:pt idx="4">
                  <c:v>111.95550939981267</c:v>
                </c:pt>
                <c:pt idx="5">
                  <c:v>114.24492211450895</c:v>
                </c:pt>
                <c:pt idx="6">
                  <c:v>117.3349258161599</c:v>
                </c:pt>
                <c:pt idx="7">
                  <c:v>119.05388346952415</c:v>
                </c:pt>
                <c:pt idx="8">
                  <c:v>121.5062201622256</c:v>
                </c:pt>
                <c:pt idx="9">
                  <c:v>123.6699599543396</c:v>
                </c:pt>
                <c:pt idx="10">
                  <c:v>126.42223712040463</c:v>
                </c:pt>
                <c:pt idx="11">
                  <c:v>125.72315108708702</c:v>
                </c:pt>
                <c:pt idx="12">
                  <c:v>122.786133586068</c:v>
                </c:pt>
                <c:pt idx="13">
                  <c:v>125.14436710263364</c:v>
                </c:pt>
                <c:pt idx="14">
                  <c:v>126.53838841351332</c:v>
                </c:pt>
                <c:pt idx="15">
                  <c:v>125.77824998745741</c:v>
                </c:pt>
                <c:pt idx="16">
                  <c:v>125.45270750400881</c:v>
                </c:pt>
                <c:pt idx="17">
                  <c:v>126.1136535895529</c:v>
                </c:pt>
                <c:pt idx="18">
                  <c:v>126.50842591402574</c:v>
                </c:pt>
                <c:pt idx="19">
                  <c:v>127.21991209652354</c:v>
                </c:pt>
                <c:pt idx="20">
                  <c:v>129.69831118789767</c:v>
                </c:pt>
                <c:pt idx="21">
                  <c:v>130.11789103027519</c:v>
                </c:pt>
                <c:pt idx="22">
                  <c:v>130.42245188085167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5D-4F88-9BFA-77BD31CA20CA}"/>
            </c:ext>
          </c:extLst>
        </c:ser>
        <c:ser>
          <c:idx val="4"/>
          <c:order val="5"/>
          <c:tx>
            <c:v>Average Wage, adj. with consumer prices</c:v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</c:marker>
          <c:val>
            <c:numRef>
              <c:f>'Mean Median and Prod GDP'!$B$16:$X$16</c:f>
              <c:numCache>
                <c:formatCode>General</c:formatCode>
                <c:ptCount val="23"/>
                <c:pt idx="0">
                  <c:v>100</c:v>
                </c:pt>
                <c:pt idx="1">
                  <c:v>103.76499179396539</c:v>
                </c:pt>
                <c:pt idx="2">
                  <c:v>106.94868238557558</c:v>
                </c:pt>
                <c:pt idx="3">
                  <c:v>110.72469591827274</c:v>
                </c:pt>
                <c:pt idx="4">
                  <c:v>115.36364191499753</c:v>
                </c:pt>
                <c:pt idx="5">
                  <c:v>119.99622954528316</c:v>
                </c:pt>
                <c:pt idx="6">
                  <c:v>122.37115856834586</c:v>
                </c:pt>
                <c:pt idx="7">
                  <c:v>123.55144304912974</c:v>
                </c:pt>
                <c:pt idx="8">
                  <c:v>126.06281200995555</c:v>
                </c:pt>
                <c:pt idx="9">
                  <c:v>127.8560279000436</c:v>
                </c:pt>
                <c:pt idx="10">
                  <c:v>128.83409796434162</c:v>
                </c:pt>
                <c:pt idx="11">
                  <c:v>129.63055330777496</c:v>
                </c:pt>
                <c:pt idx="12">
                  <c:v>130.87928484313778</c:v>
                </c:pt>
                <c:pt idx="13">
                  <c:v>128.6303194831963</c:v>
                </c:pt>
                <c:pt idx="14">
                  <c:v>124.04915429588816</c:v>
                </c:pt>
                <c:pt idx="15">
                  <c:v>121.62938886225724</c:v>
                </c:pt>
                <c:pt idx="16">
                  <c:v>121.06473507100895</c:v>
                </c:pt>
                <c:pt idx="17">
                  <c:v>119.09123595505618</c:v>
                </c:pt>
                <c:pt idx="18">
                  <c:v>120.19393258426966</c:v>
                </c:pt>
                <c:pt idx="19">
                  <c:v>123.03460049317697</c:v>
                </c:pt>
                <c:pt idx="20">
                  <c:v>123.09738552148303</c:v>
                </c:pt>
                <c:pt idx="21">
                  <c:v>124.28207658274181</c:v>
                </c:pt>
                <c:pt idx="22">
                  <c:v>126.18321485897729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4-42B4-88C5-57462BDF9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246799"/>
        <c:axId val="1928247279"/>
      </c:lineChart>
      <c:catAx>
        <c:axId val="19282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28247279"/>
        <c:crosses val="autoZero"/>
        <c:auto val="1"/>
        <c:lblAlgn val="ctr"/>
        <c:lblOffset val="100"/>
        <c:noMultiLvlLbl val="0"/>
      </c:catAx>
      <c:valAx>
        <c:axId val="1928247279"/>
        <c:scaling>
          <c:orientation val="minMax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Index 1997=100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##,##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28246799"/>
        <c:crosses val="autoZero"/>
        <c:crossBetween val="between"/>
      </c:valAx>
      <c:valAx>
        <c:axId val="1552142543"/>
        <c:scaling>
          <c:orientation val="minMax"/>
          <c:min val="-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Change in labour share (percentage points)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52143023"/>
        <c:crosses val="max"/>
        <c:crossBetween val="between"/>
      </c:valAx>
      <c:catAx>
        <c:axId val="15521430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21425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/>
              <a:t>Productivity and Pay, 1997-2019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4373724117818608E-2"/>
          <c:y val="0.23706109578892892"/>
          <c:w val="0.6905647352067863"/>
          <c:h val="0.646443480853921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552143023"/>
        <c:axId val="1552142543"/>
        <c:extLst>
          <c:ext xmlns:c15="http://schemas.microsoft.com/office/drawing/2012/chart" uri="{02D57815-91ED-43cb-92C2-25804820EDAC}">
            <c15:filteredBarSeries>
              <c15:ser>
                <c:idx val="5"/>
                <c:order val="4"/>
                <c:tx>
                  <c:strRef>
                    <c:extLst>
                      <c:ext uri="{02D57815-91ED-43cb-92C2-25804820EDAC}">
                        <c15:formulaRef>
                          <c15:sqref>'Mean Median and Prod GDP'!$A$15</c15:sqref>
                        </c15:formulaRef>
                      </c:ext>
                    </c:extLst>
                    <c:strCache>
                      <c:ptCount val="1"/>
                      <c:pt idx="0">
                        <c:v>Change in labour share</c:v>
                      </c:pt>
                    </c:strCache>
                  </c:strRef>
                </c:tx>
                <c:spPr>
                  <a:solidFill>
                    <a:schemeClr val="accent3">
                      <a:lumMod val="40000"/>
                      <a:lumOff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'Mean Median and Prod GDP'!$B$1:$X$1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'Mean Median and Prod GDP'!$B$15:$X$15</c15:sqref>
                        </c15:formulaRef>
                      </c:ext>
                    </c:extLst>
                    <c:numCache>
                      <c:formatCode>#,##0.00</c:formatCode>
                      <c:ptCount val="23"/>
                      <c:pt idx="0" formatCode="General">
                        <c:v>0</c:v>
                      </c:pt>
                      <c:pt idx="1">
                        <c:v>0.57258856850005202</c:v>
                      </c:pt>
                      <c:pt idx="2">
                        <c:v>4.51424773816791</c:v>
                      </c:pt>
                      <c:pt idx="3">
                        <c:v>1.9516308649174761</c:v>
                      </c:pt>
                      <c:pt idx="4">
                        <c:v>2.0827785059938435</c:v>
                      </c:pt>
                      <c:pt idx="5">
                        <c:v>-2.0953202114499589</c:v>
                      </c:pt>
                      <c:pt idx="6">
                        <c:v>-1.1020758347412993</c:v>
                      </c:pt>
                      <c:pt idx="7">
                        <c:v>1.7342110152537913</c:v>
                      </c:pt>
                      <c:pt idx="8">
                        <c:v>-0.45477104469973995</c:v>
                      </c:pt>
                      <c:pt idx="9">
                        <c:v>0.99138766753316077</c:v>
                      </c:pt>
                      <c:pt idx="10">
                        <c:v>1.5143589526251446</c:v>
                      </c:pt>
                      <c:pt idx="11">
                        <c:v>-2.4572920875892095</c:v>
                      </c:pt>
                      <c:pt idx="12">
                        <c:v>0.36366510637485305</c:v>
                      </c:pt>
                      <c:pt idx="13">
                        <c:v>-1.0171150644645479</c:v>
                      </c:pt>
                      <c:pt idx="14">
                        <c:v>-0.71966033582214095</c:v>
                      </c:pt>
                      <c:pt idx="15">
                        <c:v>-1.27526740255459</c:v>
                      </c:pt>
                      <c:pt idx="16">
                        <c:v>-0.14349091343672171</c:v>
                      </c:pt>
                      <c:pt idx="17">
                        <c:v>-2.0482700444965189</c:v>
                      </c:pt>
                      <c:pt idx="18">
                        <c:v>1.2074850147318017</c:v>
                      </c:pt>
                      <c:pt idx="19">
                        <c:v>0.42347678035910974</c:v>
                      </c:pt>
                      <c:pt idx="20">
                        <c:v>-0.89442619383977728</c:v>
                      </c:pt>
                      <c:pt idx="21">
                        <c:v>1.4218732340462168</c:v>
                      </c:pt>
                      <c:pt idx="22">
                        <c:v>0.19725941559744342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54E-4F28-A4B2-1A58C737A23E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v>Median Wage adj. with consumer prices</c:v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'Mean Median and Prod GDP'!$B$1:$X$1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GDP'!$B$12:$X$12</c:f>
              <c:numCache>
                <c:formatCode>General</c:formatCode>
                <c:ptCount val="23"/>
                <c:pt idx="0">
                  <c:v>100</c:v>
                </c:pt>
                <c:pt idx="1">
                  <c:v>102.49352383071371</c:v>
                </c:pt>
                <c:pt idx="2">
                  <c:v>105.33970773736776</c:v>
                </c:pt>
                <c:pt idx="3">
                  <c:v>108.15270365708216</c:v>
                </c:pt>
                <c:pt idx="4">
                  <c:v>111.54526166902404</c:v>
                </c:pt>
                <c:pt idx="5">
                  <c:v>114.72276278442799</c:v>
                </c:pt>
                <c:pt idx="6">
                  <c:v>117.53702333336454</c:v>
                </c:pt>
                <c:pt idx="7">
                  <c:v>120.01848924388236</c:v>
                </c:pt>
                <c:pt idx="8">
                  <c:v>121.36835413923689</c:v>
                </c:pt>
                <c:pt idx="9">
                  <c:v>122.97744882659192</c:v>
                </c:pt>
                <c:pt idx="10">
                  <c:v>123.99978558805935</c:v>
                </c:pt>
                <c:pt idx="11">
                  <c:v>124.43669227776212</c:v>
                </c:pt>
                <c:pt idx="12">
                  <c:v>126.17180226765666</c:v>
                </c:pt>
                <c:pt idx="13">
                  <c:v>123.66191077401125</c:v>
                </c:pt>
                <c:pt idx="14">
                  <c:v>118.15358195348441</c:v>
                </c:pt>
                <c:pt idx="15">
                  <c:v>116.38159802304</c:v>
                </c:pt>
                <c:pt idx="16">
                  <c:v>116.66640340611291</c:v>
                </c:pt>
                <c:pt idx="17">
                  <c:v>115.2138613861386</c:v>
                </c:pt>
                <c:pt idx="18">
                  <c:v>116.8002828854314</c:v>
                </c:pt>
                <c:pt idx="19">
                  <c:v>119.72992447492726</c:v>
                </c:pt>
                <c:pt idx="20">
                  <c:v>119.57613694500148</c:v>
                </c:pt>
                <c:pt idx="21">
                  <c:v>119.56210190019404</c:v>
                </c:pt>
                <c:pt idx="22">
                  <c:v>122.1456256412813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4E-4F28-A4B2-1A58C737A23E}"/>
            </c:ext>
          </c:extLst>
        </c:ser>
        <c:ser>
          <c:idx val="3"/>
          <c:order val="3"/>
          <c:tx>
            <c:v>Gross productivity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'Mean Median and Prod GDP'!$B$1:$X$1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GDP'!$B$13:$X$13</c:f>
              <c:numCache>
                <c:formatCode>General</c:formatCode>
                <c:ptCount val="23"/>
                <c:pt idx="0">
                  <c:v>100</c:v>
                </c:pt>
                <c:pt idx="1">
                  <c:v>102.89224530396781</c:v>
                </c:pt>
                <c:pt idx="2">
                  <c:v>105.22151153897393</c:v>
                </c:pt>
                <c:pt idx="3">
                  <c:v>110.11689607230856</c:v>
                </c:pt>
                <c:pt idx="4">
                  <c:v>111.95550939981267</c:v>
                </c:pt>
                <c:pt idx="5">
                  <c:v>114.24492211450895</c:v>
                </c:pt>
                <c:pt idx="6">
                  <c:v>117.3349258161599</c:v>
                </c:pt>
                <c:pt idx="7">
                  <c:v>119.05388346952415</c:v>
                </c:pt>
                <c:pt idx="8">
                  <c:v>121.5062201622256</c:v>
                </c:pt>
                <c:pt idx="9">
                  <c:v>123.6699599543396</c:v>
                </c:pt>
                <c:pt idx="10">
                  <c:v>126.42223712040463</c:v>
                </c:pt>
                <c:pt idx="11">
                  <c:v>125.72315108708702</c:v>
                </c:pt>
                <c:pt idx="12">
                  <c:v>122.786133586068</c:v>
                </c:pt>
                <c:pt idx="13">
                  <c:v>125.14436710263364</c:v>
                </c:pt>
                <c:pt idx="14">
                  <c:v>126.53838841351332</c:v>
                </c:pt>
                <c:pt idx="15">
                  <c:v>125.77824998745741</c:v>
                </c:pt>
                <c:pt idx="16">
                  <c:v>125.45270750400881</c:v>
                </c:pt>
                <c:pt idx="17">
                  <c:v>126.1136535895529</c:v>
                </c:pt>
                <c:pt idx="18">
                  <c:v>126.50842591402574</c:v>
                </c:pt>
                <c:pt idx="19">
                  <c:v>127.21991209652354</c:v>
                </c:pt>
                <c:pt idx="20">
                  <c:v>129.69831118789767</c:v>
                </c:pt>
                <c:pt idx="21">
                  <c:v>130.11789103027519</c:v>
                </c:pt>
                <c:pt idx="22">
                  <c:v>130.42245188085167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4E-4F28-A4B2-1A58C737A23E}"/>
            </c:ext>
          </c:extLst>
        </c:ser>
        <c:ser>
          <c:idx val="4"/>
          <c:order val="5"/>
          <c:tx>
            <c:v>Average Wage, adj. with consumer prices</c:v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'Mean Median and Prod GDP'!$B$1:$X$1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GDP'!$B$16:$X$16</c:f>
              <c:numCache>
                <c:formatCode>General</c:formatCode>
                <c:ptCount val="23"/>
                <c:pt idx="0">
                  <c:v>100</c:v>
                </c:pt>
                <c:pt idx="1">
                  <c:v>103.76499179396539</c:v>
                </c:pt>
                <c:pt idx="2">
                  <c:v>106.94868238557558</c:v>
                </c:pt>
                <c:pt idx="3">
                  <c:v>110.72469591827274</c:v>
                </c:pt>
                <c:pt idx="4">
                  <c:v>115.36364191499753</c:v>
                </c:pt>
                <c:pt idx="5">
                  <c:v>119.99622954528316</c:v>
                </c:pt>
                <c:pt idx="6">
                  <c:v>122.37115856834586</c:v>
                </c:pt>
                <c:pt idx="7">
                  <c:v>123.55144304912974</c:v>
                </c:pt>
                <c:pt idx="8">
                  <c:v>126.06281200995555</c:v>
                </c:pt>
                <c:pt idx="9">
                  <c:v>127.8560279000436</c:v>
                </c:pt>
                <c:pt idx="10">
                  <c:v>128.83409796434162</c:v>
                </c:pt>
                <c:pt idx="11">
                  <c:v>129.63055330777496</c:v>
                </c:pt>
                <c:pt idx="12">
                  <c:v>130.87928484313778</c:v>
                </c:pt>
                <c:pt idx="13">
                  <c:v>128.6303194831963</c:v>
                </c:pt>
                <c:pt idx="14">
                  <c:v>124.04915429588816</c:v>
                </c:pt>
                <c:pt idx="15">
                  <c:v>121.62938886225724</c:v>
                </c:pt>
                <c:pt idx="16">
                  <c:v>121.06473507100895</c:v>
                </c:pt>
                <c:pt idx="17">
                  <c:v>119.09123595505618</c:v>
                </c:pt>
                <c:pt idx="18">
                  <c:v>120.19393258426966</c:v>
                </c:pt>
                <c:pt idx="19">
                  <c:v>123.03460049317697</c:v>
                </c:pt>
                <c:pt idx="20">
                  <c:v>123.09738552148303</c:v>
                </c:pt>
                <c:pt idx="21">
                  <c:v>124.28207658274181</c:v>
                </c:pt>
                <c:pt idx="22">
                  <c:v>126.18321485897729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4E-4F28-A4B2-1A58C737A23E}"/>
            </c:ext>
          </c:extLst>
        </c:ser>
        <c:ser>
          <c:idx val="6"/>
          <c:order val="6"/>
          <c:tx>
            <c:v>Average Total Labour Compensation adj. with consumer prices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'Mean Median and Prod GDP'!$B$1:$X$1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GDP'!$B$19:$X$19</c:f>
              <c:numCache>
                <c:formatCode>General</c:formatCode>
                <c:ptCount val="23"/>
                <c:pt idx="0">
                  <c:v>100</c:v>
                </c:pt>
                <c:pt idx="1">
                  <c:v>102.69616462177038</c:v>
                </c:pt>
                <c:pt idx="2">
                  <c:v>108.78636537122676</c:v>
                </c:pt>
                <c:pt idx="3">
                  <c:v>115.46170888223497</c:v>
                </c:pt>
                <c:pt idx="4">
                  <c:v>120.1507167581176</c:v>
                </c:pt>
                <c:pt idx="5">
                  <c:v>121.96656107758879</c:v>
                </c:pt>
                <c:pt idx="6">
                  <c:v>125.70916705756387</c:v>
                </c:pt>
                <c:pt idx="7">
                  <c:v>131.0300715694037</c:v>
                </c:pt>
                <c:pt idx="8">
                  <c:v>134.07587308901429</c:v>
                </c:pt>
                <c:pt idx="9">
                  <c:v>137.93160052339476</c:v>
                </c:pt>
                <c:pt idx="10">
                  <c:v>141.69040591024219</c:v>
                </c:pt>
                <c:pt idx="11">
                  <c:v>138.31111824410729</c:v>
                </c:pt>
                <c:pt idx="12">
                  <c:v>138.47587333056771</c:v>
                </c:pt>
                <c:pt idx="13">
                  <c:v>136.7761037220825</c:v>
                </c:pt>
                <c:pt idx="14">
                  <c:v>132.90577620645729</c:v>
                </c:pt>
                <c:pt idx="15">
                  <c:v>128.85640420299634</c:v>
                </c:pt>
                <c:pt idx="16">
                  <c:v>128.15888694499893</c:v>
                </c:pt>
                <c:pt idx="17">
                  <c:v>125.85844787975546</c:v>
                </c:pt>
                <c:pt idx="18">
                  <c:v>128.31853997118492</c:v>
                </c:pt>
                <c:pt idx="19">
                  <c:v>130.57906306491216</c:v>
                </c:pt>
                <c:pt idx="20">
                  <c:v>131.17604876434777</c:v>
                </c:pt>
                <c:pt idx="21">
                  <c:v>132.26532300732393</c:v>
                </c:pt>
                <c:pt idx="22">
                  <c:v>133.47024637013899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54E-4F28-A4B2-1A58C737A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246799"/>
        <c:axId val="19282472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Average Compensation adj. using producer prices</c:v>
                </c:tx>
                <c:spPr>
                  <a:ln w="28575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7030A0"/>
                    </a:solidFill>
                    <a:ln w="9525">
                      <a:solidFill>
                        <a:srgbClr val="7030A0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'Mean Median and Prod GDP'!$B$1:$X$1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'Mean Median and Prod GDP'!$B$10:$X$10</c15:sqref>
                        </c15:formulaRef>
                      </c:ext>
                    </c:extLst>
                    <c:numCache>
                      <c:formatCode>###,###,##0.00</c:formatCode>
                      <c:ptCount val="23"/>
                      <c:pt idx="0">
                        <c:v>100</c:v>
                      </c:pt>
                      <c:pt idx="1">
                        <c:v>103.46483387246786</c:v>
                      </c:pt>
                      <c:pt idx="2">
                        <c:v>110.30834784564189</c:v>
                      </c:pt>
                      <c:pt idx="3">
                        <c:v>117.155363243894</c:v>
                      </c:pt>
                      <c:pt idx="4">
                        <c:v>121.07675507739195</c:v>
                      </c:pt>
                      <c:pt idx="5">
                        <c:v>121.27084758063828</c:v>
                      </c:pt>
                      <c:pt idx="6">
                        <c:v>123.25877544754792</c:v>
                      </c:pt>
                      <c:pt idx="7">
                        <c:v>126.71194411616597</c:v>
                      </c:pt>
                      <c:pt idx="8">
                        <c:v>128.70950976416768</c:v>
                      </c:pt>
                      <c:pt idx="9">
                        <c:v>131.86463722381484</c:v>
                      </c:pt>
                      <c:pt idx="10">
                        <c:v>136.13127334250501</c:v>
                      </c:pt>
                      <c:pt idx="11">
                        <c:v>132.97489522159819</c:v>
                      </c:pt>
                      <c:pt idx="12">
                        <c:v>130.40154282695403</c:v>
                      </c:pt>
                      <c:pt idx="13">
                        <c:v>131.74266127905511</c:v>
                      </c:pt>
                      <c:pt idx="14">
                        <c:v>132.41702225411265</c:v>
                      </c:pt>
                      <c:pt idx="15">
                        <c:v>130.38161642550216</c:v>
                      </c:pt>
                      <c:pt idx="16">
                        <c:v>129.91258302861684</c:v>
                      </c:pt>
                      <c:pt idx="17">
                        <c:v>128.5252590696644</c:v>
                      </c:pt>
                      <c:pt idx="18">
                        <c:v>130.12751640886904</c:v>
                      </c:pt>
                      <c:pt idx="19">
                        <c:v>131.26247937172596</c:v>
                      </c:pt>
                      <c:pt idx="20">
                        <c:v>132.84645226926031</c:v>
                      </c:pt>
                      <c:pt idx="21">
                        <c:v>134.68790534568404</c:v>
                      </c:pt>
                      <c:pt idx="22">
                        <c:v>135.18972561185797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54E-4F28-A4B2-1A58C737A23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v>Mean Wage adj. with producer prices</c:v>
                </c:tx>
                <c:spPr>
                  <a:ln w="28575" cap="rnd">
                    <a:solidFill>
                      <a:schemeClr val="accent5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5000"/>
                      </a:schemeClr>
                    </a:solidFill>
                    <a:ln w="9525">
                      <a:solidFill>
                        <a:schemeClr val="accent5">
                          <a:lumMod val="75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'Mean Median and Prod GDP'!$B$1:$X$1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'Mean Median and Prod GDP'!$B$11:$X$11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100</c:v>
                      </c:pt>
                      <c:pt idx="1">
                        <c:v>104.54166109592674</c:v>
                      </c:pt>
                      <c:pt idx="2">
                        <c:v>108.44495464080883</c:v>
                      </c:pt>
                      <c:pt idx="3">
                        <c:v>112.34886522947373</c:v>
                      </c:pt>
                      <c:pt idx="4">
                        <c:v>116.25278478444375</c:v>
                      </c:pt>
                      <c:pt idx="5">
                        <c:v>119.31175508162487</c:v>
                      </c:pt>
                      <c:pt idx="6">
                        <c:v>119.98583323939432</c:v>
                      </c:pt>
                      <c:pt idx="7">
                        <c:v>119.47977559350299</c:v>
                      </c:pt>
                      <c:pt idx="8">
                        <c:v>121.01717005058434</c:v>
                      </c:pt>
                      <c:pt idx="9">
                        <c:v>122.23224171938467</c:v>
                      </c:pt>
                      <c:pt idx="10">
                        <c:v>123.77937442658626</c:v>
                      </c:pt>
                      <c:pt idx="11">
                        <c:v>124.62923778257846</c:v>
                      </c:pt>
                      <c:pt idx="12">
                        <c:v>123.24790057031643</c:v>
                      </c:pt>
                      <c:pt idx="13">
                        <c:v>123.89664677336049</c:v>
                      </c:pt>
                      <c:pt idx="14">
                        <c:v>123.59297010150864</c:v>
                      </c:pt>
                      <c:pt idx="15">
                        <c:v>123.06905832731833</c:v>
                      </c:pt>
                      <c:pt idx="16">
                        <c:v>122.72135644795162</c:v>
                      </c:pt>
                      <c:pt idx="17">
                        <c:v>121.61465687765052</c:v>
                      </c:pt>
                      <c:pt idx="18">
                        <c:v>121.88837200079014</c:v>
                      </c:pt>
                      <c:pt idx="19">
                        <c:v>123.67853107673119</c:v>
                      </c:pt>
                      <c:pt idx="20">
                        <c:v>124.66491485444877</c:v>
                      </c:pt>
                      <c:pt idx="21">
                        <c:v>126.55843713483749</c:v>
                      </c:pt>
                      <c:pt idx="22">
                        <c:v>127.80881625332604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54E-4F28-A4B2-1A58C737A23E}"/>
                  </c:ext>
                </c:extLst>
              </c15:ser>
            </c15:filteredLineSeries>
          </c:ext>
        </c:extLst>
      </c:lineChart>
      <c:catAx>
        <c:axId val="192824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28247279"/>
        <c:crosses val="autoZero"/>
        <c:auto val="1"/>
        <c:lblAlgn val="ctr"/>
        <c:lblOffset val="100"/>
        <c:noMultiLvlLbl val="0"/>
      </c:catAx>
      <c:valAx>
        <c:axId val="1928247279"/>
        <c:scaling>
          <c:orientation val="minMax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/>
                  <a:t>Index 1997=100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928246799"/>
        <c:crosses val="autoZero"/>
        <c:crossBetween val="between"/>
      </c:valAx>
      <c:valAx>
        <c:axId val="1552142543"/>
        <c:scaling>
          <c:orientation val="minMax"/>
          <c:min val="-5"/>
        </c:scaling>
        <c:delete val="1"/>
        <c:axPos val="r"/>
        <c:numFmt formatCode="General" sourceLinked="1"/>
        <c:majorTickMark val="out"/>
        <c:minorTickMark val="none"/>
        <c:tickLblPos val="high"/>
        <c:crossAx val="1552143023"/>
        <c:crosses val="max"/>
        <c:crossBetween val="between"/>
      </c:valAx>
      <c:catAx>
        <c:axId val="15521430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21425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552143023"/>
        <c:axId val="1552142543"/>
        <c:extLst>
          <c:ext xmlns:c15="http://schemas.microsoft.com/office/drawing/2012/chart" uri="{02D57815-91ED-43cb-92C2-25804820EDAC}">
            <c15:filteredBarSeries>
              <c15:ser>
                <c:idx val="5"/>
                <c:order val="4"/>
                <c:tx>
                  <c:strRef>
                    <c:extLst>
                      <c:ext uri="{02D57815-91ED-43cb-92C2-25804820EDAC}">
                        <c15:formulaRef>
                          <c15:sqref>'Mean Median and Prod CPI'!$A$16</c15:sqref>
                        </c15:formulaRef>
                      </c:ext>
                    </c:extLst>
                    <c:strCache>
                      <c:ptCount val="1"/>
                      <c:pt idx="0">
                        <c:v>Change in labour share</c:v>
                      </c:pt>
                    </c:strCache>
                  </c:strRef>
                </c:tx>
                <c:spPr>
                  <a:solidFill>
                    <a:schemeClr val="accent3">
                      <a:lumMod val="40000"/>
                      <a:lumOff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'Mean Median and Prod CPI'!$B$1:$X$1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'Mean Median and Prod CPI'!$B$16:$X$16</c15:sqref>
                        </c15:formulaRef>
                      </c:ext>
                    </c:extLst>
                    <c:numCache>
                      <c:formatCode>#,##0.00</c:formatCode>
                      <c:ptCount val="23"/>
                      <c:pt idx="0" formatCode="General">
                        <c:v>0</c:v>
                      </c:pt>
                      <c:pt idx="1">
                        <c:v>-0.19608068219743302</c:v>
                      </c:pt>
                      <c:pt idx="2">
                        <c:v>3.7609345144502839</c:v>
                      </c:pt>
                      <c:pt idx="3">
                        <c:v>1.7799589776735587</c:v>
                      </c:pt>
                      <c:pt idx="4">
                        <c:v>2.8503945483785174</c:v>
                      </c:pt>
                      <c:pt idx="5">
                        <c:v>-0.47356839522510086</c:v>
                      </c:pt>
                      <c:pt idx="6">
                        <c:v>0.65260227832415296</c:v>
                      </c:pt>
                      <c:pt idx="7">
                        <c:v>3.6019468584755714</c:v>
                      </c:pt>
                      <c:pt idx="8">
                        <c:v>0.59346482690914115</c:v>
                      </c:pt>
                      <c:pt idx="9">
                        <c:v>1.6919876422664686</c:v>
                      </c:pt>
                      <c:pt idx="10">
                        <c:v>1.0065282207823998</c:v>
                      </c:pt>
                      <c:pt idx="11">
                        <c:v>-2.6802016328172868</c:v>
                      </c:pt>
                      <c:pt idx="12">
                        <c:v>3.1017725874794593</c:v>
                      </c:pt>
                      <c:pt idx="13">
                        <c:v>-4.0580031250508739</c:v>
                      </c:pt>
                      <c:pt idx="14">
                        <c:v>-5.2643488265048859</c:v>
                      </c:pt>
                      <c:pt idx="15">
                        <c:v>-3.2892335774050423</c:v>
                      </c:pt>
                      <c:pt idx="16">
                        <c:v>-0.37197477454881778</c:v>
                      </c:pt>
                      <c:pt idx="17">
                        <c:v>-2.9613851507875353</c:v>
                      </c:pt>
                      <c:pt idx="18">
                        <c:v>2.0653197669566055</c:v>
                      </c:pt>
                      <c:pt idx="19">
                        <c:v>1.549036911229436</c:v>
                      </c:pt>
                      <c:pt idx="20">
                        <c:v>-1.8814133919385512</c:v>
                      </c:pt>
                      <c:pt idx="21">
                        <c:v>0.66969440059867225</c:v>
                      </c:pt>
                      <c:pt idx="22">
                        <c:v>0.90036251223858699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11D-4580-9002-BFE5CC6A0CBC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'Mean Median and Prod CPI'!$A$12</c:f>
              <c:strCache>
                <c:ptCount val="1"/>
                <c:pt idx="0">
                  <c:v>Mean Wage Indexed 1997=100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9525"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'Mean Median and Prod CPI'!$B$1:$X$1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CPI'!$B$12:$X$12</c:f>
              <c:numCache>
                <c:formatCode>General</c:formatCode>
                <c:ptCount val="23"/>
                <c:pt idx="0">
                  <c:v>100</c:v>
                </c:pt>
                <c:pt idx="1">
                  <c:v>103.76499179396539</c:v>
                </c:pt>
                <c:pt idx="2">
                  <c:v>106.94868238557558</c:v>
                </c:pt>
                <c:pt idx="3">
                  <c:v>110.72469591827274</c:v>
                </c:pt>
                <c:pt idx="4">
                  <c:v>115.36364191499753</c:v>
                </c:pt>
                <c:pt idx="5">
                  <c:v>119.99622954528316</c:v>
                </c:pt>
                <c:pt idx="6">
                  <c:v>122.37115856834586</c:v>
                </c:pt>
                <c:pt idx="7">
                  <c:v>123.55144304912974</c:v>
                </c:pt>
                <c:pt idx="8">
                  <c:v>126.06281200995555</c:v>
                </c:pt>
                <c:pt idx="9">
                  <c:v>127.8560279000436</c:v>
                </c:pt>
                <c:pt idx="10">
                  <c:v>128.83409796434162</c:v>
                </c:pt>
                <c:pt idx="11">
                  <c:v>129.63055330777496</c:v>
                </c:pt>
                <c:pt idx="12">
                  <c:v>130.87928484313778</c:v>
                </c:pt>
                <c:pt idx="13">
                  <c:v>128.6303194831963</c:v>
                </c:pt>
                <c:pt idx="14">
                  <c:v>124.04915429588816</c:v>
                </c:pt>
                <c:pt idx="15">
                  <c:v>121.62938886225724</c:v>
                </c:pt>
                <c:pt idx="16">
                  <c:v>121.06473507100895</c:v>
                </c:pt>
                <c:pt idx="17">
                  <c:v>119.09123595505618</c:v>
                </c:pt>
                <c:pt idx="18">
                  <c:v>120.19393258426966</c:v>
                </c:pt>
                <c:pt idx="19">
                  <c:v>123.03460049317697</c:v>
                </c:pt>
                <c:pt idx="20">
                  <c:v>123.09738552148303</c:v>
                </c:pt>
                <c:pt idx="21">
                  <c:v>124.28207658274181</c:v>
                </c:pt>
                <c:pt idx="22">
                  <c:v>126.18321485897729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1D-4580-9002-BFE5CC6A0CBC}"/>
            </c:ext>
          </c:extLst>
        </c:ser>
        <c:ser>
          <c:idx val="2"/>
          <c:order val="2"/>
          <c:tx>
            <c:strRef>
              <c:f>'Mean Median and Prod CPI'!$A$13</c:f>
              <c:strCache>
                <c:ptCount val="1"/>
                <c:pt idx="0">
                  <c:v>Median Wage Indexed 1997=100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'Mean Median and Prod CPI'!$B$1:$X$1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CPI'!$B$13:$X$13</c:f>
              <c:numCache>
                <c:formatCode>General</c:formatCode>
                <c:ptCount val="23"/>
                <c:pt idx="0">
                  <c:v>100</c:v>
                </c:pt>
                <c:pt idx="1">
                  <c:v>102.49352383071371</c:v>
                </c:pt>
                <c:pt idx="2">
                  <c:v>105.33970773736776</c:v>
                </c:pt>
                <c:pt idx="3">
                  <c:v>108.15270365708216</c:v>
                </c:pt>
                <c:pt idx="4">
                  <c:v>111.54526166902404</c:v>
                </c:pt>
                <c:pt idx="5">
                  <c:v>114.72276278442799</c:v>
                </c:pt>
                <c:pt idx="6">
                  <c:v>117.53702333336454</c:v>
                </c:pt>
                <c:pt idx="7">
                  <c:v>120.01848924388236</c:v>
                </c:pt>
                <c:pt idx="8">
                  <c:v>121.36835413923689</c:v>
                </c:pt>
                <c:pt idx="9">
                  <c:v>122.97744882659192</c:v>
                </c:pt>
                <c:pt idx="10">
                  <c:v>123.99978558805935</c:v>
                </c:pt>
                <c:pt idx="11">
                  <c:v>124.43669227776212</c:v>
                </c:pt>
                <c:pt idx="12">
                  <c:v>126.17180226765666</c:v>
                </c:pt>
                <c:pt idx="13">
                  <c:v>123.66191077401125</c:v>
                </c:pt>
                <c:pt idx="14">
                  <c:v>118.15358195348441</c:v>
                </c:pt>
                <c:pt idx="15">
                  <c:v>116.38159802304</c:v>
                </c:pt>
                <c:pt idx="16">
                  <c:v>116.66640340611291</c:v>
                </c:pt>
                <c:pt idx="17">
                  <c:v>115.2138613861386</c:v>
                </c:pt>
                <c:pt idx="18">
                  <c:v>116.8002828854314</c:v>
                </c:pt>
                <c:pt idx="19">
                  <c:v>119.72992447492726</c:v>
                </c:pt>
                <c:pt idx="20">
                  <c:v>119.57613694500148</c:v>
                </c:pt>
                <c:pt idx="21">
                  <c:v>119.56210190019404</c:v>
                </c:pt>
                <c:pt idx="22">
                  <c:v>122.1456256412813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1D-4580-9002-BFE5CC6A0CBC}"/>
            </c:ext>
          </c:extLst>
        </c:ser>
        <c:ser>
          <c:idx val="3"/>
          <c:order val="3"/>
          <c:tx>
            <c:strRef>
              <c:f>'Mean Median and Prod CPI'!$A$14</c:f>
              <c:strCache>
                <c:ptCount val="1"/>
                <c:pt idx="0">
                  <c:v>OpH Index 1997=100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'Mean Median and Prod CPI'!$B$1:$X$1</c:f>
              <c:strCach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strCache>
            </c:strRef>
          </c:cat>
          <c:val>
            <c:numRef>
              <c:f>'Mean Median and Prod CPI'!$B$14:$X$14</c:f>
              <c:numCache>
                <c:formatCode>General</c:formatCode>
                <c:ptCount val="23"/>
                <c:pt idx="0">
                  <c:v>100</c:v>
                </c:pt>
                <c:pt idx="1">
                  <c:v>102.89224530396781</c:v>
                </c:pt>
                <c:pt idx="2">
                  <c:v>105.22151153897393</c:v>
                </c:pt>
                <c:pt idx="3">
                  <c:v>110.11689607230856</c:v>
                </c:pt>
                <c:pt idx="4">
                  <c:v>111.95550939981267</c:v>
                </c:pt>
                <c:pt idx="5">
                  <c:v>114.24492211450895</c:v>
                </c:pt>
                <c:pt idx="6">
                  <c:v>117.3349258161599</c:v>
                </c:pt>
                <c:pt idx="7">
                  <c:v>119.05388346952415</c:v>
                </c:pt>
                <c:pt idx="8">
                  <c:v>121.5062201622256</c:v>
                </c:pt>
                <c:pt idx="9">
                  <c:v>123.6699599543396</c:v>
                </c:pt>
                <c:pt idx="10">
                  <c:v>126.42223712040463</c:v>
                </c:pt>
                <c:pt idx="11">
                  <c:v>125.72315108708702</c:v>
                </c:pt>
                <c:pt idx="12">
                  <c:v>122.786133586068</c:v>
                </c:pt>
                <c:pt idx="13">
                  <c:v>125.14436710263364</c:v>
                </c:pt>
                <c:pt idx="14">
                  <c:v>126.53838841351332</c:v>
                </c:pt>
                <c:pt idx="15">
                  <c:v>125.77824998745741</c:v>
                </c:pt>
                <c:pt idx="16">
                  <c:v>125.45270750400881</c:v>
                </c:pt>
                <c:pt idx="17">
                  <c:v>126.1136535895529</c:v>
                </c:pt>
                <c:pt idx="18">
                  <c:v>126.50842591402574</c:v>
                </c:pt>
                <c:pt idx="19">
                  <c:v>127.21991209652354</c:v>
                </c:pt>
                <c:pt idx="20">
                  <c:v>129.69831118789767</c:v>
                </c:pt>
                <c:pt idx="21">
                  <c:v>130.11789103027519</c:v>
                </c:pt>
                <c:pt idx="22">
                  <c:v>130.42245188085167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1D-4580-9002-BFE5CC6A0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8246799"/>
        <c:axId val="19282472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'Mean Median and Prod CPI'!$A$11</c15:sqref>
                        </c15:formulaRef>
                      </c:ext>
                    </c:extLst>
                    <c:strCache>
                      <c:ptCount val="1"/>
                      <c:pt idx="0">
                        <c:v>Mean Comp Indexed 1997=100</c:v>
                      </c:pt>
                    </c:strCache>
                  </c:strRef>
                </c:tx>
                <c:spPr>
                  <a:ln w="28575" cap="rnd">
                    <a:solidFill>
                      <a:srgbClr val="7030A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7030A0"/>
                    </a:solidFill>
                    <a:ln w="9525">
                      <a:solidFill>
                        <a:srgbClr val="7030A0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'Mean Median and Prod CPI'!$B$1:$X$1</c15:sqref>
                        </c15:formulaRef>
                      </c:ext>
                    </c:extLst>
                    <c:strCache>
                      <c:ptCount val="23"/>
                      <c:pt idx="0">
                        <c:v>1997</c:v>
                      </c:pt>
                      <c:pt idx="1">
                        <c:v>1998</c:v>
                      </c:pt>
                      <c:pt idx="2">
                        <c:v>1999</c:v>
                      </c:pt>
                      <c:pt idx="3">
                        <c:v>2000</c:v>
                      </c:pt>
                      <c:pt idx="4">
                        <c:v>2001</c:v>
                      </c:pt>
                      <c:pt idx="5">
                        <c:v>2002</c:v>
                      </c:pt>
                      <c:pt idx="6">
                        <c:v>2003</c:v>
                      </c:pt>
                      <c:pt idx="7">
                        <c:v>2004</c:v>
                      </c:pt>
                      <c:pt idx="8">
                        <c:v>2005</c:v>
                      </c:pt>
                      <c:pt idx="9">
                        <c:v>2006</c:v>
                      </c:pt>
                      <c:pt idx="10">
                        <c:v>2007</c:v>
                      </c:pt>
                      <c:pt idx="11">
                        <c:v>2008</c:v>
                      </c:pt>
                      <c:pt idx="12">
                        <c:v>2009</c:v>
                      </c:pt>
                      <c:pt idx="13">
                        <c:v>2010</c:v>
                      </c:pt>
                      <c:pt idx="14">
                        <c:v>2011</c:v>
                      </c:pt>
                      <c:pt idx="15">
                        <c:v>2012</c:v>
                      </c:pt>
                      <c:pt idx="16">
                        <c:v>2013</c:v>
                      </c:pt>
                      <c:pt idx="17">
                        <c:v>2014</c:v>
                      </c:pt>
                      <c:pt idx="18">
                        <c:v>2015</c:v>
                      </c:pt>
                      <c:pt idx="19">
                        <c:v>2016</c:v>
                      </c:pt>
                      <c:pt idx="20">
                        <c:v>2017</c:v>
                      </c:pt>
                      <c:pt idx="21">
                        <c:v>2018</c:v>
                      </c:pt>
                      <c:pt idx="22">
                        <c:v>2019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'Mean Median and Prod CPI'!$B$11:$X$11</c15:sqref>
                        </c15:formulaRef>
                      </c:ext>
                    </c:extLst>
                    <c:numCache>
                      <c:formatCode>###,###,##0.00</c:formatCode>
                      <c:ptCount val="23"/>
                      <c:pt idx="0">
                        <c:v>100</c:v>
                      </c:pt>
                      <c:pt idx="1">
                        <c:v>102.69616462177038</c:v>
                      </c:pt>
                      <c:pt idx="2">
                        <c:v>108.78636537122678</c:v>
                      </c:pt>
                      <c:pt idx="3">
                        <c:v>115.46170888223497</c:v>
                      </c:pt>
                      <c:pt idx="4">
                        <c:v>120.1507167581176</c:v>
                      </c:pt>
                      <c:pt idx="5">
                        <c:v>121.96656107758878</c:v>
                      </c:pt>
                      <c:pt idx="6">
                        <c:v>125.70916705756387</c:v>
                      </c:pt>
                      <c:pt idx="7">
                        <c:v>131.0300715694037</c:v>
                      </c:pt>
                      <c:pt idx="8">
                        <c:v>134.07587308901429</c:v>
                      </c:pt>
                      <c:pt idx="9">
                        <c:v>137.93160052339476</c:v>
                      </c:pt>
                      <c:pt idx="10">
                        <c:v>141.69040591024219</c:v>
                      </c:pt>
                      <c:pt idx="11">
                        <c:v>138.31111824410729</c:v>
                      </c:pt>
                      <c:pt idx="12">
                        <c:v>138.47587333056774</c:v>
                      </c:pt>
                      <c:pt idx="13">
                        <c:v>136.7761037220825</c:v>
                      </c:pt>
                      <c:pt idx="14">
                        <c:v>132.90577620645729</c:v>
                      </c:pt>
                      <c:pt idx="15">
                        <c:v>128.85640420299634</c:v>
                      </c:pt>
                      <c:pt idx="16">
                        <c:v>128.15888694499893</c:v>
                      </c:pt>
                      <c:pt idx="17">
                        <c:v>125.85844787975547</c:v>
                      </c:pt>
                      <c:pt idx="18">
                        <c:v>128.31853997118492</c:v>
                      </c:pt>
                      <c:pt idx="19">
                        <c:v>130.57906306491216</c:v>
                      </c:pt>
                      <c:pt idx="20">
                        <c:v>131.17604876434774</c:v>
                      </c:pt>
                      <c:pt idx="21">
                        <c:v>132.26532300732393</c:v>
                      </c:pt>
                      <c:pt idx="22">
                        <c:v>133.47024637013899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11D-4580-9002-BFE5CC6A0CBC}"/>
                  </c:ext>
                </c:extLst>
              </c15:ser>
            </c15:filteredLineSeries>
          </c:ext>
        </c:extLst>
      </c:lineChart>
      <c:catAx>
        <c:axId val="1928246799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247279"/>
        <c:crosses val="autoZero"/>
        <c:auto val="1"/>
        <c:lblAlgn val="ctr"/>
        <c:lblOffset val="100"/>
        <c:noMultiLvlLbl val="0"/>
      </c:catAx>
      <c:valAx>
        <c:axId val="1928247279"/>
        <c:scaling>
          <c:orientation val="minMax"/>
          <c:min val="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246799"/>
        <c:crosses val="autoZero"/>
        <c:crossBetween val="between"/>
      </c:valAx>
      <c:valAx>
        <c:axId val="1552142543"/>
        <c:scaling>
          <c:orientation val="minMax"/>
          <c:min val="-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143023"/>
        <c:crosses val="max"/>
        <c:crossBetween val="between"/>
      </c:valAx>
      <c:catAx>
        <c:axId val="15521430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521425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385853</xdr:colOff>
      <xdr:row>19</xdr:row>
      <xdr:rowOff>109661</xdr:rowOff>
    </xdr:from>
    <xdr:to>
      <xdr:col>24</xdr:col>
      <xdr:colOff>546915</xdr:colOff>
      <xdr:row>45</xdr:row>
      <xdr:rowOff>80207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A2174D-77A4-F151-B072-2A1E35743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81049</xdr:colOff>
      <xdr:row>47</xdr:row>
      <xdr:rowOff>60589</xdr:rowOff>
    </xdr:from>
    <xdr:to>
      <xdr:col>25</xdr:col>
      <xdr:colOff>250383</xdr:colOff>
      <xdr:row>73</xdr:row>
      <xdr:rowOff>14645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5A4A3FB-62BF-FABC-4E95-029FF3629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250781</xdr:colOff>
      <xdr:row>21</xdr:row>
      <xdr:rowOff>113836</xdr:rowOff>
    </xdr:from>
    <xdr:to>
      <xdr:col>13</xdr:col>
      <xdr:colOff>302079</xdr:colOff>
      <xdr:row>47</xdr:row>
      <xdr:rowOff>91965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B92022E-EDC3-9B68-9420-57D8AC98E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2</xdr:row>
      <xdr:rowOff>71437</xdr:rowOff>
    </xdr:from>
    <xdr:to>
      <xdr:col>15</xdr:col>
      <xdr:colOff>155863</xdr:colOff>
      <xdr:row>34</xdr:row>
      <xdr:rowOff>17319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68187C-A060-9669-55F5-2B2F3C497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938211</xdr:colOff>
      <xdr:row>1</xdr:row>
      <xdr:rowOff>252411</xdr:rowOff>
    </xdr:from>
    <xdr:to>
      <xdr:col>8</xdr:col>
      <xdr:colOff>533400</xdr:colOff>
      <xdr:row>28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F91B30-A4DE-5D8A-DC96-5D68802EE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238125</xdr:colOff>
      <xdr:row>5</xdr:row>
      <xdr:rowOff>114300</xdr:rowOff>
    </xdr:from>
    <xdr:to>
      <xdr:col>12</xdr:col>
      <xdr:colOff>976314</xdr:colOff>
      <xdr:row>33</xdr:row>
      <xdr:rowOff>14289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41C637-9567-460D-931F-573C367CD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80962</xdr:colOff>
      <xdr:row>11</xdr:row>
      <xdr:rowOff>185737</xdr:rowOff>
    </xdr:from>
    <xdr:to>
      <xdr:col>19</xdr:col>
      <xdr:colOff>323850</xdr:colOff>
      <xdr:row>35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EBE403-7E97-AE4B-26C9-FAD83E408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109536</xdr:colOff>
      <xdr:row>0</xdr:row>
      <xdr:rowOff>142876</xdr:rowOff>
    </xdr:from>
    <xdr:to>
      <xdr:col>12</xdr:col>
      <xdr:colOff>561975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8A75EE-0C23-435A-D9BC-9C19B22C0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20</xdr:col>
      <xdr:colOff>314325</xdr:colOff>
      <xdr:row>23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399FB9A-9882-4823-B927-74FA39F45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24</xdr:row>
      <xdr:rowOff>0</xdr:rowOff>
    </xdr:from>
    <xdr:to>
      <xdr:col>18</xdr:col>
      <xdr:colOff>166688</xdr:colOff>
      <xdr:row>43</xdr:row>
      <xdr:rowOff>90488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742F4B6-E9DC-4D4F-8A5A-E599BB1F12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44</xdr:row>
      <xdr:rowOff>0</xdr:rowOff>
    </xdr:from>
    <xdr:to>
      <xdr:col>18</xdr:col>
      <xdr:colOff>161925</xdr:colOff>
      <xdr:row>63</xdr:row>
      <xdr:rowOff>95250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BA1EBDD-7D34-439E-AC67-70B0D18EBD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18</xdr:col>
      <xdr:colOff>0</xdr:colOff>
      <xdr:row>19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578768-C66B-4F40-85AF-794D83AA54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612912</xdr:colOff>
      <xdr:row>41</xdr:row>
      <xdr:rowOff>0</xdr:rowOff>
    </xdr:from>
    <xdr:to>
      <xdr:col>18</xdr:col>
      <xdr:colOff>8282</xdr:colOff>
      <xdr:row>61</xdr:row>
      <xdr:rowOff>165652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EB2576D-125E-46D0-8C88-7A664E4BE7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18</xdr:col>
      <xdr:colOff>0</xdr:colOff>
      <xdr:row>40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E4F0C6B-83D3-4A14-8EFE-8157C98D81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18</xdr:col>
      <xdr:colOff>496956</xdr:colOff>
      <xdr:row>20</xdr:row>
      <xdr:rowOff>33130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6175D0-115F-4C92-85DC-91D47471D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604628</xdr:colOff>
      <xdr:row>20</xdr:row>
      <xdr:rowOff>165653</xdr:rowOff>
    </xdr:from>
    <xdr:to>
      <xdr:col>15</xdr:col>
      <xdr:colOff>505237</xdr:colOff>
      <xdr:row>38</xdr:row>
      <xdr:rowOff>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6FC39A-DA3A-4C29-946C-95687B246C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233360</xdr:colOff>
      <xdr:row>23</xdr:row>
      <xdr:rowOff>144237</xdr:rowOff>
    </xdr:from>
    <xdr:to>
      <xdr:col>27</xdr:col>
      <xdr:colOff>333375</xdr:colOff>
      <xdr:row>49</xdr:row>
      <xdr:rowOff>163287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FE9783-273C-264D-CA42-3015FA674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314325</xdr:colOff>
      <xdr:row>16</xdr:row>
      <xdr:rowOff>71436</xdr:rowOff>
    </xdr:from>
    <xdr:to>
      <xdr:col>14</xdr:col>
      <xdr:colOff>0</xdr:colOff>
      <xdr:row>42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48EDFA-B984-FF3A-7F0F-E6719A1E9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516478</xdr:colOff>
      <xdr:row>7</xdr:row>
      <xdr:rowOff>91108</xdr:rowOff>
    </xdr:from>
    <xdr:to>
      <xdr:col>32</xdr:col>
      <xdr:colOff>223631</xdr:colOff>
      <xdr:row>20</xdr:row>
      <xdr:rowOff>88150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20E3F1-66D2-A52C-28E0-DF6D0C0F5B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23</xdr:row>
      <xdr:rowOff>80961</xdr:rowOff>
    </xdr:from>
    <xdr:to>
      <xdr:col>22</xdr:col>
      <xdr:colOff>28575</xdr:colOff>
      <xdr:row>53</xdr:row>
      <xdr:rowOff>123824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2E8B9E-9927-9A38-AEF2-A7A0A7CDB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19050</xdr:colOff>
      <xdr:row>20</xdr:row>
      <xdr:rowOff>28575</xdr:rowOff>
    </xdr:from>
    <xdr:to>
      <xdr:col>36</xdr:col>
      <xdr:colOff>381000</xdr:colOff>
      <xdr:row>51</xdr:row>
      <xdr:rowOff>71438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6859FD-2552-4F8B-82BE-7BAA3360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16</xdr:row>
      <xdr:rowOff>157162</xdr:rowOff>
    </xdr:from>
    <xdr:to>
      <xdr:col>17</xdr:col>
      <xdr:colOff>295275</xdr:colOff>
      <xdr:row>44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1791D5-5B3A-40FE-93F9-2BE09A9FE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533399</xdr:colOff>
      <xdr:row>4</xdr:row>
      <xdr:rowOff>138111</xdr:rowOff>
    </xdr:from>
    <xdr:to>
      <xdr:col>9</xdr:col>
      <xdr:colOff>161924</xdr:colOff>
      <xdr:row>26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4128C2-0BDB-8954-05AE-DE20755D2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0</xdr:colOff>
      <xdr:row>1</xdr:row>
      <xdr:rowOff>0</xdr:rowOff>
    </xdr:from>
    <xdr:to>
      <xdr:col>36</xdr:col>
      <xdr:colOff>214314</xdr:colOff>
      <xdr:row>18</xdr:row>
      <xdr:rowOff>166689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37F1CA-7D4C-463E-86B8-2EE91F3D01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447674</xdr:colOff>
      <xdr:row>11</xdr:row>
      <xdr:rowOff>109537</xdr:rowOff>
    </xdr:from>
    <xdr:to>
      <xdr:col>16</xdr:col>
      <xdr:colOff>238125</xdr:colOff>
      <xdr:row>35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0BB3B4-7B3A-54F0-2647-C2F5817B2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378951</xdr:colOff>
      <xdr:row>12</xdr:row>
      <xdr:rowOff>40967</xdr:rowOff>
    </xdr:from>
    <xdr:to>
      <xdr:col>27</xdr:col>
      <xdr:colOff>327742</xdr:colOff>
      <xdr:row>39</xdr:row>
      <xdr:rowOff>30725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4BE718-F8FC-40FA-9E26-4D945E0A5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0.10273</cdr:x>
      <cdr:y>0.0221</cdr:y>
    </cdr:from>
    <cdr:to>
      <cdr:x>0.11761</cdr:x>
      <cdr:y>0.15961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AD1EF433-35E8-9376-79FE-2C7945EC444E}"/>
            </a:ext>
          </a:extLst>
        </cdr:cNvPr>
        <cdr:cNvSpPr/>
      </cdr:nvSpPr>
      <cdr:spPr>
        <a:xfrm xmlns:a="http://schemas.openxmlformats.org/drawingml/2006/main">
          <a:off x="687002" y="111194"/>
          <a:ext cx="99460" cy="692016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wrap="square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GB" kern="12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576261</xdr:colOff>
      <xdr:row>13</xdr:row>
      <xdr:rowOff>147636</xdr:rowOff>
    </xdr:from>
    <xdr:to>
      <xdr:col>13</xdr:col>
      <xdr:colOff>457200</xdr:colOff>
      <xdr:row>36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B6B06A7-E419-62A4-1036-4F268141B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693221-344F-4B81-B29C-B3A0521A16F8}" name="Table1" displayName="Table1" ref="A1:C47" totalsRowShown="0">
  <autoFilter ref="A1:C47" xr:uid="{71693221-344F-4B81-B29C-B3A0521A16F8}"/>
  <sortState xmlns:xlrd2="http://schemas.microsoft.com/office/spreadsheetml/2017/richdata2" ref="A2:C47">
    <sortCondition ref="C1:C47"/>
  </sortState>
  <tableColumns count="3">
    <tableColumn id="1" xr3:uid="{D3A8C58D-BF49-4554-AB8E-39BC023418BA}" name="Industry" dataDxfId="0"/>
    <tableColumn id="2" xr3:uid="{C1721801-42A1-4268-AD1D-9122DBD8A895}" name="Code"/>
    <tableColumn id="3" xr3:uid="{8A9BD59E-9726-46A3-A157-4D988D651AC6}" name="Weigh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30E358F-A864-4C12-AA29-526D51C8C77A}" name="Table2" displayName="Table2" ref="O4:P24" totalsRowShown="0">
  <autoFilter ref="O4:P24" xr:uid="{830E358F-A864-4C12-AA29-526D51C8C77A}"/>
  <tableColumns count="2">
    <tableColumn id="1" xr3:uid="{0FF8200A-D6D8-44B7-B93A-954375B2FCFF}" name="Column1"/>
    <tableColumn id="2" xr3:uid="{3B79F25C-E816-4F46-95FC-5111AF9F2E0E}" name="Column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9E1C-637C-4A65-AF2C-5C3EB48F59C7}">
  <dimension ref="A1:X55"/>
  <sheetViews>
    <sheetView topLeftCell="A15" zoomScale="54" zoomScaleNormal="85" workbookViewId="0">
      <selection activeCell="A5" sqref="A5:X5"/>
    </sheetView>
  </sheetViews>
  <sheetFormatPr defaultRowHeight="14.5" x14ac:dyDescent="0.35"/>
  <cols>
    <col min="1" max="1" width="25.1796875" style="4" customWidth="1"/>
  </cols>
  <sheetData>
    <row r="1" spans="1:24" s="1" customFormat="1" x14ac:dyDescent="0.3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>
        <v>2015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35">
      <c r="A2" s="4" t="s">
        <v>26</v>
      </c>
      <c r="B2" s="2">
        <v>0.70099999999999996</v>
      </c>
      <c r="C2" s="2">
        <v>0.71200000000000008</v>
      </c>
      <c r="D2" s="2">
        <v>0.72099999999999997</v>
      </c>
      <c r="E2" s="2">
        <v>0.72699999999999998</v>
      </c>
      <c r="F2" s="2">
        <v>0.73599999999999999</v>
      </c>
      <c r="G2" s="2">
        <v>0.745</v>
      </c>
      <c r="H2" s="2">
        <v>0.755</v>
      </c>
      <c r="I2" s="2">
        <v>0.76500000000000001</v>
      </c>
      <c r="J2" s="2">
        <v>0.78099999999999992</v>
      </c>
      <c r="K2" s="2">
        <v>0.79900000000000004</v>
      </c>
      <c r="L2" s="2">
        <v>0.81799999999999995</v>
      </c>
      <c r="M2" s="2">
        <v>0.84699999999999998</v>
      </c>
      <c r="N2" s="2">
        <v>0.86599999999999999</v>
      </c>
      <c r="O2" s="2">
        <v>0.89400000000000002</v>
      </c>
      <c r="P2" s="2">
        <v>0.93400000000000005</v>
      </c>
      <c r="Q2" s="2">
        <v>0.96099999999999997</v>
      </c>
      <c r="R2" s="2">
        <v>0.98499999999999999</v>
      </c>
      <c r="S2" s="2">
        <v>1</v>
      </c>
      <c r="T2" s="2">
        <v>1</v>
      </c>
      <c r="U2" s="2">
        <v>1.0070000000000001</v>
      </c>
      <c r="V2" s="2">
        <v>1.034</v>
      </c>
      <c r="W2" s="2">
        <v>1.0590000000000002</v>
      </c>
      <c r="X2" s="2">
        <v>1.0780000000000001</v>
      </c>
    </row>
    <row r="3" spans="1:24" x14ac:dyDescent="0.35">
      <c r="A3" s="4" t="s">
        <v>24</v>
      </c>
      <c r="B3">
        <v>7.07</v>
      </c>
      <c r="C3">
        <v>7.36</v>
      </c>
      <c r="D3">
        <v>7.66</v>
      </c>
      <c r="E3">
        <v>7.93</v>
      </c>
      <c r="F3">
        <v>8.2799999999999994</v>
      </c>
      <c r="G3">
        <v>8.6199999999999992</v>
      </c>
      <c r="H3">
        <v>8.9499999999999993</v>
      </c>
      <c r="I3">
        <v>9.26</v>
      </c>
      <c r="J3">
        <v>9.56</v>
      </c>
      <c r="K3">
        <v>9.91</v>
      </c>
      <c r="L3">
        <v>10.23</v>
      </c>
      <c r="M3" s="5">
        <v>10.63</v>
      </c>
      <c r="N3" s="5">
        <v>11.02</v>
      </c>
      <c r="O3" s="5">
        <v>11.15</v>
      </c>
      <c r="P3" s="5">
        <v>11.13</v>
      </c>
      <c r="Q3" s="5">
        <v>11.28</v>
      </c>
      <c r="R3" s="5">
        <v>11.59</v>
      </c>
      <c r="S3" s="5">
        <v>11.62</v>
      </c>
      <c r="T3" s="5">
        <v>11.78</v>
      </c>
      <c r="U3" s="5">
        <v>12.16</v>
      </c>
      <c r="V3" s="5">
        <v>12.47</v>
      </c>
      <c r="W3" s="5">
        <v>12.77</v>
      </c>
      <c r="X3" s="6">
        <v>13.28</v>
      </c>
    </row>
    <row r="4" spans="1:24" x14ac:dyDescent="0.35">
      <c r="A4" s="4" t="s">
        <v>23</v>
      </c>
      <c r="B4" s="8">
        <v>16.672740370330981</v>
      </c>
      <c r="C4" s="8">
        <v>17.294701357303229</v>
      </c>
      <c r="D4" s="8">
        <v>17.79487154548746</v>
      </c>
      <c r="E4" s="8">
        <v>18.765197838233021</v>
      </c>
      <c r="F4" s="8">
        <v>19.44812991076618</v>
      </c>
      <c r="G4" s="8">
        <v>20.35947214242444</v>
      </c>
      <c r="H4" s="8">
        <v>21.488807929626631</v>
      </c>
      <c r="I4" s="8">
        <v>22.399967845325261</v>
      </c>
      <c r="J4" s="8">
        <v>23.511401168615151</v>
      </c>
      <c r="K4" s="8">
        <v>24.583029381511519</v>
      </c>
      <c r="L4" s="8">
        <v>25.600490232169001</v>
      </c>
      <c r="M4" s="8">
        <v>26.343596941953692</v>
      </c>
      <c r="N4" s="8">
        <v>26.85638589312455</v>
      </c>
      <c r="O4" s="8">
        <v>27.62622790706471</v>
      </c>
      <c r="P4" s="8">
        <v>28.213579119754161</v>
      </c>
      <c r="Q4" s="8">
        <v>28.41237590923955</v>
      </c>
      <c r="R4" s="8">
        <v>28.993640360660802</v>
      </c>
      <c r="S4" s="8">
        <v>29.37277379245916</v>
      </c>
      <c r="T4" s="8">
        <v>29.670761315114131</v>
      </c>
      <c r="U4" s="8">
        <v>30.31143352071393</v>
      </c>
      <c r="V4" s="8">
        <v>31.495493200577041</v>
      </c>
      <c r="W4" s="8">
        <v>32.183949866118901</v>
      </c>
      <c r="X4" s="8">
        <v>33.014206715486473</v>
      </c>
    </row>
    <row r="5" spans="1:24" s="11" customFormat="1" x14ac:dyDescent="0.35">
      <c r="A5" s="9" t="s">
        <v>25</v>
      </c>
      <c r="B5" s="10">
        <f>B3/B2</f>
        <v>10.085592011412269</v>
      </c>
      <c r="C5" s="10">
        <f t="shared" ref="C5:X5" si="0">C3/C2</f>
        <v>10.337078651685392</v>
      </c>
      <c r="D5" s="10">
        <f t="shared" si="0"/>
        <v>10.624133148404994</v>
      </c>
      <c r="E5" s="10">
        <f t="shared" si="0"/>
        <v>10.907840440165062</v>
      </c>
      <c r="F5" s="10">
        <f t="shared" si="0"/>
        <v>11.25</v>
      </c>
      <c r="G5" s="10">
        <f t="shared" si="0"/>
        <v>11.570469798657717</v>
      </c>
      <c r="H5" s="10">
        <f t="shared" si="0"/>
        <v>11.854304635761588</v>
      </c>
      <c r="I5" s="10">
        <f t="shared" si="0"/>
        <v>12.104575163398692</v>
      </c>
      <c r="J5" s="10">
        <f t="shared" si="0"/>
        <v>12.240717029449426</v>
      </c>
      <c r="K5" s="10">
        <f t="shared" si="0"/>
        <v>12.403003754693366</v>
      </c>
      <c r="L5" s="10">
        <f t="shared" si="0"/>
        <v>12.506112469437655</v>
      </c>
      <c r="M5" s="10">
        <f t="shared" si="0"/>
        <v>12.550177095631643</v>
      </c>
      <c r="N5" s="10">
        <f t="shared" si="0"/>
        <v>12.725173210161662</v>
      </c>
      <c r="O5" s="10">
        <f t="shared" si="0"/>
        <v>12.472035794183446</v>
      </c>
      <c r="P5" s="10">
        <f t="shared" si="0"/>
        <v>11.916488222698073</v>
      </c>
      <c r="Q5" s="10">
        <f t="shared" si="0"/>
        <v>11.73777315296566</v>
      </c>
      <c r="R5" s="10">
        <f t="shared" si="0"/>
        <v>11.766497461928934</v>
      </c>
      <c r="S5" s="10">
        <f t="shared" si="0"/>
        <v>11.62</v>
      </c>
      <c r="T5" s="10">
        <f t="shared" si="0"/>
        <v>11.78</v>
      </c>
      <c r="U5" s="10">
        <f t="shared" si="0"/>
        <v>12.075471698113207</v>
      </c>
      <c r="V5" s="10">
        <f t="shared" si="0"/>
        <v>12.059961315280464</v>
      </c>
      <c r="W5" s="10">
        <f t="shared" si="0"/>
        <v>12.058545797922566</v>
      </c>
      <c r="X5" s="10">
        <f t="shared" si="0"/>
        <v>12.319109461966603</v>
      </c>
    </row>
    <row r="6" spans="1:24" x14ac:dyDescent="0.35">
      <c r="A6" s="4" t="s">
        <v>27</v>
      </c>
      <c r="B6" s="7">
        <v>65.865574096965958</v>
      </c>
      <c r="C6" s="7">
        <v>66.402115668243411</v>
      </c>
      <c r="D6" s="7">
        <v>66.810052848136976</v>
      </c>
      <c r="E6" s="7">
        <v>67.321018919489177</v>
      </c>
      <c r="F6" s="7">
        <v>68.625239124024517</v>
      </c>
      <c r="G6" s="7">
        <v>70.401368651332078</v>
      </c>
      <c r="H6" s="7">
        <v>72.349663448466899</v>
      </c>
      <c r="I6" s="7">
        <v>74.328492161302421</v>
      </c>
      <c r="J6" s="7">
        <v>76.441903863068262</v>
      </c>
      <c r="K6" s="7">
        <v>78.527663241796915</v>
      </c>
      <c r="L6" s="7">
        <v>79.997479703913825</v>
      </c>
      <c r="M6" s="7">
        <v>82.777310123818822</v>
      </c>
      <c r="N6" s="7">
        <v>86.407161507665251</v>
      </c>
      <c r="O6" s="7">
        <v>87.209094707693382</v>
      </c>
      <c r="P6" s="7">
        <v>88.082042876838955</v>
      </c>
      <c r="Q6" s="7">
        <v>89.238754102488258</v>
      </c>
      <c r="R6" s="7">
        <v>91.300720160629055</v>
      </c>
      <c r="S6" s="7">
        <v>92.009855205516374</v>
      </c>
      <c r="T6" s="7">
        <v>92.653265877982122</v>
      </c>
      <c r="U6" s="7">
        <v>94.124542661682469</v>
      </c>
      <c r="V6" s="7">
        <v>95.932461187330674</v>
      </c>
      <c r="W6" s="7">
        <v>97.713331740874082</v>
      </c>
      <c r="X6" s="7">
        <v>100</v>
      </c>
    </row>
    <row r="7" spans="1:24" x14ac:dyDescent="0.35">
      <c r="A7" s="4" t="s">
        <v>28</v>
      </c>
      <c r="B7" s="7">
        <f>B6*100/$T$6</f>
        <v>71.088237929687565</v>
      </c>
      <c r="C7" s="7">
        <f t="shared" ref="C7:X7" si="1">C6*100/$T$6</f>
        <v>71.667323368493413</v>
      </c>
      <c r="D7" s="7">
        <f t="shared" si="1"/>
        <v>72.107607017459202</v>
      </c>
      <c r="E7" s="7">
        <f t="shared" si="1"/>
        <v>72.659089004100792</v>
      </c>
      <c r="F7" s="7">
        <f t="shared" si="1"/>
        <v>74.066724441639394</v>
      </c>
      <c r="G7" s="7">
        <f t="shared" si="1"/>
        <v>75.983688199448636</v>
      </c>
      <c r="H7" s="7">
        <f t="shared" si="1"/>
        <v>78.086468688266592</v>
      </c>
      <c r="I7" s="7">
        <f t="shared" si="1"/>
        <v>80.222204211547009</v>
      </c>
      <c r="J7" s="7">
        <f t="shared" si="1"/>
        <v>82.503194181775427</v>
      </c>
      <c r="K7" s="7">
        <f t="shared" si="1"/>
        <v>84.754339199669829</v>
      </c>
      <c r="L7" s="7">
        <f t="shared" si="1"/>
        <v>86.340701480792831</v>
      </c>
      <c r="M7" s="7">
        <f t="shared" si="1"/>
        <v>89.3409523554526</v>
      </c>
      <c r="N7" s="7">
        <f t="shared" si="1"/>
        <v>93.258624711035495</v>
      </c>
      <c r="O7" s="7">
        <f t="shared" si="1"/>
        <v>94.124145416030629</v>
      </c>
      <c r="P7" s="7">
        <f t="shared" si="1"/>
        <v>95.066312063772088</v>
      </c>
      <c r="Q7" s="7">
        <f t="shared" si="1"/>
        <v>96.314742126855478</v>
      </c>
      <c r="R7" s="7">
        <f t="shared" si="1"/>
        <v>98.540207185859728</v>
      </c>
      <c r="S7" s="7">
        <f t="shared" si="1"/>
        <v>99.305571512921006</v>
      </c>
      <c r="T7" s="7">
        <f t="shared" si="1"/>
        <v>100</v>
      </c>
      <c r="U7" s="7">
        <f t="shared" si="1"/>
        <v>101.5879383956502</v>
      </c>
      <c r="V7" s="7">
        <f t="shared" si="1"/>
        <v>103.53921178954127</v>
      </c>
      <c r="W7" s="7">
        <f t="shared" si="1"/>
        <v>105.46129250269033</v>
      </c>
      <c r="X7" s="7">
        <f t="shared" si="1"/>
        <v>107.92927702267183</v>
      </c>
    </row>
    <row r="8" spans="1:24" x14ac:dyDescent="0.35">
      <c r="A8" s="4" t="s">
        <v>29</v>
      </c>
      <c r="B8">
        <f>B7/100</f>
        <v>0.7108823792968757</v>
      </c>
      <c r="C8">
        <f t="shared" ref="C8:X8" si="2">C7/100</f>
        <v>0.71667323368493419</v>
      </c>
      <c r="D8">
        <f t="shared" si="2"/>
        <v>0.72107607017459197</v>
      </c>
      <c r="E8">
        <f t="shared" si="2"/>
        <v>0.72659089004100796</v>
      </c>
      <c r="F8">
        <f t="shared" si="2"/>
        <v>0.74066724441639398</v>
      </c>
      <c r="G8">
        <f t="shared" si="2"/>
        <v>0.7598368819944864</v>
      </c>
      <c r="H8">
        <f t="shared" si="2"/>
        <v>0.78086468688266597</v>
      </c>
      <c r="I8">
        <f t="shared" si="2"/>
        <v>0.8022220421154701</v>
      </c>
      <c r="J8">
        <f t="shared" si="2"/>
        <v>0.8250319418177543</v>
      </c>
      <c r="K8">
        <f t="shared" si="2"/>
        <v>0.84754339199669826</v>
      </c>
      <c r="L8">
        <f t="shared" si="2"/>
        <v>0.86340701480792825</v>
      </c>
      <c r="M8">
        <f t="shared" si="2"/>
        <v>0.89340952355452596</v>
      </c>
      <c r="N8">
        <f t="shared" si="2"/>
        <v>0.93258624711035498</v>
      </c>
      <c r="O8">
        <f t="shared" si="2"/>
        <v>0.94124145416030625</v>
      </c>
      <c r="P8">
        <f t="shared" si="2"/>
        <v>0.95066312063772085</v>
      </c>
      <c r="Q8">
        <f t="shared" si="2"/>
        <v>0.96314742126855479</v>
      </c>
      <c r="R8">
        <f t="shared" si="2"/>
        <v>0.98540207185859729</v>
      </c>
      <c r="S8">
        <f t="shared" si="2"/>
        <v>0.99305571512921009</v>
      </c>
      <c r="T8">
        <f t="shared" si="2"/>
        <v>1</v>
      </c>
      <c r="U8">
        <f t="shared" si="2"/>
        <v>1.0158793839565019</v>
      </c>
      <c r="V8">
        <f t="shared" si="2"/>
        <v>1.0353921178954126</v>
      </c>
      <c r="W8">
        <f t="shared" si="2"/>
        <v>1.0546129250269032</v>
      </c>
      <c r="X8">
        <f t="shared" si="2"/>
        <v>1.0792927702267183</v>
      </c>
    </row>
    <row r="9" spans="1:24" s="11" customFormat="1" x14ac:dyDescent="0.35">
      <c r="A9" s="9" t="s">
        <v>30</v>
      </c>
      <c r="B9" s="10">
        <f>B4/B8</f>
        <v>23.453585087904088</v>
      </c>
      <c r="C9" s="10">
        <f t="shared" ref="C9:X9" si="3">C4/C8</f>
        <v>24.13192030122109</v>
      </c>
      <c r="D9" s="10">
        <f t="shared" si="3"/>
        <v>24.678216739572068</v>
      </c>
      <c r="E9" s="10">
        <f t="shared" si="3"/>
        <v>25.826359916477806</v>
      </c>
      <c r="F9" s="10">
        <f t="shared" si="3"/>
        <v>26.257580657681526</v>
      </c>
      <c r="G9" s="10">
        <f t="shared" si="3"/>
        <v>26.794530016736111</v>
      </c>
      <c r="H9" s="10">
        <f t="shared" si="3"/>
        <v>27.5192466641222</v>
      </c>
      <c r="I9" s="10">
        <f t="shared" si="3"/>
        <v>27.922403859979028</v>
      </c>
      <c r="J9" s="10">
        <f t="shared" si="3"/>
        <v>28.497564732843653</v>
      </c>
      <c r="K9" s="10">
        <f t="shared" si="3"/>
        <v>29.005039286067948</v>
      </c>
      <c r="L9" s="10">
        <f t="shared" si="3"/>
        <v>29.65054695306597</v>
      </c>
      <c r="M9" s="10">
        <f t="shared" si="3"/>
        <v>29.48658621540417</v>
      </c>
      <c r="N9" s="10">
        <f t="shared" si="3"/>
        <v>28.797750316756037</v>
      </c>
      <c r="O9" s="10">
        <f t="shared" si="3"/>
        <v>29.35084062113523</v>
      </c>
      <c r="P9" s="10">
        <f t="shared" si="3"/>
        <v>29.677788595425913</v>
      </c>
      <c r="Q9" s="10">
        <f t="shared" si="3"/>
        <v>29.499508882885038</v>
      </c>
      <c r="R9" s="10">
        <f t="shared" si="3"/>
        <v>29.423157499532145</v>
      </c>
      <c r="S9" s="10">
        <f t="shared" si="3"/>
        <v>29.578173052090396</v>
      </c>
      <c r="T9" s="10">
        <f t="shared" si="3"/>
        <v>29.670761315114131</v>
      </c>
      <c r="U9" s="10">
        <f t="shared" si="3"/>
        <v>29.837630332314934</v>
      </c>
      <c r="V9" s="10">
        <f t="shared" si="3"/>
        <v>30.418903772028205</v>
      </c>
      <c r="W9" s="10">
        <f t="shared" si="3"/>
        <v>30.517310287371917</v>
      </c>
      <c r="X9" s="10">
        <f t="shared" si="3"/>
        <v>30.588740725606311</v>
      </c>
    </row>
    <row r="10" spans="1:24" ht="29" x14ac:dyDescent="0.35">
      <c r="A10" s="4" t="s">
        <v>31</v>
      </c>
      <c r="B10">
        <f>B5*100/$B5</f>
        <v>100</v>
      </c>
      <c r="C10">
        <f t="shared" ref="C10:X10" si="4">C5*100/$B5</f>
        <v>102.49352383071371</v>
      </c>
      <c r="D10">
        <f t="shared" si="4"/>
        <v>105.33970773736776</v>
      </c>
      <c r="E10">
        <f t="shared" si="4"/>
        <v>108.15270365708216</v>
      </c>
      <c r="F10">
        <f t="shared" si="4"/>
        <v>111.54526166902404</v>
      </c>
      <c r="G10">
        <f t="shared" si="4"/>
        <v>114.72276278442799</v>
      </c>
      <c r="H10">
        <f t="shared" si="4"/>
        <v>117.53702333336454</v>
      </c>
      <c r="I10">
        <f t="shared" si="4"/>
        <v>120.01848924388236</v>
      </c>
      <c r="J10">
        <f t="shared" si="4"/>
        <v>121.36835413923689</v>
      </c>
      <c r="K10">
        <f t="shared" si="4"/>
        <v>122.97744882659192</v>
      </c>
      <c r="L10">
        <f t="shared" si="4"/>
        <v>123.99978558805935</v>
      </c>
      <c r="M10">
        <f t="shared" si="4"/>
        <v>124.43669227776212</v>
      </c>
      <c r="N10">
        <f t="shared" si="4"/>
        <v>126.17180226765666</v>
      </c>
      <c r="O10">
        <f t="shared" si="4"/>
        <v>123.66191077401125</v>
      </c>
      <c r="P10">
        <f t="shared" si="4"/>
        <v>118.15358195348441</v>
      </c>
      <c r="Q10">
        <f t="shared" si="4"/>
        <v>116.38159802304</v>
      </c>
      <c r="R10">
        <f t="shared" si="4"/>
        <v>116.66640340611291</v>
      </c>
      <c r="S10">
        <f t="shared" si="4"/>
        <v>115.2138613861386</v>
      </c>
      <c r="T10">
        <f t="shared" si="4"/>
        <v>116.8002828854314</v>
      </c>
      <c r="U10">
        <f t="shared" si="4"/>
        <v>119.72992447492726</v>
      </c>
      <c r="V10">
        <f t="shared" si="4"/>
        <v>119.57613694500148</v>
      </c>
      <c r="W10">
        <f t="shared" si="4"/>
        <v>119.56210190019404</v>
      </c>
      <c r="X10">
        <f t="shared" si="4"/>
        <v>122.1456256412813</v>
      </c>
    </row>
    <row r="11" spans="1:24" x14ac:dyDescent="0.35">
      <c r="A11" s="4" t="s">
        <v>32</v>
      </c>
      <c r="B11">
        <f>B9*100/$B9</f>
        <v>100</v>
      </c>
      <c r="C11">
        <f t="shared" ref="C11:X11" si="5">C9*100/$B9</f>
        <v>102.89224530396781</v>
      </c>
      <c r="D11">
        <f t="shared" si="5"/>
        <v>105.22151153897393</v>
      </c>
      <c r="E11">
        <f t="shared" si="5"/>
        <v>110.11689607230856</v>
      </c>
      <c r="F11">
        <f t="shared" si="5"/>
        <v>111.95550939981267</v>
      </c>
      <c r="G11">
        <f t="shared" si="5"/>
        <v>114.24492211450895</v>
      </c>
      <c r="H11">
        <f t="shared" si="5"/>
        <v>117.3349258161599</v>
      </c>
      <c r="I11">
        <f t="shared" si="5"/>
        <v>119.05388346952415</v>
      </c>
      <c r="J11">
        <f t="shared" si="5"/>
        <v>121.5062201622256</v>
      </c>
      <c r="K11">
        <f t="shared" si="5"/>
        <v>123.6699599543396</v>
      </c>
      <c r="L11">
        <f t="shared" si="5"/>
        <v>126.42223712040463</v>
      </c>
      <c r="M11">
        <f t="shared" si="5"/>
        <v>125.72315108708702</v>
      </c>
      <c r="N11">
        <f t="shared" si="5"/>
        <v>122.786133586068</v>
      </c>
      <c r="O11">
        <f t="shared" si="5"/>
        <v>125.14436710263364</v>
      </c>
      <c r="P11">
        <f t="shared" si="5"/>
        <v>126.53838841351332</v>
      </c>
      <c r="Q11">
        <f t="shared" si="5"/>
        <v>125.77824998745741</v>
      </c>
      <c r="R11">
        <f t="shared" si="5"/>
        <v>125.45270750400881</v>
      </c>
      <c r="S11">
        <f t="shared" si="5"/>
        <v>126.1136535895529</v>
      </c>
      <c r="T11">
        <f t="shared" si="5"/>
        <v>126.50842591402574</v>
      </c>
      <c r="U11">
        <f t="shared" si="5"/>
        <v>127.21991209652354</v>
      </c>
      <c r="V11">
        <f t="shared" si="5"/>
        <v>129.69831118789767</v>
      </c>
      <c r="W11">
        <f t="shared" si="5"/>
        <v>130.11789103027519</v>
      </c>
      <c r="X11">
        <f t="shared" si="5"/>
        <v>130.42245188085167</v>
      </c>
    </row>
    <row r="12" spans="1:24" x14ac:dyDescent="0.35">
      <c r="A12" s="4" t="s">
        <v>39</v>
      </c>
      <c r="B12">
        <f>B11-B10</f>
        <v>0</v>
      </c>
      <c r="C12">
        <f>C10-C11</f>
        <v>-0.39872147325409912</v>
      </c>
      <c r="D12">
        <f t="shared" ref="D12:X12" si="6">D10-D11</f>
        <v>0.11819619839383222</v>
      </c>
      <c r="E12">
        <f t="shared" si="6"/>
        <v>-1.9641924152264068</v>
      </c>
      <c r="F12">
        <f t="shared" si="6"/>
        <v>-0.41024773078862609</v>
      </c>
      <c r="G12">
        <f t="shared" si="6"/>
        <v>0.47784066991903273</v>
      </c>
      <c r="H12">
        <f t="shared" si="6"/>
        <v>0.20209751720464908</v>
      </c>
      <c r="I12">
        <f t="shared" si="6"/>
        <v>0.96460577435820483</v>
      </c>
      <c r="J12">
        <f t="shared" si="6"/>
        <v>-0.13786602298871742</v>
      </c>
      <c r="K12">
        <f t="shared" si="6"/>
        <v>-0.69251112774767876</v>
      </c>
      <c r="L12">
        <f t="shared" si="6"/>
        <v>-2.4224515323452778</v>
      </c>
      <c r="M12">
        <f t="shared" si="6"/>
        <v>-1.2864588093248983</v>
      </c>
      <c r="N12">
        <f t="shared" si="6"/>
        <v>3.3856686815886547</v>
      </c>
      <c r="O12">
        <f t="shared" si="6"/>
        <v>-1.4824563286223906</v>
      </c>
      <c r="P12">
        <f t="shared" si="6"/>
        <v>-8.3848064600289121</v>
      </c>
      <c r="Q12">
        <f t="shared" si="6"/>
        <v>-9.3966519644174156</v>
      </c>
      <c r="R12">
        <f t="shared" si="6"/>
        <v>-8.7863040978959077</v>
      </c>
      <c r="S12">
        <f t="shared" si="6"/>
        <v>-10.899792203414293</v>
      </c>
      <c r="T12">
        <f t="shared" si="6"/>
        <v>-9.7081430285943355</v>
      </c>
      <c r="U12">
        <f t="shared" si="6"/>
        <v>-7.4899876215962848</v>
      </c>
      <c r="V12">
        <f t="shared" si="6"/>
        <v>-10.122174242896193</v>
      </c>
      <c r="W12">
        <f t="shared" si="6"/>
        <v>-10.555789130081152</v>
      </c>
      <c r="X12">
        <f t="shared" si="6"/>
        <v>-8.2768262395703687</v>
      </c>
    </row>
    <row r="13" spans="1:24" x14ac:dyDescent="0.35">
      <c r="A13" s="4" t="s">
        <v>41</v>
      </c>
      <c r="B13">
        <v>0</v>
      </c>
      <c r="C13">
        <f>C12-B12</f>
        <v>-0.39872147325409912</v>
      </c>
      <c r="D13">
        <f t="shared" ref="D13:X13" si="7">D12-C12</f>
        <v>0.51691767164793134</v>
      </c>
      <c r="E13">
        <f t="shared" si="7"/>
        <v>-2.082388613620239</v>
      </c>
      <c r="F13">
        <f t="shared" si="7"/>
        <v>1.5539446844377807</v>
      </c>
      <c r="G13">
        <f t="shared" si="7"/>
        <v>0.88808840070765882</v>
      </c>
      <c r="H13">
        <f t="shared" si="7"/>
        <v>-0.27574315271438365</v>
      </c>
      <c r="I13">
        <f t="shared" si="7"/>
        <v>0.76250825715355575</v>
      </c>
      <c r="J13">
        <f t="shared" si="7"/>
        <v>-1.1024717973469222</v>
      </c>
      <c r="K13">
        <f t="shared" si="7"/>
        <v>-0.55464510475896134</v>
      </c>
      <c r="L13">
        <f t="shared" si="7"/>
        <v>-1.729940404597599</v>
      </c>
      <c r="M13">
        <f t="shared" si="7"/>
        <v>1.1359927230203795</v>
      </c>
      <c r="N13">
        <f t="shared" si="7"/>
        <v>4.6721274909135531</v>
      </c>
      <c r="O13">
        <f t="shared" si="7"/>
        <v>-4.8681250102110454</v>
      </c>
      <c r="P13">
        <f t="shared" si="7"/>
        <v>-6.9023501314065214</v>
      </c>
      <c r="Q13">
        <f t="shared" si="7"/>
        <v>-1.0118455043885035</v>
      </c>
      <c r="R13">
        <f t="shared" si="7"/>
        <v>0.61034786652150785</v>
      </c>
      <c r="S13">
        <f t="shared" si="7"/>
        <v>-2.1134881055183854</v>
      </c>
      <c r="T13">
        <f t="shared" si="7"/>
        <v>1.1916491748199576</v>
      </c>
      <c r="U13">
        <f t="shared" si="7"/>
        <v>2.2181554069980507</v>
      </c>
      <c r="V13">
        <f t="shared" si="7"/>
        <v>-2.6321866212999083</v>
      </c>
      <c r="W13">
        <f t="shared" si="7"/>
        <v>-0.43361488718495877</v>
      </c>
      <c r="X13">
        <f t="shared" si="7"/>
        <v>2.2789628905107833</v>
      </c>
    </row>
    <row r="14" spans="1:24" x14ac:dyDescent="0.35">
      <c r="A14" s="4" t="s">
        <v>42</v>
      </c>
      <c r="C14">
        <f>SUM($B13:C13)</f>
        <v>-0.39872147325409912</v>
      </c>
      <c r="D14">
        <f>SUM($B13:D13)</f>
        <v>0.11819619839383222</v>
      </c>
      <c r="E14">
        <f>SUM($B13:E13)</f>
        <v>-1.9641924152264068</v>
      </c>
      <c r="F14">
        <f>SUM($B13:F13)</f>
        <v>-0.41024773078862609</v>
      </c>
      <c r="G14">
        <f>SUM($B13:G13)</f>
        <v>0.47784066991903273</v>
      </c>
      <c r="H14">
        <f>SUM($B13:H13)</f>
        <v>0.20209751720464908</v>
      </c>
      <c r="I14">
        <f>SUM($B13:I13)</f>
        <v>0.96460577435820483</v>
      </c>
      <c r="J14">
        <f>SUM($B13:J13)</f>
        <v>-0.13786602298871742</v>
      </c>
      <c r="K14">
        <f>SUM($B13:K13)</f>
        <v>-0.69251112774767876</v>
      </c>
      <c r="L14">
        <f>SUM($B13:L13)</f>
        <v>-2.4224515323452778</v>
      </c>
      <c r="M14">
        <f>SUM($B13:M13)</f>
        <v>-1.2864588093248983</v>
      </c>
      <c r="N14">
        <f>SUM($B13:N13)</f>
        <v>3.3856686815886547</v>
      </c>
      <c r="O14">
        <f>SUM($B13:O13)</f>
        <v>-1.4824563286223906</v>
      </c>
      <c r="P14">
        <f>SUM($B13:P13)</f>
        <v>-8.3848064600289121</v>
      </c>
      <c r="Q14">
        <f>SUM($B13:Q13)</f>
        <v>-9.3966519644174156</v>
      </c>
      <c r="R14">
        <f>SUM($B13:R13)</f>
        <v>-8.7863040978959077</v>
      </c>
      <c r="S14">
        <f>SUM($B13:S13)</f>
        <v>-10.899792203414293</v>
      </c>
      <c r="T14">
        <f>SUM($B13:T13)</f>
        <v>-9.7081430285943355</v>
      </c>
      <c r="U14">
        <f>SUM($B13:U13)</f>
        <v>-7.4899876215962848</v>
      </c>
      <c r="V14">
        <f>SUM($B13:V13)</f>
        <v>-10.122174242896193</v>
      </c>
      <c r="W14">
        <f>SUM($B13:W13)</f>
        <v>-10.555789130081152</v>
      </c>
      <c r="X14">
        <f>SUM($B13:X13)</f>
        <v>-8.2768262395703687</v>
      </c>
    </row>
    <row r="15" spans="1:24" x14ac:dyDescent="0.35">
      <c r="A15" s="4" t="s">
        <v>43</v>
      </c>
      <c r="B15">
        <f>B10/B11</f>
        <v>1</v>
      </c>
      <c r="C15">
        <f t="shared" ref="C15:X15" si="8">C10/C11</f>
        <v>0.99612486371469311</v>
      </c>
      <c r="D15">
        <f t="shared" si="8"/>
        <v>1.0011233083108682</v>
      </c>
      <c r="E15">
        <f t="shared" si="8"/>
        <v>0.98216266090594662</v>
      </c>
      <c r="F15">
        <f t="shared" si="8"/>
        <v>0.99633561820237393</v>
      </c>
      <c r="G15">
        <f t="shared" si="8"/>
        <v>1.0041825987630337</v>
      </c>
      <c r="H15">
        <f t="shared" si="8"/>
        <v>1.0017223986447248</v>
      </c>
      <c r="I15">
        <f t="shared" si="8"/>
        <v>1.0081022621543054</v>
      </c>
      <c r="J15">
        <f t="shared" si="8"/>
        <v>0.99886535831001366</v>
      </c>
      <c r="K15">
        <f t="shared" si="8"/>
        <v>0.99440032868124673</v>
      </c>
      <c r="L15">
        <f t="shared" si="8"/>
        <v>0.98083840637910769</v>
      </c>
      <c r="M15">
        <f t="shared" si="8"/>
        <v>0.98976752651996625</v>
      </c>
      <c r="N15">
        <f t="shared" si="8"/>
        <v>1.0275737054560437</v>
      </c>
      <c r="O15">
        <f t="shared" si="8"/>
        <v>0.98815403071712693</v>
      </c>
      <c r="P15">
        <f t="shared" si="8"/>
        <v>0.93373705351273872</v>
      </c>
      <c r="Q15">
        <f t="shared" si="8"/>
        <v>0.92529191680314804</v>
      </c>
      <c r="R15">
        <f t="shared" si="8"/>
        <v>0.92996321663591719</v>
      </c>
      <c r="S15">
        <f t="shared" si="8"/>
        <v>0.91357167211340529</v>
      </c>
      <c r="T15">
        <f t="shared" si="8"/>
        <v>0.92326089777457254</v>
      </c>
      <c r="U15">
        <f t="shared" si="8"/>
        <v>0.94112566580054291</v>
      </c>
      <c r="V15">
        <f t="shared" si="8"/>
        <v>0.92195600582468717</v>
      </c>
      <c r="W15">
        <f t="shared" si="8"/>
        <v>0.91887519044075894</v>
      </c>
      <c r="X15">
        <f t="shared" si="8"/>
        <v>0.93653833277776655</v>
      </c>
    </row>
    <row r="16" spans="1:24" x14ac:dyDescent="0.35">
      <c r="A16" s="4" t="s">
        <v>53</v>
      </c>
      <c r="B16">
        <v>0</v>
      </c>
      <c r="C16">
        <f>C10-B10</f>
        <v>2.4935238307137126</v>
      </c>
      <c r="D16">
        <f t="shared" ref="D16:X16" si="9">D10-C10</f>
        <v>2.8461839066540477</v>
      </c>
      <c r="E16">
        <f t="shared" si="9"/>
        <v>2.8129959197143961</v>
      </c>
      <c r="F16">
        <f t="shared" si="9"/>
        <v>3.3925580119418868</v>
      </c>
      <c r="G16">
        <f t="shared" si="9"/>
        <v>3.1775011154039419</v>
      </c>
      <c r="H16">
        <f t="shared" si="9"/>
        <v>2.8142605489365593</v>
      </c>
      <c r="I16">
        <f t="shared" si="9"/>
        <v>2.4814659105178123</v>
      </c>
      <c r="J16">
        <f t="shared" si="9"/>
        <v>1.3498648953545285</v>
      </c>
      <c r="K16">
        <f t="shared" si="9"/>
        <v>1.6090946873550394</v>
      </c>
      <c r="L16">
        <f t="shared" si="9"/>
        <v>1.0223367614674288</v>
      </c>
      <c r="M16">
        <f t="shared" si="9"/>
        <v>0.43690668970276647</v>
      </c>
      <c r="N16">
        <f t="shared" si="9"/>
        <v>1.7351099898945392</v>
      </c>
      <c r="O16">
        <f t="shared" si="9"/>
        <v>-2.5098914936454122</v>
      </c>
      <c r="P16">
        <f t="shared" si="9"/>
        <v>-5.5083288205268417</v>
      </c>
      <c r="Q16">
        <f t="shared" si="9"/>
        <v>-1.7719839304444065</v>
      </c>
      <c r="R16">
        <f t="shared" si="9"/>
        <v>0.28480538307290715</v>
      </c>
      <c r="S16">
        <f t="shared" si="9"/>
        <v>-1.4525420199743024</v>
      </c>
      <c r="T16">
        <f t="shared" si="9"/>
        <v>1.586421499292797</v>
      </c>
      <c r="U16">
        <f t="shared" si="9"/>
        <v>2.9296415894958585</v>
      </c>
      <c r="V16">
        <f t="shared" si="9"/>
        <v>-0.15378752992577915</v>
      </c>
      <c r="W16">
        <f t="shared" si="9"/>
        <v>-1.4035044807442887E-2</v>
      </c>
      <c r="X16">
        <f t="shared" si="9"/>
        <v>2.5835237410872622</v>
      </c>
    </row>
    <row r="17" spans="1:24" x14ac:dyDescent="0.35">
      <c r="A17" s="4" t="s">
        <v>54</v>
      </c>
      <c r="B17">
        <v>0</v>
      </c>
      <c r="C17">
        <f>C11-B11</f>
        <v>2.8922453039678118</v>
      </c>
      <c r="D17">
        <f t="shared" ref="D17:X17" si="10">D11-C11</f>
        <v>2.3292662350061164</v>
      </c>
      <c r="E17">
        <f t="shared" si="10"/>
        <v>4.8953845333346351</v>
      </c>
      <c r="F17">
        <f t="shared" si="10"/>
        <v>1.8386133275041061</v>
      </c>
      <c r="G17">
        <f t="shared" si="10"/>
        <v>2.289412714696283</v>
      </c>
      <c r="H17">
        <f t="shared" si="10"/>
        <v>3.090003701650943</v>
      </c>
      <c r="I17">
        <f t="shared" si="10"/>
        <v>1.7189576533642565</v>
      </c>
      <c r="J17">
        <f t="shared" si="10"/>
        <v>2.4523366927014507</v>
      </c>
      <c r="K17">
        <f t="shared" si="10"/>
        <v>2.1637397921140007</v>
      </c>
      <c r="L17">
        <f t="shared" si="10"/>
        <v>2.7522771660650278</v>
      </c>
      <c r="M17">
        <f t="shared" si="10"/>
        <v>-0.69908603331761299</v>
      </c>
      <c r="N17">
        <f t="shared" si="10"/>
        <v>-2.9370175010190138</v>
      </c>
      <c r="O17">
        <f t="shared" si="10"/>
        <v>2.3582335165656332</v>
      </c>
      <c r="P17">
        <f t="shared" si="10"/>
        <v>1.3940213108796797</v>
      </c>
      <c r="Q17">
        <f t="shared" si="10"/>
        <v>-0.76013842605590298</v>
      </c>
      <c r="R17">
        <f t="shared" si="10"/>
        <v>-0.32554248344860071</v>
      </c>
      <c r="S17">
        <f t="shared" si="10"/>
        <v>0.66094608554408296</v>
      </c>
      <c r="T17">
        <f t="shared" si="10"/>
        <v>0.39477232447283939</v>
      </c>
      <c r="U17">
        <f t="shared" si="10"/>
        <v>0.71148618249780782</v>
      </c>
      <c r="V17">
        <f t="shared" si="10"/>
        <v>2.4783990913741292</v>
      </c>
      <c r="W17">
        <f t="shared" si="10"/>
        <v>0.41957984237751589</v>
      </c>
      <c r="X17">
        <f t="shared" si="10"/>
        <v>0.30456085057647897</v>
      </c>
    </row>
    <row r="18" spans="1:24" x14ac:dyDescent="0.35">
      <c r="A18" s="4" t="s">
        <v>55</v>
      </c>
      <c r="C18" s="7">
        <f>C5-B5</f>
        <v>0.25148664027312329</v>
      </c>
      <c r="D18" s="7">
        <f t="shared" ref="D18:X18" si="11">D5-C5</f>
        <v>0.28705449671960181</v>
      </c>
      <c r="E18" s="7">
        <f t="shared" si="11"/>
        <v>0.28370729176006826</v>
      </c>
      <c r="F18" s="7">
        <f t="shared" si="11"/>
        <v>0.34215955983493807</v>
      </c>
      <c r="G18" s="7">
        <f t="shared" si="11"/>
        <v>0.32046979865771696</v>
      </c>
      <c r="H18" s="7">
        <f t="shared" si="11"/>
        <v>0.28383483710387125</v>
      </c>
      <c r="I18" s="7">
        <f t="shared" si="11"/>
        <v>0.25027052763710422</v>
      </c>
      <c r="J18" s="7">
        <f t="shared" si="11"/>
        <v>0.13614186605073364</v>
      </c>
      <c r="K18" s="7">
        <f t="shared" si="11"/>
        <v>0.1622867252439395</v>
      </c>
      <c r="L18" s="7">
        <f t="shared" si="11"/>
        <v>0.10310871474428929</v>
      </c>
      <c r="M18" s="7">
        <f t="shared" si="11"/>
        <v>4.4064626193987877E-2</v>
      </c>
      <c r="N18" s="7">
        <f t="shared" si="11"/>
        <v>0.1749961145300194</v>
      </c>
      <c r="O18" s="7">
        <f t="shared" si="11"/>
        <v>-0.25313741597821604</v>
      </c>
      <c r="P18" s="7">
        <f t="shared" si="11"/>
        <v>-0.55554757148537348</v>
      </c>
      <c r="Q18" s="7">
        <f t="shared" si="11"/>
        <v>-0.17871506973241225</v>
      </c>
      <c r="R18" s="7">
        <f t="shared" si="11"/>
        <v>2.872430896327316E-2</v>
      </c>
      <c r="S18" s="7">
        <f t="shared" si="11"/>
        <v>-0.14649746192893431</v>
      </c>
      <c r="T18" s="7">
        <f t="shared" si="11"/>
        <v>0.16000000000000014</v>
      </c>
      <c r="U18" s="7">
        <f t="shared" si="11"/>
        <v>0.29547169811320728</v>
      </c>
      <c r="V18" s="7">
        <f t="shared" si="11"/>
        <v>-1.5510382832742309E-2</v>
      </c>
      <c r="W18" s="7">
        <f t="shared" si="11"/>
        <v>-1.4155173578984659E-3</v>
      </c>
      <c r="X18" s="7">
        <f t="shared" si="11"/>
        <v>0.26056366404403697</v>
      </c>
    </row>
    <row r="19" spans="1:24" x14ac:dyDescent="0.35">
      <c r="A19" s="4" t="s">
        <v>56</v>
      </c>
      <c r="C19" s="7">
        <f>C9-B9</f>
        <v>0.67833521331700197</v>
      </c>
      <c r="D19" s="7">
        <f t="shared" ref="D19:X19" si="12">D9-C9</f>
        <v>0.54629643835097852</v>
      </c>
      <c r="E19" s="7">
        <f t="shared" si="12"/>
        <v>1.1481431769057373</v>
      </c>
      <c r="F19" s="7">
        <f t="shared" si="12"/>
        <v>0.43122074120372034</v>
      </c>
      <c r="G19" s="7">
        <f t="shared" si="12"/>
        <v>0.53694935905458507</v>
      </c>
      <c r="H19" s="7">
        <f t="shared" si="12"/>
        <v>0.72471664738608865</v>
      </c>
      <c r="I19" s="7">
        <f t="shared" si="12"/>
        <v>0.40315719585682785</v>
      </c>
      <c r="J19" s="7">
        <f t="shared" si="12"/>
        <v>0.57516087286462536</v>
      </c>
      <c r="K19" s="7">
        <f t="shared" si="12"/>
        <v>0.50747455322429502</v>
      </c>
      <c r="L19" s="7">
        <f t="shared" si="12"/>
        <v>0.64550766699802153</v>
      </c>
      <c r="M19" s="7">
        <f t="shared" si="12"/>
        <v>-0.16396073766179953</v>
      </c>
      <c r="N19" s="7">
        <f t="shared" si="12"/>
        <v>-0.68883589864813288</v>
      </c>
      <c r="O19" s="7">
        <f t="shared" si="12"/>
        <v>0.55309030437919304</v>
      </c>
      <c r="P19" s="7">
        <f t="shared" si="12"/>
        <v>0.32694797429068245</v>
      </c>
      <c r="Q19" s="7">
        <f t="shared" si="12"/>
        <v>-0.17827971254087416</v>
      </c>
      <c r="R19" s="7">
        <f t="shared" si="12"/>
        <v>-7.6351383352893265E-2</v>
      </c>
      <c r="S19" s="7">
        <f t="shared" si="12"/>
        <v>0.15501555255825039</v>
      </c>
      <c r="T19" s="7">
        <f t="shared" si="12"/>
        <v>9.2588263023735351E-2</v>
      </c>
      <c r="U19" s="7">
        <f t="shared" si="12"/>
        <v>0.16686901720080272</v>
      </c>
      <c r="V19" s="7">
        <f t="shared" si="12"/>
        <v>0.5812734397132715</v>
      </c>
      <c r="W19" s="7">
        <f t="shared" si="12"/>
        <v>9.8406515343711476E-2</v>
      </c>
      <c r="X19" s="7">
        <f t="shared" si="12"/>
        <v>7.1430438234393989E-2</v>
      </c>
    </row>
    <row r="54" spans="5:7" x14ac:dyDescent="0.35">
      <c r="E54">
        <v>12.47</v>
      </c>
      <c r="F54">
        <v>12.32</v>
      </c>
      <c r="G54" s="16">
        <f>(F54-E54)/E54</f>
        <v>-1.2028869286287117E-2</v>
      </c>
    </row>
    <row r="55" spans="5:7" x14ac:dyDescent="0.35">
      <c r="E55">
        <v>29.35084062113523</v>
      </c>
      <c r="F55">
        <v>30.588740725606311</v>
      </c>
      <c r="G55" s="16">
        <f>(F55-E55)/E55</f>
        <v>4.217596764774368E-2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97E32-FC64-479C-B754-618D9F0A58EB}">
  <dimension ref="A1:P26"/>
  <sheetViews>
    <sheetView zoomScale="54" workbookViewId="0">
      <selection activeCell="R13" sqref="R13"/>
    </sheetView>
  </sheetViews>
  <sheetFormatPr defaultRowHeight="14.5" x14ac:dyDescent="0.35"/>
  <cols>
    <col min="1" max="12" width="10.7265625" customWidth="1"/>
  </cols>
  <sheetData>
    <row r="1" spans="1:16" ht="32" x14ac:dyDescent="0.35">
      <c r="A1" t="s">
        <v>0</v>
      </c>
      <c r="B1" s="19" t="s">
        <v>124</v>
      </c>
      <c r="C1" s="19" t="s">
        <v>126</v>
      </c>
      <c r="D1" s="19" t="s">
        <v>128</v>
      </c>
      <c r="E1" s="19" t="s">
        <v>138</v>
      </c>
      <c r="F1" s="19" t="s">
        <v>140</v>
      </c>
      <c r="G1" s="19" t="s">
        <v>150</v>
      </c>
      <c r="H1" s="19" t="s">
        <v>152</v>
      </c>
      <c r="I1" s="19" t="s">
        <v>156</v>
      </c>
      <c r="J1" s="19" t="s">
        <v>158</v>
      </c>
      <c r="K1" s="19" t="s">
        <v>164</v>
      </c>
      <c r="L1" s="19" t="s">
        <v>168</v>
      </c>
      <c r="M1" s="19" t="s">
        <v>186</v>
      </c>
      <c r="N1" s="19" t="s">
        <v>199</v>
      </c>
      <c r="O1" s="19" t="s">
        <v>199</v>
      </c>
    </row>
    <row r="2" spans="1:16" ht="32" x14ac:dyDescent="0.35">
      <c r="B2" s="19" t="s">
        <v>187</v>
      </c>
      <c r="C2" s="19" t="s">
        <v>188</v>
      </c>
      <c r="D2" s="19" t="s">
        <v>189</v>
      </c>
      <c r="E2" s="19" t="s">
        <v>190</v>
      </c>
      <c r="F2" s="19" t="s">
        <v>191</v>
      </c>
      <c r="G2" s="19" t="s">
        <v>192</v>
      </c>
      <c r="H2" s="19" t="s">
        <v>193</v>
      </c>
      <c r="I2" s="19" t="s">
        <v>194</v>
      </c>
      <c r="J2" s="19" t="s">
        <v>195</v>
      </c>
      <c r="K2" s="19" t="s">
        <v>196</v>
      </c>
      <c r="L2" s="19" t="s">
        <v>197</v>
      </c>
      <c r="M2" s="19" t="s">
        <v>198</v>
      </c>
      <c r="N2" s="19" t="s">
        <v>176</v>
      </c>
      <c r="O2" s="19" t="s">
        <v>200</v>
      </c>
    </row>
    <row r="3" spans="1:16" x14ac:dyDescent="0.35">
      <c r="A3" t="s">
        <v>175</v>
      </c>
      <c r="B3">
        <v>0.15442618006333886</v>
      </c>
      <c r="C3">
        <v>6.122756748605037E-2</v>
      </c>
      <c r="D3">
        <v>4.5392851756899409E-2</v>
      </c>
      <c r="E3">
        <v>9.4555873925501438E-2</v>
      </c>
      <c r="F3">
        <v>0.12351078268737747</v>
      </c>
      <c r="G3">
        <v>0.11355753280048257</v>
      </c>
      <c r="H3">
        <v>7.7816317297541848E-2</v>
      </c>
      <c r="I3">
        <v>7.4196953702307347E-2</v>
      </c>
      <c r="J3">
        <v>8.7317146735032422E-2</v>
      </c>
      <c r="K3">
        <v>0.11612124868044035</v>
      </c>
      <c r="L3">
        <v>2.2621022470215652E-2</v>
      </c>
      <c r="M3">
        <v>2.9256522394812242E-2</v>
      </c>
    </row>
    <row r="4" spans="1:16" ht="16" x14ac:dyDescent="0.4">
      <c r="A4">
        <v>1997</v>
      </c>
      <c r="B4" s="18">
        <v>83.416571795217195</v>
      </c>
      <c r="C4" s="18">
        <v>94.398541451314131</v>
      </c>
      <c r="D4" s="18">
        <v>114.4076698382505</v>
      </c>
      <c r="E4" s="18">
        <v>12.413974661087559</v>
      </c>
      <c r="F4" s="18">
        <v>71.062827413901715</v>
      </c>
      <c r="G4" s="18">
        <v>82.659460404314842</v>
      </c>
      <c r="H4" s="18">
        <v>94.054741196983457</v>
      </c>
      <c r="I4" s="18">
        <v>81.645049615025471</v>
      </c>
      <c r="J4" s="18">
        <v>131.2070142969869</v>
      </c>
      <c r="K4" s="18">
        <v>118.59007988714259</v>
      </c>
      <c r="L4" s="18">
        <v>134.73522410412369</v>
      </c>
      <c r="M4" s="18">
        <v>120.8715583479766</v>
      </c>
      <c r="N4">
        <f>SUMPRODUCT(B4:M4,$B$3:$M$3)</f>
        <v>88.380617857367383</v>
      </c>
      <c r="O4">
        <f>N4*100/N$4</f>
        <v>100</v>
      </c>
      <c r="P4">
        <v>100</v>
      </c>
    </row>
    <row r="5" spans="1:16" ht="16" x14ac:dyDescent="0.4">
      <c r="A5">
        <f>A4+1</f>
        <v>1998</v>
      </c>
      <c r="B5" s="18">
        <v>80.221913034166121</v>
      </c>
      <c r="C5" s="18">
        <v>100.0264657039704</v>
      </c>
      <c r="D5" s="18">
        <v>116.29525122330951</v>
      </c>
      <c r="E5" s="18">
        <v>15.33321192051894</v>
      </c>
      <c r="F5" s="18">
        <v>72.923728760862645</v>
      </c>
      <c r="G5" s="18">
        <v>85.204613221732203</v>
      </c>
      <c r="H5" s="18">
        <v>91.032248963676821</v>
      </c>
      <c r="I5" s="18">
        <v>83.06414618951915</v>
      </c>
      <c r="J5" s="18">
        <v>134.30501392458831</v>
      </c>
      <c r="K5" s="18">
        <v>120.74106709721541</v>
      </c>
      <c r="L5" s="18">
        <v>124.9427041009377</v>
      </c>
      <c r="M5" s="18">
        <v>120.9258835113376</v>
      </c>
      <c r="N5">
        <f t="shared" ref="N5:N26" si="0">SUMPRODUCT(B5:M5,$B$3:$M$3)</f>
        <v>89.282889196248505</v>
      </c>
      <c r="O5">
        <f t="shared" ref="O5:O26" si="1">N5*100/N$4</f>
        <v>101.02089277123775</v>
      </c>
      <c r="P5">
        <v>101.02089277123775</v>
      </c>
    </row>
    <row r="6" spans="1:16" ht="16" x14ac:dyDescent="0.4">
      <c r="A6">
        <f t="shared" ref="A6:A26" si="2">A5+1</f>
        <v>1999</v>
      </c>
      <c r="B6" s="18">
        <v>78.131675900836058</v>
      </c>
      <c r="C6" s="18">
        <v>102.3841669497923</v>
      </c>
      <c r="D6" s="18">
        <v>118.7717965402971</v>
      </c>
      <c r="E6" s="18">
        <v>18.02597941354065</v>
      </c>
      <c r="F6" s="18">
        <v>70.356798792067963</v>
      </c>
      <c r="G6" s="18">
        <v>86.026997585739366</v>
      </c>
      <c r="H6" s="18">
        <v>87.492516599755632</v>
      </c>
      <c r="I6" s="18">
        <v>80.218403601437657</v>
      </c>
      <c r="J6" s="18">
        <v>129.98447884787561</v>
      </c>
      <c r="K6" s="18">
        <v>118.0879524501855</v>
      </c>
      <c r="L6" s="18">
        <v>120.2233212482079</v>
      </c>
      <c r="M6" s="18">
        <v>112.48976913453529</v>
      </c>
      <c r="N6">
        <f t="shared" si="0"/>
        <v>87.722334236771488</v>
      </c>
      <c r="O6">
        <f t="shared" si="1"/>
        <v>99.255171963542665</v>
      </c>
      <c r="P6">
        <v>99.255171963542665</v>
      </c>
    </row>
    <row r="7" spans="1:16" ht="16" x14ac:dyDescent="0.4">
      <c r="A7">
        <f t="shared" si="2"/>
        <v>2000</v>
      </c>
      <c r="B7" s="18">
        <v>85.531381736968086</v>
      </c>
      <c r="C7" s="18">
        <v>104.76845788238769</v>
      </c>
      <c r="D7" s="18">
        <v>117.7526288420288</v>
      </c>
      <c r="E7" s="18">
        <v>22.998402507058302</v>
      </c>
      <c r="F7" s="18">
        <v>74.366737151362727</v>
      </c>
      <c r="G7" s="18">
        <v>87.806488488158053</v>
      </c>
      <c r="H7" s="18">
        <v>84.946938500487519</v>
      </c>
      <c r="I7" s="18">
        <v>80.206203993907778</v>
      </c>
      <c r="J7" s="18">
        <v>127.79779551045959</v>
      </c>
      <c r="K7" s="18">
        <v>120.31091743375291</v>
      </c>
      <c r="L7" s="18">
        <v>119.1204953723981</v>
      </c>
      <c r="M7" s="18">
        <v>111.52683906389071</v>
      </c>
      <c r="N7">
        <f t="shared" si="0"/>
        <v>89.947367780257068</v>
      </c>
      <c r="O7">
        <f t="shared" si="1"/>
        <v>101.77273022170786</v>
      </c>
      <c r="P7">
        <v>101.77273022170786</v>
      </c>
    </row>
    <row r="8" spans="1:16" ht="16" x14ac:dyDescent="0.4">
      <c r="A8">
        <f t="shared" si="2"/>
        <v>2001</v>
      </c>
      <c r="B8" s="18">
        <v>83.652486882822473</v>
      </c>
      <c r="C8" s="18">
        <v>100.3815516112971</v>
      </c>
      <c r="D8" s="18">
        <v>115.9735715132534</v>
      </c>
      <c r="E8" s="18">
        <v>24.647652442014241</v>
      </c>
      <c r="F8" s="18">
        <v>71.756168732291741</v>
      </c>
      <c r="G8" s="18">
        <v>88.461994968067344</v>
      </c>
      <c r="H8" s="18">
        <v>85.925178625520076</v>
      </c>
      <c r="I8" s="18">
        <v>82.732415808678368</v>
      </c>
      <c r="J8" s="18">
        <v>127.0227786202838</v>
      </c>
      <c r="K8" s="18">
        <v>128.00787098923681</v>
      </c>
      <c r="L8" s="18">
        <v>115.2080861022755</v>
      </c>
      <c r="M8" s="18">
        <v>105.4220631214952</v>
      </c>
      <c r="N8">
        <f t="shared" si="0"/>
        <v>90.03837240596242</v>
      </c>
      <c r="O8">
        <f t="shared" si="1"/>
        <v>101.87569920734249</v>
      </c>
      <c r="P8">
        <v>101.87569920734249</v>
      </c>
    </row>
    <row r="9" spans="1:16" ht="16" x14ac:dyDescent="0.4">
      <c r="A9">
        <f t="shared" si="2"/>
        <v>2002</v>
      </c>
      <c r="B9" s="18">
        <v>84.075335788955257</v>
      </c>
      <c r="C9" s="18">
        <v>94.081598173090654</v>
      </c>
      <c r="D9" s="18">
        <v>116.58262517670251</v>
      </c>
      <c r="E9" s="18">
        <v>27.74662079262902</v>
      </c>
      <c r="F9" s="18">
        <v>76.02868434377838</v>
      </c>
      <c r="G9" s="18">
        <v>92.456846648556123</v>
      </c>
      <c r="H9" s="18">
        <v>85.948360950434122</v>
      </c>
      <c r="I9" s="18">
        <v>80.571942780272238</v>
      </c>
      <c r="J9" s="18">
        <v>119.1148501104779</v>
      </c>
      <c r="K9" s="18">
        <v>124.9059904914418</v>
      </c>
      <c r="L9" s="18">
        <v>120.005906783613</v>
      </c>
      <c r="M9" s="18">
        <v>105.4973467163523</v>
      </c>
      <c r="N9">
        <f t="shared" si="0"/>
        <v>89.921505715044063</v>
      </c>
      <c r="O9">
        <f t="shared" si="1"/>
        <v>101.74346807595691</v>
      </c>
      <c r="P9">
        <v>101.74346807595691</v>
      </c>
    </row>
    <row r="10" spans="1:16" ht="16" x14ac:dyDescent="0.4">
      <c r="A10">
        <f t="shared" si="2"/>
        <v>2003</v>
      </c>
      <c r="B10" s="18">
        <v>83.50189053556511</v>
      </c>
      <c r="C10" s="18">
        <v>98.05202560559087</v>
      </c>
      <c r="D10" s="18">
        <v>115.503993280977</v>
      </c>
      <c r="E10" s="18">
        <v>32.482207674795639</v>
      </c>
      <c r="F10" s="18">
        <v>79.168497264958148</v>
      </c>
      <c r="G10" s="18">
        <v>95.996625346139894</v>
      </c>
      <c r="H10" s="18">
        <v>87.005825309629998</v>
      </c>
      <c r="I10" s="18">
        <v>78.63521765432418</v>
      </c>
      <c r="J10" s="18">
        <v>112.49560858117771</v>
      </c>
      <c r="K10" s="18">
        <v>127.7810014200365</v>
      </c>
      <c r="L10" s="18">
        <v>134.52300258234479</v>
      </c>
      <c r="M10" s="18">
        <v>96.622186501258369</v>
      </c>
      <c r="N10">
        <f t="shared" si="0"/>
        <v>91.027835713440808</v>
      </c>
      <c r="O10">
        <f t="shared" si="1"/>
        <v>102.99524705783978</v>
      </c>
      <c r="P10">
        <v>102.99524705783978</v>
      </c>
    </row>
    <row r="11" spans="1:16" ht="16" x14ac:dyDescent="0.4">
      <c r="A11">
        <f t="shared" si="2"/>
        <v>2004</v>
      </c>
      <c r="B11" s="18">
        <v>84.57730619483344</v>
      </c>
      <c r="C11" s="18">
        <v>103.0835155459396</v>
      </c>
      <c r="D11" s="18">
        <v>116.7427442021243</v>
      </c>
      <c r="E11" s="18">
        <v>36.681825818271221</v>
      </c>
      <c r="F11" s="18">
        <v>83.292395546835124</v>
      </c>
      <c r="G11" s="18">
        <v>100.25210125855379</v>
      </c>
      <c r="H11" s="18">
        <v>85.618907330418438</v>
      </c>
      <c r="I11" s="18">
        <v>78.690525380698062</v>
      </c>
      <c r="J11" s="18">
        <v>111.0651542799839</v>
      </c>
      <c r="K11" s="18">
        <v>126.7497337496106</v>
      </c>
      <c r="L11" s="18">
        <v>137.36391516932159</v>
      </c>
      <c r="M11" s="18">
        <v>97.854942138951415</v>
      </c>
      <c r="N11">
        <f t="shared" si="0"/>
        <v>92.699744214156311</v>
      </c>
      <c r="O11">
        <f t="shared" si="1"/>
        <v>104.88696103455548</v>
      </c>
      <c r="P11">
        <v>104.88696103455548</v>
      </c>
    </row>
    <row r="12" spans="1:16" ht="16" x14ac:dyDescent="0.4">
      <c r="A12">
        <f t="shared" si="2"/>
        <v>2005</v>
      </c>
      <c r="B12" s="18">
        <v>89.485147483707209</v>
      </c>
      <c r="C12" s="18">
        <v>103.99822205460001</v>
      </c>
      <c r="D12" s="18">
        <v>119.75185306836499</v>
      </c>
      <c r="E12" s="18">
        <v>39.00040270281032</v>
      </c>
      <c r="F12" s="18">
        <v>93.580227619605864</v>
      </c>
      <c r="G12" s="18">
        <v>97.343585877166561</v>
      </c>
      <c r="H12" s="18">
        <v>85.316635454183881</v>
      </c>
      <c r="I12" s="18">
        <v>80.413042374839435</v>
      </c>
      <c r="J12" s="18">
        <v>105.7448563191727</v>
      </c>
      <c r="K12" s="18">
        <v>125.47878394041641</v>
      </c>
      <c r="L12" s="18">
        <v>138.87259682630071</v>
      </c>
      <c r="M12" s="18">
        <v>98.265378869803442</v>
      </c>
      <c r="N12">
        <f t="shared" si="0"/>
        <v>94.348132294084749</v>
      </c>
      <c r="O12">
        <f t="shared" si="1"/>
        <v>106.75206236547024</v>
      </c>
      <c r="P12">
        <v>106.75206236547024</v>
      </c>
    </row>
    <row r="13" spans="1:16" ht="16" x14ac:dyDescent="0.4">
      <c r="A13">
        <f t="shared" si="2"/>
        <v>2006</v>
      </c>
      <c r="B13" s="18">
        <v>95.878143406051251</v>
      </c>
      <c r="C13" s="18">
        <v>107.5978131223541</v>
      </c>
      <c r="D13" s="18">
        <v>114.26291192560259</v>
      </c>
      <c r="E13" s="18">
        <v>40.527360714863342</v>
      </c>
      <c r="F13" s="18">
        <v>91.786417368784456</v>
      </c>
      <c r="G13" s="18">
        <v>100.9415228930326</v>
      </c>
      <c r="H13" s="18">
        <v>85.859068112256367</v>
      </c>
      <c r="I13" s="18">
        <v>82.31298019072976</v>
      </c>
      <c r="J13" s="18">
        <v>100.9988541594733</v>
      </c>
      <c r="K13" s="18">
        <v>124.1649027413177</v>
      </c>
      <c r="L13" s="18">
        <v>135.9552825053425</v>
      </c>
      <c r="M13" s="18">
        <v>96.456893626069089</v>
      </c>
      <c r="N13">
        <f t="shared" si="0"/>
        <v>95.13531473457364</v>
      </c>
      <c r="O13">
        <f t="shared" si="1"/>
        <v>107.64273552387617</v>
      </c>
      <c r="P13">
        <v>107.64273552387617</v>
      </c>
    </row>
    <row r="14" spans="1:16" ht="16" x14ac:dyDescent="0.4">
      <c r="A14">
        <f t="shared" si="2"/>
        <v>2007</v>
      </c>
      <c r="B14" s="18">
        <v>95.818919552279397</v>
      </c>
      <c r="C14" s="18">
        <v>112.1033671809257</v>
      </c>
      <c r="D14" s="18">
        <v>110.05816006749851</v>
      </c>
      <c r="E14" s="18">
        <v>44.91583561626048</v>
      </c>
      <c r="F14" s="18">
        <v>110.88575240135469</v>
      </c>
      <c r="G14" s="18">
        <v>99.284791825027014</v>
      </c>
      <c r="H14" s="18">
        <v>86.832051154785034</v>
      </c>
      <c r="I14" s="18">
        <v>81.834701166098881</v>
      </c>
      <c r="J14" s="18">
        <v>100.7161217193525</v>
      </c>
      <c r="K14" s="18">
        <v>125.22984045991861</v>
      </c>
      <c r="L14" s="18">
        <v>127.00094046854279</v>
      </c>
      <c r="M14" s="18">
        <v>93.66738862456927</v>
      </c>
      <c r="N14">
        <f t="shared" si="0"/>
        <v>97.651997094305102</v>
      </c>
      <c r="O14">
        <f t="shared" si="1"/>
        <v>110.49028560979318</v>
      </c>
      <c r="P14">
        <v>110.49028560979318</v>
      </c>
    </row>
    <row r="15" spans="1:16" ht="16" x14ac:dyDescent="0.4">
      <c r="A15">
        <f t="shared" si="2"/>
        <v>2008</v>
      </c>
      <c r="B15" s="18">
        <v>92.621521938817054</v>
      </c>
      <c r="C15" s="18">
        <v>113.0574648688053</v>
      </c>
      <c r="D15" s="18">
        <v>108.9348701276777</v>
      </c>
      <c r="E15" s="18">
        <v>47.477386118836719</v>
      </c>
      <c r="F15" s="18">
        <v>110.4472311766843</v>
      </c>
      <c r="G15" s="18">
        <v>98.207455610211468</v>
      </c>
      <c r="H15" s="18">
        <v>85.79842246511511</v>
      </c>
      <c r="I15" s="18">
        <v>84.461216764256534</v>
      </c>
      <c r="J15" s="18">
        <v>98.290126735490915</v>
      </c>
      <c r="K15" s="18">
        <v>123.0582130485644</v>
      </c>
      <c r="L15" s="18">
        <v>126.08870443945909</v>
      </c>
      <c r="M15" s="18">
        <v>93.450194833021754</v>
      </c>
      <c r="N15">
        <f t="shared" si="0"/>
        <v>96.854824030463192</v>
      </c>
      <c r="O15">
        <f t="shared" si="1"/>
        <v>109.58830836278138</v>
      </c>
      <c r="P15">
        <v>109.58830836278138</v>
      </c>
    </row>
    <row r="16" spans="1:16" ht="16" x14ac:dyDescent="0.4">
      <c r="A16">
        <f t="shared" si="2"/>
        <v>2009</v>
      </c>
      <c r="B16" s="18">
        <v>86.778067781044669</v>
      </c>
      <c r="C16" s="18">
        <v>100.60744129357531</v>
      </c>
      <c r="D16" s="18">
        <v>106.7214188199271</v>
      </c>
      <c r="E16" s="18">
        <v>49.632066203505111</v>
      </c>
      <c r="F16" s="18">
        <v>107.6225998492544</v>
      </c>
      <c r="G16" s="18">
        <v>98.970243362773729</v>
      </c>
      <c r="H16" s="18">
        <v>86.9652913005812</v>
      </c>
      <c r="I16" s="18">
        <v>86.895553002051301</v>
      </c>
      <c r="J16" s="18">
        <v>95.886996574703531</v>
      </c>
      <c r="K16" s="18">
        <v>116.6317140863037</v>
      </c>
      <c r="L16" s="18">
        <v>125.1195437236976</v>
      </c>
      <c r="M16" s="18">
        <v>97.801673980669349</v>
      </c>
      <c r="N16">
        <f t="shared" si="0"/>
        <v>94.45188768484482</v>
      </c>
      <c r="O16">
        <f t="shared" si="1"/>
        <v>106.8694584566896</v>
      </c>
      <c r="P16">
        <v>106.8694584566896</v>
      </c>
    </row>
    <row r="17" spans="1:16" ht="16" x14ac:dyDescent="0.4">
      <c r="A17">
        <f t="shared" si="2"/>
        <v>2010</v>
      </c>
      <c r="B17" s="18">
        <v>95.542605614139859</v>
      </c>
      <c r="C17" s="18">
        <v>109.35801254136641</v>
      </c>
      <c r="D17" s="18">
        <v>110.5780487910131</v>
      </c>
      <c r="E17" s="18">
        <v>52.250675965132821</v>
      </c>
      <c r="F17" s="18">
        <v>107.30320104199311</v>
      </c>
      <c r="G17" s="18">
        <v>101.3071316625047</v>
      </c>
      <c r="H17" s="18">
        <v>87.260716305292931</v>
      </c>
      <c r="I17" s="18">
        <v>84.0187675767542</v>
      </c>
      <c r="J17" s="18">
        <v>94.344337240878204</v>
      </c>
      <c r="K17" s="18">
        <v>115.5725638760769</v>
      </c>
      <c r="L17" s="18">
        <v>122.7488174554601</v>
      </c>
      <c r="M17" s="18">
        <v>98.86315047919193</v>
      </c>
      <c r="N17">
        <f t="shared" si="0"/>
        <v>96.519004987451311</v>
      </c>
      <c r="O17">
        <f t="shared" si="1"/>
        <v>109.20833925739015</v>
      </c>
      <c r="P17">
        <v>109.20833925739015</v>
      </c>
    </row>
    <row r="18" spans="1:16" ht="16" x14ac:dyDescent="0.4">
      <c r="A18">
        <f t="shared" si="2"/>
        <v>2011</v>
      </c>
      <c r="B18" s="18">
        <v>96.82776213185052</v>
      </c>
      <c r="C18" s="18">
        <v>114.630583245656</v>
      </c>
      <c r="D18" s="18">
        <v>115.24477354932959</v>
      </c>
      <c r="E18" s="18">
        <v>55.123789971720669</v>
      </c>
      <c r="F18" s="18">
        <v>98.421153942342244</v>
      </c>
      <c r="G18" s="18">
        <v>99.991498814814122</v>
      </c>
      <c r="H18" s="18">
        <v>88.300382821597793</v>
      </c>
      <c r="I18" s="18">
        <v>89.758243571016223</v>
      </c>
      <c r="J18" s="18">
        <v>96.161307062183695</v>
      </c>
      <c r="K18" s="18">
        <v>116.0615883198877</v>
      </c>
      <c r="L18" s="18">
        <v>128.83031311026031</v>
      </c>
      <c r="M18" s="18">
        <v>93.644066053603339</v>
      </c>
      <c r="N18">
        <f t="shared" si="0"/>
        <v>96.984441412583621</v>
      </c>
      <c r="O18">
        <f t="shared" si="1"/>
        <v>109.73496651618964</v>
      </c>
      <c r="P18">
        <v>109.73496651618964</v>
      </c>
    </row>
    <row r="19" spans="1:16" ht="16" x14ac:dyDescent="0.4">
      <c r="A19">
        <f t="shared" si="2"/>
        <v>2012</v>
      </c>
      <c r="B19" s="18">
        <v>95.359163967844268</v>
      </c>
      <c r="C19" s="18">
        <v>111.7582048649484</v>
      </c>
      <c r="D19" s="18">
        <v>111.9727341948098</v>
      </c>
      <c r="E19" s="18">
        <v>58.229741145280741</v>
      </c>
      <c r="F19" s="18">
        <v>98.546315481560882</v>
      </c>
      <c r="G19" s="18">
        <v>96.388795015140261</v>
      </c>
      <c r="H19" s="18">
        <v>87.008128352429637</v>
      </c>
      <c r="I19" s="18">
        <v>90.035229787249477</v>
      </c>
      <c r="J19" s="18">
        <v>95.558452044835477</v>
      </c>
      <c r="K19" s="18">
        <v>115.3248030506024</v>
      </c>
      <c r="L19" s="18">
        <v>117.8386978988884</v>
      </c>
      <c r="M19" s="18">
        <v>98.741287206093546</v>
      </c>
      <c r="N19">
        <f t="shared" si="0"/>
        <v>96.015568476200997</v>
      </c>
      <c r="O19">
        <f t="shared" si="1"/>
        <v>108.63871604875546</v>
      </c>
      <c r="P19">
        <v>108.63871604875546</v>
      </c>
    </row>
    <row r="20" spans="1:16" ht="16" x14ac:dyDescent="0.4">
      <c r="A20">
        <f t="shared" si="2"/>
        <v>2013</v>
      </c>
      <c r="B20" s="18">
        <v>92.051473680268046</v>
      </c>
      <c r="C20" s="18">
        <v>114.60958643935879</v>
      </c>
      <c r="D20" s="18">
        <v>114.96835956799249</v>
      </c>
      <c r="E20" s="18">
        <v>58.831188328779291</v>
      </c>
      <c r="F20" s="18">
        <v>95.695514730481406</v>
      </c>
      <c r="G20" s="18">
        <v>96.078607650181951</v>
      </c>
      <c r="H20" s="18">
        <v>95.928210312982259</v>
      </c>
      <c r="I20" s="18">
        <v>90.100259471082779</v>
      </c>
      <c r="J20" s="18">
        <v>91.332203435640665</v>
      </c>
      <c r="K20" s="18">
        <v>112.3787139758153</v>
      </c>
      <c r="L20" s="18">
        <v>123.4608263869959</v>
      </c>
      <c r="M20" s="18">
        <v>96.557702907084291</v>
      </c>
      <c r="N20">
        <f t="shared" si="0"/>
        <v>95.535998889133595</v>
      </c>
      <c r="O20">
        <f t="shared" si="1"/>
        <v>108.09609754404963</v>
      </c>
      <c r="P20">
        <v>108.09609754404963</v>
      </c>
    </row>
    <row r="21" spans="1:16" ht="16" x14ac:dyDescent="0.4">
      <c r="A21">
        <f t="shared" si="2"/>
        <v>2014</v>
      </c>
      <c r="B21" s="18">
        <v>97.273088166214947</v>
      </c>
      <c r="C21" s="18">
        <v>115.5487746175865</v>
      </c>
      <c r="D21" s="18">
        <v>106.106326128897</v>
      </c>
      <c r="E21" s="18">
        <v>62.518921998775667</v>
      </c>
      <c r="F21" s="18">
        <v>94.227074966222659</v>
      </c>
      <c r="G21" s="18">
        <v>93.08655033721088</v>
      </c>
      <c r="H21" s="18">
        <v>99.806828040908982</v>
      </c>
      <c r="I21" s="18">
        <v>92.675411476230494</v>
      </c>
      <c r="J21" s="18">
        <v>88.60112390273737</v>
      </c>
      <c r="K21" s="18">
        <v>111.4079682606841</v>
      </c>
      <c r="L21" s="18">
        <v>116.57407081826921</v>
      </c>
      <c r="M21" s="18">
        <v>94.467129468664538</v>
      </c>
      <c r="N21">
        <f t="shared" si="0"/>
        <v>95.749887738156858</v>
      </c>
      <c r="O21">
        <f t="shared" si="1"/>
        <v>108.3381063172497</v>
      </c>
      <c r="P21">
        <v>108.3381063172497</v>
      </c>
    </row>
    <row r="22" spans="1:16" ht="16" x14ac:dyDescent="0.4">
      <c r="A22">
        <f t="shared" si="2"/>
        <v>2015</v>
      </c>
      <c r="B22" s="18">
        <v>97.686640954506132</v>
      </c>
      <c r="C22" s="18">
        <v>103.85473145453651</v>
      </c>
      <c r="D22" s="18">
        <v>99.00727244839257</v>
      </c>
      <c r="E22" s="18">
        <v>67.81241643353971</v>
      </c>
      <c r="F22" s="18">
        <v>92.088573282705894</v>
      </c>
      <c r="G22" s="18">
        <v>92.740898137109667</v>
      </c>
      <c r="H22" s="18">
        <v>99.62283802570191</v>
      </c>
      <c r="I22" s="18">
        <v>93.397434132429808</v>
      </c>
      <c r="J22" s="18">
        <v>88.361033507486582</v>
      </c>
      <c r="K22" s="18">
        <v>114.3436623974938</v>
      </c>
      <c r="L22" s="18">
        <v>109.8940483957202</v>
      </c>
      <c r="M22" s="18">
        <v>96.478353281128463</v>
      </c>
      <c r="N22">
        <f t="shared" si="0"/>
        <v>95.239577965880088</v>
      </c>
      <c r="O22">
        <f t="shared" si="1"/>
        <v>107.7607062213369</v>
      </c>
      <c r="P22">
        <v>107.7607062213369</v>
      </c>
    </row>
    <row r="23" spans="1:16" ht="16" x14ac:dyDescent="0.4">
      <c r="A23">
        <f t="shared" si="2"/>
        <v>2016</v>
      </c>
      <c r="B23" s="18">
        <v>97.645664692831033</v>
      </c>
      <c r="C23" s="18">
        <v>100.39723793510581</v>
      </c>
      <c r="D23" s="18">
        <v>101.298297734473</v>
      </c>
      <c r="E23" s="18">
        <v>73.104258149638454</v>
      </c>
      <c r="F23" s="18">
        <v>96.326837188898821</v>
      </c>
      <c r="G23" s="18">
        <v>90.061463657245341</v>
      </c>
      <c r="H23" s="18">
        <v>97.858670704623762</v>
      </c>
      <c r="I23" s="18">
        <v>99.422491295920977</v>
      </c>
      <c r="J23" s="18">
        <v>87.939073512143636</v>
      </c>
      <c r="K23" s="18">
        <v>117.24219788325409</v>
      </c>
      <c r="L23" s="18">
        <v>104.4958647514506</v>
      </c>
      <c r="M23" s="18">
        <v>98.047938980768677</v>
      </c>
      <c r="N23">
        <f t="shared" si="0"/>
        <v>96.378433739470367</v>
      </c>
      <c r="O23">
        <f t="shared" si="1"/>
        <v>109.04928713556882</v>
      </c>
      <c r="P23">
        <v>109.04928713556882</v>
      </c>
    </row>
    <row r="24" spans="1:16" ht="16" x14ac:dyDescent="0.4">
      <c r="A24">
        <f t="shared" si="2"/>
        <v>2017</v>
      </c>
      <c r="B24" s="18">
        <v>100.28919053239829</v>
      </c>
      <c r="C24" s="18">
        <v>102.8975366488929</v>
      </c>
      <c r="D24" s="18">
        <v>104.9423483836753</v>
      </c>
      <c r="E24" s="18">
        <v>72.783684957170664</v>
      </c>
      <c r="F24" s="18">
        <v>105.0651730204162</v>
      </c>
      <c r="G24" s="18">
        <v>94.408397253187758</v>
      </c>
      <c r="H24" s="18">
        <v>100.1839433662733</v>
      </c>
      <c r="I24" s="18">
        <v>100.9068052184585</v>
      </c>
      <c r="J24" s="18">
        <v>89.170549529454107</v>
      </c>
      <c r="K24" s="18">
        <v>120.0080202544634</v>
      </c>
      <c r="L24" s="18">
        <v>103.14393216513081</v>
      </c>
      <c r="M24" s="18">
        <v>101.7916154685537</v>
      </c>
      <c r="N24">
        <f t="shared" si="0"/>
        <v>99.446478373588931</v>
      </c>
      <c r="O24">
        <f t="shared" si="1"/>
        <v>112.52068698374583</v>
      </c>
      <c r="P24">
        <v>112.52068698374583</v>
      </c>
    </row>
    <row r="25" spans="1:16" ht="16" x14ac:dyDescent="0.4">
      <c r="A25">
        <f t="shared" si="2"/>
        <v>2018</v>
      </c>
      <c r="B25" s="18">
        <v>99.192983129841267</v>
      </c>
      <c r="C25" s="18">
        <v>102.8024828845441</v>
      </c>
      <c r="D25" s="18">
        <v>103.68491354570079</v>
      </c>
      <c r="E25" s="18">
        <v>80.838079409058778</v>
      </c>
      <c r="F25" s="18">
        <v>101.1230819758088</v>
      </c>
      <c r="G25" s="18">
        <v>91.891058927892772</v>
      </c>
      <c r="H25" s="18">
        <v>99.331338536137622</v>
      </c>
      <c r="I25" s="18">
        <v>100.6344428882479</v>
      </c>
      <c r="J25" s="18">
        <v>91.928826613623514</v>
      </c>
      <c r="K25" s="18">
        <v>118.9518381908553</v>
      </c>
      <c r="L25" s="18">
        <v>102.9391677945152</v>
      </c>
      <c r="M25" s="18">
        <v>104.3360497726335</v>
      </c>
      <c r="N25">
        <f t="shared" si="0"/>
        <v>99.304587615848078</v>
      </c>
      <c r="O25">
        <f t="shared" si="1"/>
        <v>112.36014187648054</v>
      </c>
      <c r="P25">
        <v>112.36014187648054</v>
      </c>
    </row>
    <row r="26" spans="1:16" ht="16" x14ac:dyDescent="0.4">
      <c r="A26">
        <f t="shared" si="2"/>
        <v>2019</v>
      </c>
      <c r="B26" s="18">
        <v>98.594075736145157</v>
      </c>
      <c r="C26" s="18">
        <v>99.927472102140484</v>
      </c>
      <c r="D26" s="18">
        <v>99.771474156566413</v>
      </c>
      <c r="E26" s="18">
        <v>86.521657065892214</v>
      </c>
      <c r="F26" s="18">
        <v>98.472224543205101</v>
      </c>
      <c r="G26" s="18">
        <v>90.23976331444679</v>
      </c>
      <c r="H26" s="18">
        <v>101.2712890143257</v>
      </c>
      <c r="I26" s="18">
        <v>102.666899668217</v>
      </c>
      <c r="J26" s="18">
        <v>95.808074091162538</v>
      </c>
      <c r="K26" s="18">
        <v>114.5270280903751</v>
      </c>
      <c r="L26" s="18">
        <v>104.07620721112239</v>
      </c>
      <c r="M26" s="18">
        <v>102.02854557847679</v>
      </c>
      <c r="N26">
        <f t="shared" si="0"/>
        <v>98.965801361153027</v>
      </c>
      <c r="O26">
        <f t="shared" si="1"/>
        <v>111.97681546067994</v>
      </c>
      <c r="P26">
        <v>111.97681546067994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D20D-2401-44DB-9EF1-A89215CEFFDA}">
  <dimension ref="A1:P94"/>
  <sheetViews>
    <sheetView topLeftCell="B1" workbookViewId="0">
      <selection activeCell="O33" sqref="O33"/>
    </sheetView>
  </sheetViews>
  <sheetFormatPr defaultRowHeight="14.5" x14ac:dyDescent="0.35"/>
  <cols>
    <col min="1" max="1" width="15.54296875" customWidth="1"/>
    <col min="2" max="4" width="16.7265625" customWidth="1"/>
    <col min="5" max="5" width="10.7265625" customWidth="1"/>
    <col min="7" max="9" width="16.7265625" customWidth="1"/>
    <col min="11" max="11" width="10.26953125" customWidth="1"/>
    <col min="12" max="14" width="16.7265625" customWidth="1"/>
  </cols>
  <sheetData>
    <row r="1" spans="1:16" x14ac:dyDescent="0.35">
      <c r="B1" s="12" t="s">
        <v>112</v>
      </c>
      <c r="C1" s="12" t="s">
        <v>120</v>
      </c>
      <c r="D1" s="12" t="s">
        <v>201</v>
      </c>
      <c r="G1" s="12" t="s">
        <v>112</v>
      </c>
      <c r="H1" s="12" t="s">
        <v>120</v>
      </c>
      <c r="I1" s="12" t="s">
        <v>201</v>
      </c>
      <c r="L1" s="12" t="s">
        <v>112</v>
      </c>
      <c r="M1" s="12" t="s">
        <v>120</v>
      </c>
      <c r="N1" s="12" t="s">
        <v>201</v>
      </c>
    </row>
    <row r="2" spans="1:16" ht="43.5" x14ac:dyDescent="0.35">
      <c r="A2" t="s">
        <v>297</v>
      </c>
      <c r="B2" s="12" t="s">
        <v>202</v>
      </c>
      <c r="C2" s="12" t="s">
        <v>203</v>
      </c>
      <c r="D2" s="12" t="s">
        <v>204</v>
      </c>
      <c r="E2" s="12"/>
      <c r="F2" s="12" t="s">
        <v>0</v>
      </c>
      <c r="G2" s="12" t="s">
        <v>202</v>
      </c>
      <c r="H2" s="12" t="s">
        <v>203</v>
      </c>
      <c r="I2" s="12" t="s">
        <v>204</v>
      </c>
      <c r="K2" s="12" t="s">
        <v>0</v>
      </c>
      <c r="L2" s="12" t="s">
        <v>298</v>
      </c>
      <c r="M2" s="12" t="s">
        <v>299</v>
      </c>
      <c r="N2" s="12" t="s">
        <v>300</v>
      </c>
      <c r="O2" s="4" t="s">
        <v>63</v>
      </c>
      <c r="P2" s="12" t="s">
        <v>301</v>
      </c>
    </row>
    <row r="3" spans="1:16" x14ac:dyDescent="0.35">
      <c r="A3" t="s">
        <v>205</v>
      </c>
      <c r="B3">
        <v>0.748</v>
      </c>
      <c r="C3">
        <v>0.64700000000000002</v>
      </c>
      <c r="D3">
        <v>0</v>
      </c>
      <c r="F3">
        <v>1997</v>
      </c>
      <c r="G3">
        <v>0.74350000000000005</v>
      </c>
      <c r="H3">
        <v>0.65749999999999997</v>
      </c>
      <c r="I3">
        <v>0</v>
      </c>
      <c r="K3">
        <v>1997</v>
      </c>
      <c r="L3">
        <f>G3*100/G$3</f>
        <v>100</v>
      </c>
      <c r="M3">
        <f t="shared" ref="M3:M18" si="0">H3*100/H$3</f>
        <v>100</v>
      </c>
      <c r="O3">
        <v>100</v>
      </c>
      <c r="P3">
        <v>100</v>
      </c>
    </row>
    <row r="4" spans="1:16" x14ac:dyDescent="0.35">
      <c r="A4" t="s">
        <v>206</v>
      </c>
      <c r="B4">
        <v>0.74299999999999999</v>
      </c>
      <c r="C4">
        <v>0.65300000000000002</v>
      </c>
      <c r="D4">
        <v>0</v>
      </c>
      <c r="F4">
        <f>F3+1</f>
        <v>1998</v>
      </c>
      <c r="G4">
        <v>0.72675000000000001</v>
      </c>
      <c r="H4">
        <v>0.68674999999999997</v>
      </c>
      <c r="I4">
        <v>0.84675</v>
      </c>
      <c r="K4">
        <f>K3+1</f>
        <v>1998</v>
      </c>
      <c r="L4">
        <f t="shared" ref="L4:L25" si="1">G4*100/G$3</f>
        <v>97.747141896435764</v>
      </c>
      <c r="M4">
        <f t="shared" si="0"/>
        <v>104.44866920152091</v>
      </c>
      <c r="N4">
        <f>I4*100/I$4</f>
        <v>100</v>
      </c>
      <c r="O4">
        <v>101.56918687589159</v>
      </c>
      <c r="P4">
        <v>100.81460091805708</v>
      </c>
    </row>
    <row r="5" spans="1:16" x14ac:dyDescent="0.35">
      <c r="A5" t="s">
        <v>207</v>
      </c>
      <c r="B5">
        <v>0.74099999999999999</v>
      </c>
      <c r="C5">
        <v>0.66200000000000003</v>
      </c>
      <c r="D5">
        <v>0</v>
      </c>
      <c r="F5">
        <f t="shared" ref="F5:F25" si="2">F4+1</f>
        <v>1999</v>
      </c>
      <c r="G5">
        <v>0.72325000000000006</v>
      </c>
      <c r="H5">
        <v>0.71675</v>
      </c>
      <c r="I5">
        <v>0.83374999999999999</v>
      </c>
      <c r="K5">
        <f t="shared" ref="K5:K25" si="3">K4+1</f>
        <v>1999</v>
      </c>
      <c r="L5">
        <f t="shared" si="1"/>
        <v>97.276395427034288</v>
      </c>
      <c r="M5">
        <f t="shared" si="0"/>
        <v>109.01140684410646</v>
      </c>
      <c r="N5">
        <f t="shared" ref="N5:N25" si="4">I5*100/I$4</f>
        <v>98.464718039563039</v>
      </c>
      <c r="O5">
        <v>102.8530670470756</v>
      </c>
      <c r="P5">
        <v>101.43394901527857</v>
      </c>
    </row>
    <row r="6" spans="1:16" x14ac:dyDescent="0.35">
      <c r="A6" t="s">
        <v>208</v>
      </c>
      <c r="B6">
        <v>0.74199999999999999</v>
      </c>
      <c r="C6">
        <v>0.66799999999999993</v>
      </c>
      <c r="D6">
        <v>0</v>
      </c>
      <c r="F6">
        <f t="shared" si="2"/>
        <v>2000</v>
      </c>
      <c r="G6">
        <v>0.73899999999999999</v>
      </c>
      <c r="H6">
        <v>0.75274999999999992</v>
      </c>
      <c r="I6">
        <v>0.83350000000000002</v>
      </c>
      <c r="K6">
        <f t="shared" si="3"/>
        <v>2000</v>
      </c>
      <c r="L6">
        <f t="shared" si="1"/>
        <v>99.394754539340951</v>
      </c>
      <c r="M6">
        <f t="shared" si="0"/>
        <v>114.48669201520912</v>
      </c>
      <c r="N6">
        <f t="shared" si="4"/>
        <v>98.435193386477721</v>
      </c>
      <c r="O6">
        <v>103.70898716119829</v>
      </c>
      <c r="P6">
        <v>102.20972008895048</v>
      </c>
    </row>
    <row r="7" spans="1:16" x14ac:dyDescent="0.35">
      <c r="A7" t="s">
        <v>209</v>
      </c>
      <c r="B7">
        <v>0.73299999999999998</v>
      </c>
      <c r="C7">
        <v>0.67400000000000004</v>
      </c>
      <c r="D7">
        <v>0.85</v>
      </c>
      <c r="F7">
        <f t="shared" si="2"/>
        <v>2001</v>
      </c>
      <c r="G7">
        <v>0.73475000000000013</v>
      </c>
      <c r="H7">
        <v>0.79299999999999993</v>
      </c>
      <c r="I7">
        <v>0.85150000000000003</v>
      </c>
      <c r="K7">
        <f t="shared" si="3"/>
        <v>2001</v>
      </c>
      <c r="L7">
        <f t="shared" si="1"/>
        <v>98.823133826496303</v>
      </c>
      <c r="M7">
        <f t="shared" si="0"/>
        <v>120.6083650190114</v>
      </c>
      <c r="N7">
        <f t="shared" si="4"/>
        <v>100.56096840862121</v>
      </c>
      <c r="O7">
        <v>104.9928673323823</v>
      </c>
      <c r="P7">
        <v>104.18984433809966</v>
      </c>
    </row>
    <row r="8" spans="1:16" x14ac:dyDescent="0.35">
      <c r="A8" t="s">
        <v>210</v>
      </c>
      <c r="B8">
        <v>0.72799999999999998</v>
      </c>
      <c r="C8">
        <v>0.67900000000000005</v>
      </c>
      <c r="D8">
        <v>0.84699999999999998</v>
      </c>
      <c r="F8">
        <f t="shared" si="2"/>
        <v>2002</v>
      </c>
      <c r="G8">
        <v>0.73249999999999993</v>
      </c>
      <c r="H8">
        <v>0.84099999999999997</v>
      </c>
      <c r="I8">
        <v>0.86875000000000002</v>
      </c>
      <c r="K8">
        <f t="shared" si="3"/>
        <v>2002</v>
      </c>
      <c r="L8">
        <f t="shared" si="1"/>
        <v>98.520511096166771</v>
      </c>
      <c r="M8">
        <f t="shared" si="0"/>
        <v>127.90874524714829</v>
      </c>
      <c r="N8">
        <f t="shared" si="4"/>
        <v>102.59816947150871</v>
      </c>
      <c r="O8">
        <v>106.27674750356634</v>
      </c>
      <c r="P8">
        <v>106.88644199424819</v>
      </c>
    </row>
    <row r="9" spans="1:16" x14ac:dyDescent="0.35">
      <c r="A9" t="s">
        <v>211</v>
      </c>
      <c r="B9">
        <v>0.72499999999999998</v>
      </c>
      <c r="C9">
        <v>0.69400000000000006</v>
      </c>
      <c r="D9">
        <v>0.85</v>
      </c>
      <c r="F9">
        <f t="shared" si="2"/>
        <v>2003</v>
      </c>
      <c r="G9">
        <v>0.74425000000000008</v>
      </c>
      <c r="H9">
        <v>0.89449999999999996</v>
      </c>
      <c r="I9">
        <v>0.88300000000000012</v>
      </c>
      <c r="K9">
        <f t="shared" si="3"/>
        <v>2003</v>
      </c>
      <c r="L9">
        <f t="shared" si="1"/>
        <v>100.10087424344319</v>
      </c>
      <c r="M9">
        <f t="shared" si="0"/>
        <v>136.04562737642587</v>
      </c>
      <c r="N9">
        <f t="shared" si="4"/>
        <v>104.28107469737232</v>
      </c>
      <c r="O9">
        <v>107.70328102710414</v>
      </c>
      <c r="P9">
        <v>109.84442850517813</v>
      </c>
    </row>
    <row r="10" spans="1:16" x14ac:dyDescent="0.35">
      <c r="A10" t="s">
        <v>212</v>
      </c>
      <c r="B10">
        <v>0.72099999999999997</v>
      </c>
      <c r="C10">
        <v>0.7</v>
      </c>
      <c r="D10">
        <v>0.84</v>
      </c>
      <c r="F10">
        <f t="shared" si="2"/>
        <v>2004</v>
      </c>
      <c r="G10">
        <v>0.76449999999999996</v>
      </c>
      <c r="H10">
        <v>0.93299999999999994</v>
      </c>
      <c r="I10">
        <v>0.89500000000000002</v>
      </c>
      <c r="K10">
        <f t="shared" si="3"/>
        <v>2004</v>
      </c>
      <c r="L10">
        <f t="shared" si="1"/>
        <v>102.82447881640886</v>
      </c>
      <c r="M10">
        <f t="shared" si="0"/>
        <v>141.90114068441065</v>
      </c>
      <c r="N10">
        <f t="shared" si="4"/>
        <v>105.69825804546797</v>
      </c>
      <c r="O10">
        <v>109.12981455064195</v>
      </c>
      <c r="P10">
        <v>112.84877294453932</v>
      </c>
    </row>
    <row r="11" spans="1:16" x14ac:dyDescent="0.35">
      <c r="A11" t="s">
        <v>213</v>
      </c>
      <c r="B11">
        <v>0.71799999999999997</v>
      </c>
      <c r="C11">
        <v>0.70200000000000007</v>
      </c>
      <c r="D11">
        <v>0.84099999999999997</v>
      </c>
      <c r="F11">
        <f t="shared" si="2"/>
        <v>2005</v>
      </c>
      <c r="G11">
        <v>0.79475000000000007</v>
      </c>
      <c r="H11">
        <v>1.0002500000000001</v>
      </c>
      <c r="I11">
        <v>0.91100000000000003</v>
      </c>
      <c r="K11">
        <f t="shared" si="3"/>
        <v>2005</v>
      </c>
      <c r="L11">
        <f t="shared" si="1"/>
        <v>106.89307330195024</v>
      </c>
      <c r="M11">
        <f t="shared" si="0"/>
        <v>152.12927756653994</v>
      </c>
      <c r="N11">
        <f t="shared" si="4"/>
        <v>107.58783584292885</v>
      </c>
      <c r="O11">
        <v>111.41226818830242</v>
      </c>
      <c r="P11">
        <v>116.0574471734385</v>
      </c>
    </row>
    <row r="12" spans="1:16" x14ac:dyDescent="0.35">
      <c r="A12" t="s">
        <v>214</v>
      </c>
      <c r="B12">
        <v>0.72099999999999997</v>
      </c>
      <c r="C12">
        <v>0.71</v>
      </c>
      <c r="D12">
        <v>0.83400000000000007</v>
      </c>
      <c r="F12">
        <f t="shared" si="2"/>
        <v>2006</v>
      </c>
      <c r="G12">
        <v>0.82099999999999995</v>
      </c>
      <c r="H12">
        <v>1.0532499999999998</v>
      </c>
      <c r="I12">
        <v>0.9355</v>
      </c>
      <c r="K12">
        <f t="shared" si="3"/>
        <v>2006</v>
      </c>
      <c r="L12">
        <f t="shared" si="1"/>
        <v>110.42367182246132</v>
      </c>
      <c r="M12">
        <f t="shared" si="0"/>
        <v>160.19011406844103</v>
      </c>
      <c r="N12">
        <f t="shared" si="4"/>
        <v>110.48125184529081</v>
      </c>
      <c r="O12">
        <v>113.9800285306705</v>
      </c>
      <c r="P12">
        <v>119.22413843412356</v>
      </c>
    </row>
    <row r="13" spans="1:16" x14ac:dyDescent="0.35">
      <c r="A13" t="s">
        <v>215</v>
      </c>
      <c r="B13">
        <v>0.72400000000000009</v>
      </c>
      <c r="C13">
        <v>0.72199999999999998</v>
      </c>
      <c r="D13">
        <v>0.83</v>
      </c>
      <c r="F13">
        <f t="shared" si="2"/>
        <v>2007</v>
      </c>
      <c r="G13">
        <v>0.84799999999999998</v>
      </c>
      <c r="H13">
        <v>1.1067499999999999</v>
      </c>
      <c r="I13">
        <v>0.96225000000000005</v>
      </c>
      <c r="K13">
        <f t="shared" si="3"/>
        <v>2007</v>
      </c>
      <c r="L13">
        <f t="shared" si="1"/>
        <v>114.05514458641559</v>
      </c>
      <c r="M13">
        <f t="shared" si="0"/>
        <v>168.32699619771861</v>
      </c>
      <c r="N13">
        <f t="shared" si="4"/>
        <v>113.64038972542073</v>
      </c>
      <c r="O13">
        <v>116.6904422253923</v>
      </c>
      <c r="P13">
        <v>121.45567817589074</v>
      </c>
    </row>
    <row r="14" spans="1:16" x14ac:dyDescent="0.35">
      <c r="A14" t="s">
        <v>216</v>
      </c>
      <c r="B14">
        <v>0.73</v>
      </c>
      <c r="C14">
        <v>0.73299999999999998</v>
      </c>
      <c r="D14">
        <v>0.83</v>
      </c>
      <c r="F14">
        <f t="shared" si="2"/>
        <v>2008</v>
      </c>
      <c r="G14">
        <v>0.93099999999999994</v>
      </c>
      <c r="H14">
        <v>1.1527499999999999</v>
      </c>
      <c r="I14">
        <v>0.99575000000000014</v>
      </c>
      <c r="K14">
        <f t="shared" si="3"/>
        <v>2008</v>
      </c>
      <c r="L14">
        <f t="shared" si="1"/>
        <v>125.21856086079353</v>
      </c>
      <c r="M14">
        <f t="shared" si="0"/>
        <v>175.32319391634979</v>
      </c>
      <c r="N14">
        <f t="shared" si="4"/>
        <v>117.59669323885446</v>
      </c>
      <c r="O14">
        <v>120.82738944365194</v>
      </c>
      <c r="P14">
        <v>125.67613849680525</v>
      </c>
    </row>
    <row r="15" spans="1:16" x14ac:dyDescent="0.35">
      <c r="A15" t="s">
        <v>217</v>
      </c>
      <c r="B15">
        <v>0.7340000000000001</v>
      </c>
      <c r="C15">
        <v>0.74</v>
      </c>
      <c r="D15">
        <v>0.83400000000000007</v>
      </c>
      <c r="F15">
        <f t="shared" si="2"/>
        <v>2009</v>
      </c>
      <c r="G15">
        <v>0.90175000000000005</v>
      </c>
      <c r="H15">
        <v>1.1499999999999999</v>
      </c>
      <c r="I15">
        <v>0.98775000000000013</v>
      </c>
      <c r="K15">
        <f t="shared" si="3"/>
        <v>2009</v>
      </c>
      <c r="L15">
        <f t="shared" si="1"/>
        <v>121.28446536650976</v>
      </c>
      <c r="M15">
        <f t="shared" si="0"/>
        <v>174.90494296577944</v>
      </c>
      <c r="N15">
        <f t="shared" si="4"/>
        <v>116.65190434012401</v>
      </c>
      <c r="O15">
        <v>123.53780313837376</v>
      </c>
      <c r="P15">
        <v>131.18713788246708</v>
      </c>
    </row>
    <row r="16" spans="1:16" x14ac:dyDescent="0.35">
      <c r="A16" t="s">
        <v>218</v>
      </c>
      <c r="B16">
        <v>0.73799999999999999</v>
      </c>
      <c r="C16">
        <v>0.746</v>
      </c>
      <c r="D16">
        <v>0.83299999999999996</v>
      </c>
      <c r="F16">
        <f t="shared" si="2"/>
        <v>2010</v>
      </c>
      <c r="G16">
        <v>0.93949999999999989</v>
      </c>
      <c r="H16">
        <v>1.1227499999999999</v>
      </c>
      <c r="I16">
        <v>1</v>
      </c>
      <c r="K16">
        <f t="shared" si="3"/>
        <v>2010</v>
      </c>
      <c r="L16">
        <f t="shared" si="1"/>
        <v>126.36180228648283</v>
      </c>
      <c r="M16">
        <f t="shared" si="0"/>
        <v>170.76045627376425</v>
      </c>
      <c r="N16">
        <f t="shared" si="4"/>
        <v>118.09861234130499</v>
      </c>
      <c r="O16">
        <v>127.53209700427961</v>
      </c>
      <c r="P16">
        <v>132.4046679974366</v>
      </c>
    </row>
    <row r="17" spans="1:16" x14ac:dyDescent="0.35">
      <c r="A17" t="s">
        <v>219</v>
      </c>
      <c r="B17">
        <v>0.74099999999999999</v>
      </c>
      <c r="C17">
        <v>0.75800000000000001</v>
      </c>
      <c r="D17">
        <v>0.83299999999999996</v>
      </c>
      <c r="F17">
        <f t="shared" si="2"/>
        <v>2011</v>
      </c>
      <c r="G17">
        <v>1.01</v>
      </c>
      <c r="H17">
        <v>1.139</v>
      </c>
      <c r="I17">
        <v>1.0109999999999999</v>
      </c>
      <c r="K17">
        <f t="shared" si="3"/>
        <v>2011</v>
      </c>
      <c r="L17">
        <f t="shared" si="1"/>
        <v>135.84398117014121</v>
      </c>
      <c r="M17">
        <f t="shared" si="0"/>
        <v>173.23193916349811</v>
      </c>
      <c r="N17">
        <f t="shared" si="4"/>
        <v>119.39769707705933</v>
      </c>
      <c r="O17">
        <v>133.23823109843082</v>
      </c>
      <c r="P17">
        <v>133.73001614950832</v>
      </c>
    </row>
    <row r="18" spans="1:16" x14ac:dyDescent="0.35">
      <c r="A18" t="s">
        <v>220</v>
      </c>
      <c r="B18">
        <v>0.74299999999999999</v>
      </c>
      <c r="C18">
        <v>0.76700000000000002</v>
      </c>
      <c r="D18">
        <v>0.83400000000000007</v>
      </c>
      <c r="F18">
        <f t="shared" si="2"/>
        <v>2012</v>
      </c>
      <c r="G18">
        <v>1.0307499999999998</v>
      </c>
      <c r="H18">
        <v>1.1772499999999999</v>
      </c>
      <c r="I18">
        <v>1.0237499999999999</v>
      </c>
      <c r="K18">
        <f t="shared" si="3"/>
        <v>2012</v>
      </c>
      <c r="L18">
        <f t="shared" si="1"/>
        <v>138.63483523873569</v>
      </c>
      <c r="M18">
        <f t="shared" si="0"/>
        <v>179.04942965779466</v>
      </c>
      <c r="N18">
        <f t="shared" si="4"/>
        <v>120.90345438441098</v>
      </c>
      <c r="O18">
        <v>137.08987161198289</v>
      </c>
      <c r="P18">
        <v>135.48618580491348</v>
      </c>
    </row>
    <row r="19" spans="1:16" x14ac:dyDescent="0.35">
      <c r="A19" t="s">
        <v>221</v>
      </c>
      <c r="B19">
        <v>0.7340000000000001</v>
      </c>
      <c r="C19">
        <v>0.77599999999999991</v>
      </c>
      <c r="D19">
        <v>0.83900000000000008</v>
      </c>
      <c r="F19">
        <f t="shared" si="2"/>
        <v>2013</v>
      </c>
      <c r="G19">
        <v>1.04175</v>
      </c>
      <c r="H19">
        <v>1.2175</v>
      </c>
      <c r="I19">
        <v>1.0347500000000001</v>
      </c>
      <c r="K19">
        <f t="shared" si="3"/>
        <v>2013</v>
      </c>
      <c r="L19">
        <f t="shared" si="1"/>
        <v>140.1143241425689</v>
      </c>
      <c r="M19">
        <f t="shared" ref="M19:M25" si="5">H19*100/H$3</f>
        <v>185.17110266159696</v>
      </c>
      <c r="N19">
        <f t="shared" si="4"/>
        <v>122.20253912016535</v>
      </c>
      <c r="O19">
        <v>140.51355206847362</v>
      </c>
      <c r="P19">
        <v>138.61675300395621</v>
      </c>
    </row>
    <row r="20" spans="1:16" x14ac:dyDescent="0.35">
      <c r="A20" t="s">
        <v>222</v>
      </c>
      <c r="B20">
        <v>0.7390000000000001</v>
      </c>
      <c r="C20">
        <v>0.78500000000000003</v>
      </c>
      <c r="D20">
        <v>0.85299999999999998</v>
      </c>
      <c r="F20">
        <f t="shared" si="2"/>
        <v>2014</v>
      </c>
      <c r="G20">
        <v>1.0315000000000001</v>
      </c>
      <c r="H20">
        <v>1.2510000000000001</v>
      </c>
      <c r="I20">
        <v>1.046</v>
      </c>
      <c r="K20">
        <f t="shared" si="3"/>
        <v>2014</v>
      </c>
      <c r="L20">
        <f t="shared" si="1"/>
        <v>138.73570948217889</v>
      </c>
      <c r="M20">
        <f t="shared" si="5"/>
        <v>190.26615969581752</v>
      </c>
      <c r="N20">
        <f t="shared" si="4"/>
        <v>123.53114850900504</v>
      </c>
      <c r="O20">
        <v>142.65335235378032</v>
      </c>
      <c r="P20">
        <v>139.69339289453598</v>
      </c>
    </row>
    <row r="21" spans="1:16" x14ac:dyDescent="0.35">
      <c r="A21" t="s">
        <v>223</v>
      </c>
      <c r="B21">
        <v>0.73699999999999999</v>
      </c>
      <c r="C21">
        <v>0.8</v>
      </c>
      <c r="D21">
        <v>0.85599999999999998</v>
      </c>
      <c r="F21">
        <f t="shared" si="2"/>
        <v>2015</v>
      </c>
      <c r="G21">
        <v>1.0002500000000001</v>
      </c>
      <c r="H21">
        <v>1.2617084592145016</v>
      </c>
      <c r="I21">
        <v>1.0505</v>
      </c>
      <c r="K21">
        <f t="shared" si="3"/>
        <v>2015</v>
      </c>
      <c r="L21">
        <f t="shared" si="1"/>
        <v>134.53261600537996</v>
      </c>
      <c r="M21">
        <f t="shared" si="5"/>
        <v>191.89482269422078</v>
      </c>
      <c r="N21">
        <f t="shared" si="4"/>
        <v>124.06259226454088</v>
      </c>
      <c r="O21">
        <v>142.65335235378032</v>
      </c>
      <c r="P21">
        <v>140.67024716368505</v>
      </c>
    </row>
    <row r="22" spans="1:16" x14ac:dyDescent="0.35">
      <c r="A22" t="s">
        <v>224</v>
      </c>
      <c r="B22">
        <v>0.72900000000000009</v>
      </c>
      <c r="C22">
        <v>0.81099999999999994</v>
      </c>
      <c r="D22">
        <v>0.85799999999999998</v>
      </c>
      <c r="F22">
        <f t="shared" si="2"/>
        <v>2016</v>
      </c>
      <c r="G22">
        <v>1.002</v>
      </c>
      <c r="H22">
        <v>1.2884796072507554</v>
      </c>
      <c r="I22">
        <v>1.06525</v>
      </c>
      <c r="K22">
        <f t="shared" si="3"/>
        <v>2016</v>
      </c>
      <c r="L22">
        <f t="shared" si="1"/>
        <v>134.76798924008068</v>
      </c>
      <c r="M22">
        <f t="shared" si="5"/>
        <v>195.96648019022899</v>
      </c>
      <c r="N22">
        <f t="shared" si="4"/>
        <v>125.80454679657515</v>
      </c>
      <c r="O22">
        <v>143.65192582025682</v>
      </c>
      <c r="P22">
        <v>142.90400402965324</v>
      </c>
    </row>
    <row r="23" spans="1:16" x14ac:dyDescent="0.35">
      <c r="A23" t="s">
        <v>225</v>
      </c>
      <c r="B23">
        <v>0.72699999999999998</v>
      </c>
      <c r="C23">
        <v>0.82299999999999995</v>
      </c>
      <c r="D23">
        <v>0.8590000000000001</v>
      </c>
      <c r="F23">
        <f t="shared" si="2"/>
        <v>2017</v>
      </c>
      <c r="G23">
        <v>1.0407500000000001</v>
      </c>
      <c r="H23">
        <v>1.3221797583081571</v>
      </c>
      <c r="I23">
        <v>1.0785</v>
      </c>
      <c r="K23">
        <f t="shared" si="3"/>
        <v>2017</v>
      </c>
      <c r="L23">
        <f t="shared" si="1"/>
        <v>139.97982515131136</v>
      </c>
      <c r="M23">
        <f t="shared" si="5"/>
        <v>201.09197844990982</v>
      </c>
      <c r="N23">
        <f t="shared" si="4"/>
        <v>127.36935341009742</v>
      </c>
      <c r="O23">
        <v>147.50356633380886</v>
      </c>
      <c r="P23">
        <v>145.64886513567902</v>
      </c>
    </row>
    <row r="24" spans="1:16" x14ac:dyDescent="0.35">
      <c r="A24" t="s">
        <v>226</v>
      </c>
      <c r="B24">
        <v>0.73299999999999998</v>
      </c>
      <c r="C24">
        <v>0.84200000000000008</v>
      </c>
      <c r="D24">
        <v>0.86799999999999999</v>
      </c>
      <c r="F24">
        <f t="shared" si="2"/>
        <v>2018</v>
      </c>
      <c r="G24">
        <v>1.0767500000000001</v>
      </c>
      <c r="H24">
        <v>1.3602892749244713</v>
      </c>
      <c r="I24">
        <v>1.0960000000000001</v>
      </c>
      <c r="K24">
        <f t="shared" si="3"/>
        <v>2018</v>
      </c>
      <c r="L24">
        <f t="shared" si="1"/>
        <v>144.82178883658372</v>
      </c>
      <c r="M24">
        <f t="shared" si="5"/>
        <v>206.88810265010972</v>
      </c>
      <c r="N24">
        <f t="shared" si="4"/>
        <v>129.43607912607027</v>
      </c>
      <c r="O24">
        <v>151.06990014265338</v>
      </c>
      <c r="P24">
        <v>148.35266082555131</v>
      </c>
    </row>
    <row r="25" spans="1:16" x14ac:dyDescent="0.35">
      <c r="A25" t="s">
        <v>227</v>
      </c>
      <c r="B25">
        <v>0.7340000000000001</v>
      </c>
      <c r="C25">
        <v>0.84299999999999997</v>
      </c>
      <c r="D25">
        <v>0.873</v>
      </c>
      <c r="F25">
        <f t="shared" si="2"/>
        <v>2019</v>
      </c>
      <c r="G25">
        <v>1.0922499999999999</v>
      </c>
      <c r="H25">
        <v>1.3961941087613294</v>
      </c>
      <c r="I25">
        <v>1.1117499999999998</v>
      </c>
      <c r="K25">
        <f t="shared" si="3"/>
        <v>2019</v>
      </c>
      <c r="L25">
        <f t="shared" si="1"/>
        <v>146.90652320107597</v>
      </c>
      <c r="M25">
        <f t="shared" si="5"/>
        <v>212.34891388005011</v>
      </c>
      <c r="N25">
        <f t="shared" si="4"/>
        <v>131.29613227044581</v>
      </c>
      <c r="O25">
        <v>153.78031383737522</v>
      </c>
      <c r="P25">
        <v>151.8243807497708</v>
      </c>
    </row>
    <row r="26" spans="1:16" x14ac:dyDescent="0.35">
      <c r="A26" t="s">
        <v>228</v>
      </c>
      <c r="B26">
        <v>0.73599999999999999</v>
      </c>
      <c r="C26">
        <v>0.85599999999999998</v>
      </c>
      <c r="D26">
        <v>0.875</v>
      </c>
    </row>
    <row r="27" spans="1:16" x14ac:dyDescent="0.35">
      <c r="A27" t="s">
        <v>229</v>
      </c>
      <c r="B27">
        <v>0.745</v>
      </c>
      <c r="C27">
        <v>0.877</v>
      </c>
      <c r="D27">
        <v>0.875</v>
      </c>
    </row>
    <row r="28" spans="1:16" x14ac:dyDescent="0.35">
      <c r="A28" t="s">
        <v>230</v>
      </c>
      <c r="B28">
        <v>0.74299999999999999</v>
      </c>
      <c r="C28">
        <v>0.8859999999999999</v>
      </c>
      <c r="D28">
        <v>0.88200000000000001</v>
      </c>
    </row>
    <row r="29" spans="1:16" x14ac:dyDescent="0.35">
      <c r="A29" t="s">
        <v>231</v>
      </c>
      <c r="B29">
        <v>0.74400000000000011</v>
      </c>
      <c r="C29">
        <v>0.90200000000000002</v>
      </c>
      <c r="D29">
        <v>0.88500000000000001</v>
      </c>
    </row>
    <row r="30" spans="1:16" x14ac:dyDescent="0.35">
      <c r="A30" t="s">
        <v>232</v>
      </c>
      <c r="B30">
        <v>0.745</v>
      </c>
      <c r="C30">
        <v>0.91299999999999992</v>
      </c>
      <c r="D30">
        <v>0.89</v>
      </c>
    </row>
    <row r="31" spans="1:16" x14ac:dyDescent="0.35">
      <c r="A31" t="s">
        <v>233</v>
      </c>
      <c r="B31">
        <v>0.75</v>
      </c>
      <c r="C31">
        <v>0.91599999999999993</v>
      </c>
      <c r="D31">
        <v>0.88500000000000001</v>
      </c>
    </row>
    <row r="32" spans="1:16" x14ac:dyDescent="0.35">
      <c r="A32" t="s">
        <v>234</v>
      </c>
      <c r="B32">
        <v>0.75900000000000001</v>
      </c>
      <c r="C32">
        <v>0.92400000000000004</v>
      </c>
      <c r="D32">
        <v>0.89700000000000002</v>
      </c>
    </row>
    <row r="33" spans="1:4" x14ac:dyDescent="0.35">
      <c r="A33" t="s">
        <v>235</v>
      </c>
      <c r="B33">
        <v>0.76900000000000002</v>
      </c>
      <c r="C33">
        <v>0.93900000000000006</v>
      </c>
      <c r="D33">
        <v>0.89700000000000002</v>
      </c>
    </row>
    <row r="34" spans="1:4" x14ac:dyDescent="0.35">
      <c r="A34" t="s">
        <v>236</v>
      </c>
      <c r="B34">
        <v>0.78</v>
      </c>
      <c r="C34">
        <v>0.95299999999999996</v>
      </c>
      <c r="D34">
        <v>0.90099999999999991</v>
      </c>
    </row>
    <row r="35" spans="1:4" x14ac:dyDescent="0.35">
      <c r="A35" t="s">
        <v>237</v>
      </c>
      <c r="B35">
        <v>0.77900000000000003</v>
      </c>
      <c r="C35">
        <v>0.97099999999999997</v>
      </c>
      <c r="D35">
        <v>0.90200000000000002</v>
      </c>
    </row>
    <row r="36" spans="1:4" x14ac:dyDescent="0.35">
      <c r="A36" t="s">
        <v>238</v>
      </c>
      <c r="B36">
        <v>0.79</v>
      </c>
      <c r="C36">
        <v>0.996</v>
      </c>
      <c r="D36">
        <v>0.90900000000000003</v>
      </c>
    </row>
    <row r="37" spans="1:4" x14ac:dyDescent="0.35">
      <c r="A37" t="s">
        <v>239</v>
      </c>
      <c r="B37">
        <v>0.80400000000000005</v>
      </c>
      <c r="C37">
        <v>1.01</v>
      </c>
      <c r="D37">
        <v>0.91400000000000003</v>
      </c>
    </row>
    <row r="38" spans="1:4" x14ac:dyDescent="0.35">
      <c r="A38" t="s">
        <v>240</v>
      </c>
      <c r="B38">
        <v>0.80599999999999994</v>
      </c>
      <c r="C38">
        <v>1.024</v>
      </c>
      <c r="D38">
        <v>0.91900000000000004</v>
      </c>
    </row>
    <row r="39" spans="1:4" x14ac:dyDescent="0.35">
      <c r="A39" t="s">
        <v>241</v>
      </c>
      <c r="B39">
        <v>0.81</v>
      </c>
      <c r="C39">
        <v>1.04</v>
      </c>
      <c r="D39">
        <v>0.92400000000000004</v>
      </c>
    </row>
    <row r="40" spans="1:4" x14ac:dyDescent="0.35">
      <c r="A40" t="s">
        <v>242</v>
      </c>
      <c r="B40">
        <v>0.82400000000000007</v>
      </c>
      <c r="C40">
        <v>1.05</v>
      </c>
      <c r="D40">
        <v>0.93799999999999994</v>
      </c>
    </row>
    <row r="41" spans="1:4" x14ac:dyDescent="0.35">
      <c r="A41" t="s">
        <v>243</v>
      </c>
      <c r="B41">
        <v>0.83</v>
      </c>
      <c r="C41">
        <v>1.0580000000000001</v>
      </c>
      <c r="D41">
        <v>0.93799999999999994</v>
      </c>
    </row>
    <row r="42" spans="1:4" x14ac:dyDescent="0.35">
      <c r="A42" t="s">
        <v>244</v>
      </c>
      <c r="B42">
        <v>0.82</v>
      </c>
      <c r="C42">
        <v>1.0649999999999999</v>
      </c>
      <c r="D42">
        <v>0.94200000000000006</v>
      </c>
    </row>
    <row r="43" spans="1:4" x14ac:dyDescent="0.35">
      <c r="A43" t="s">
        <v>245</v>
      </c>
      <c r="B43">
        <v>0.82599999999999996</v>
      </c>
      <c r="C43">
        <v>1.077</v>
      </c>
      <c r="D43">
        <v>0.94900000000000007</v>
      </c>
    </row>
    <row r="44" spans="1:4" x14ac:dyDescent="0.35">
      <c r="A44" t="s">
        <v>246</v>
      </c>
      <c r="B44">
        <v>0.84200000000000008</v>
      </c>
      <c r="C44">
        <v>1.099</v>
      </c>
      <c r="D44">
        <v>0.96299999999999997</v>
      </c>
    </row>
    <row r="45" spans="1:4" x14ac:dyDescent="0.35">
      <c r="A45" t="s">
        <v>247</v>
      </c>
      <c r="B45">
        <v>0.85299999999999998</v>
      </c>
      <c r="C45">
        <v>1.119</v>
      </c>
      <c r="D45">
        <v>0.96700000000000008</v>
      </c>
    </row>
    <row r="46" spans="1:4" x14ac:dyDescent="0.35">
      <c r="A46" t="s">
        <v>248</v>
      </c>
      <c r="B46">
        <v>0.871</v>
      </c>
      <c r="C46">
        <v>1.1320000000000001</v>
      </c>
      <c r="D46">
        <v>0.97</v>
      </c>
    </row>
    <row r="47" spans="1:4" x14ac:dyDescent="0.35">
      <c r="A47" t="s">
        <v>249</v>
      </c>
      <c r="B47">
        <v>0.89599999999999991</v>
      </c>
      <c r="C47">
        <v>1.1399999999999999</v>
      </c>
      <c r="D47">
        <v>0.9840000000000001</v>
      </c>
    </row>
    <row r="48" spans="1:4" x14ac:dyDescent="0.35">
      <c r="A48" t="s">
        <v>250</v>
      </c>
      <c r="B48">
        <v>0.94599999999999995</v>
      </c>
      <c r="C48">
        <v>1.1520000000000001</v>
      </c>
      <c r="D48">
        <v>0.99900000000000011</v>
      </c>
    </row>
    <row r="49" spans="1:4" x14ac:dyDescent="0.35">
      <c r="A49" t="s">
        <v>251</v>
      </c>
      <c r="B49">
        <v>0.96299999999999997</v>
      </c>
      <c r="C49">
        <v>1.157</v>
      </c>
      <c r="D49">
        <v>1.002</v>
      </c>
    </row>
    <row r="50" spans="1:4" x14ac:dyDescent="0.35">
      <c r="A50" t="s">
        <v>252</v>
      </c>
      <c r="B50">
        <v>0.91900000000000004</v>
      </c>
      <c r="C50">
        <v>1.1619999999999999</v>
      </c>
      <c r="D50">
        <v>0.998</v>
      </c>
    </row>
    <row r="51" spans="1:4" x14ac:dyDescent="0.35">
      <c r="A51" t="s">
        <v>253</v>
      </c>
      <c r="B51">
        <v>0.89500000000000002</v>
      </c>
      <c r="C51">
        <v>1.161</v>
      </c>
      <c r="D51">
        <v>0.9890000000000001</v>
      </c>
    </row>
    <row r="52" spans="1:4" x14ac:dyDescent="0.35">
      <c r="A52" t="s">
        <v>254</v>
      </c>
      <c r="B52">
        <v>0.89800000000000002</v>
      </c>
      <c r="C52">
        <v>1.1499999999999999</v>
      </c>
      <c r="D52">
        <v>0.98599999999999999</v>
      </c>
    </row>
    <row r="53" spans="1:4" x14ac:dyDescent="0.35">
      <c r="A53" t="s">
        <v>255</v>
      </c>
      <c r="B53">
        <v>0.90200000000000002</v>
      </c>
      <c r="C53">
        <v>1.1499999999999999</v>
      </c>
      <c r="D53">
        <v>0.98599999999999999</v>
      </c>
    </row>
    <row r="54" spans="1:4" x14ac:dyDescent="0.35">
      <c r="A54" t="s">
        <v>256</v>
      </c>
      <c r="B54">
        <v>0.91200000000000003</v>
      </c>
      <c r="C54">
        <v>1.139</v>
      </c>
      <c r="D54">
        <v>0.99</v>
      </c>
    </row>
    <row r="55" spans="1:4" x14ac:dyDescent="0.35">
      <c r="A55" t="s">
        <v>257</v>
      </c>
      <c r="B55">
        <v>0.92099999999999993</v>
      </c>
      <c r="C55">
        <v>1.129</v>
      </c>
      <c r="D55">
        <v>0.995</v>
      </c>
    </row>
    <row r="56" spans="1:4" x14ac:dyDescent="0.35">
      <c r="A56" t="s">
        <v>258</v>
      </c>
      <c r="B56">
        <v>0.94099999999999995</v>
      </c>
      <c r="C56">
        <v>1.121</v>
      </c>
      <c r="D56">
        <v>1.004</v>
      </c>
    </row>
    <row r="57" spans="1:4" x14ac:dyDescent="0.35">
      <c r="A57" t="s">
        <v>259</v>
      </c>
      <c r="B57">
        <v>0.94</v>
      </c>
      <c r="C57">
        <v>1.1179999999999999</v>
      </c>
      <c r="D57">
        <v>0.99900000000000011</v>
      </c>
    </row>
    <row r="58" spans="1:4" x14ac:dyDescent="0.35">
      <c r="A58" t="s">
        <v>260</v>
      </c>
      <c r="B58">
        <v>0.95599999999999996</v>
      </c>
      <c r="C58">
        <v>1.123</v>
      </c>
      <c r="D58">
        <v>1.002</v>
      </c>
    </row>
    <row r="59" spans="1:4" x14ac:dyDescent="0.35">
      <c r="A59" t="s">
        <v>261</v>
      </c>
      <c r="B59">
        <v>0.98799999999999999</v>
      </c>
      <c r="C59">
        <v>1.1279999999999999</v>
      </c>
      <c r="D59">
        <v>1.0049999999999999</v>
      </c>
    </row>
    <row r="60" spans="1:4" x14ac:dyDescent="0.35">
      <c r="A60" t="s">
        <v>262</v>
      </c>
      <c r="B60">
        <v>1.0129999999999999</v>
      </c>
      <c r="C60">
        <v>1.1340000000000001</v>
      </c>
      <c r="D60">
        <v>1.0149999999999999</v>
      </c>
    </row>
    <row r="61" spans="1:4" x14ac:dyDescent="0.35">
      <c r="A61" t="s">
        <v>263</v>
      </c>
      <c r="B61">
        <v>1.018</v>
      </c>
      <c r="C61">
        <v>1.141</v>
      </c>
      <c r="D61">
        <v>1.01</v>
      </c>
    </row>
    <row r="62" spans="1:4" x14ac:dyDescent="0.35">
      <c r="A62" t="s">
        <v>264</v>
      </c>
      <c r="B62">
        <v>1.0209999999999999</v>
      </c>
      <c r="C62">
        <v>1.153</v>
      </c>
      <c r="D62">
        <v>1.014</v>
      </c>
    </row>
    <row r="63" spans="1:4" x14ac:dyDescent="0.35">
      <c r="A63" t="s">
        <v>265</v>
      </c>
      <c r="B63">
        <v>1.03</v>
      </c>
      <c r="C63">
        <v>1.17</v>
      </c>
      <c r="D63">
        <v>1.018</v>
      </c>
    </row>
    <row r="64" spans="1:4" x14ac:dyDescent="0.35">
      <c r="A64" t="s">
        <v>266</v>
      </c>
      <c r="B64">
        <v>1.03</v>
      </c>
      <c r="C64">
        <v>1.1719999999999999</v>
      </c>
      <c r="D64">
        <v>1.0229999999999999</v>
      </c>
    </row>
    <row r="65" spans="1:4" x14ac:dyDescent="0.35">
      <c r="A65" t="s">
        <v>267</v>
      </c>
      <c r="B65">
        <v>1.03</v>
      </c>
      <c r="C65">
        <v>1.18</v>
      </c>
      <c r="D65">
        <v>1.0249999999999999</v>
      </c>
    </row>
    <row r="66" spans="1:4" x14ac:dyDescent="0.35">
      <c r="A66" t="s">
        <v>268</v>
      </c>
      <c r="B66">
        <v>1.0329999999999999</v>
      </c>
      <c r="C66">
        <v>1.1870000000000001</v>
      </c>
      <c r="D66">
        <v>1.0290000000000001</v>
      </c>
    </row>
    <row r="67" spans="1:4" x14ac:dyDescent="0.35">
      <c r="A67" t="s">
        <v>269</v>
      </c>
      <c r="B67">
        <v>1.0429999999999999</v>
      </c>
      <c r="C67">
        <v>1.198</v>
      </c>
      <c r="D67">
        <v>1.0329999999999999</v>
      </c>
    </row>
    <row r="68" spans="1:4" x14ac:dyDescent="0.35">
      <c r="A68" t="s">
        <v>270</v>
      </c>
      <c r="B68">
        <v>1.0390000000000001</v>
      </c>
      <c r="C68">
        <v>1.214</v>
      </c>
      <c r="D68">
        <v>1.0309999999999999</v>
      </c>
    </row>
    <row r="69" spans="1:4" x14ac:dyDescent="0.35">
      <c r="A69" t="s">
        <v>271</v>
      </c>
      <c r="B69">
        <v>1.0469999999999999</v>
      </c>
      <c r="C69">
        <v>1.222</v>
      </c>
      <c r="D69">
        <v>1.0329999999999999</v>
      </c>
    </row>
    <row r="70" spans="1:4" x14ac:dyDescent="0.35">
      <c r="A70" t="s">
        <v>272</v>
      </c>
      <c r="B70">
        <v>1.038</v>
      </c>
      <c r="C70">
        <v>1.236</v>
      </c>
      <c r="D70">
        <v>1.042</v>
      </c>
    </row>
    <row r="71" spans="1:4" x14ac:dyDescent="0.35">
      <c r="A71" t="s">
        <v>273</v>
      </c>
      <c r="B71">
        <v>1.04</v>
      </c>
      <c r="C71">
        <v>1.2509999999999999</v>
      </c>
      <c r="D71">
        <v>1.042</v>
      </c>
    </row>
    <row r="72" spans="1:4" x14ac:dyDescent="0.35">
      <c r="A72" t="s">
        <v>274</v>
      </c>
      <c r="B72">
        <v>1.038</v>
      </c>
      <c r="C72">
        <v>1.252259818731118</v>
      </c>
      <c r="D72">
        <v>1.046</v>
      </c>
    </row>
    <row r="73" spans="1:4" x14ac:dyDescent="0.35">
      <c r="A73" t="s">
        <v>275</v>
      </c>
      <c r="B73">
        <v>1.032</v>
      </c>
      <c r="C73">
        <v>1.252259818731118</v>
      </c>
      <c r="D73">
        <v>1.048</v>
      </c>
    </row>
    <row r="74" spans="1:4" x14ac:dyDescent="0.35">
      <c r="A74" t="s">
        <v>276</v>
      </c>
      <c r="B74">
        <v>1.016</v>
      </c>
      <c r="C74">
        <v>1.2484803625377643</v>
      </c>
      <c r="D74">
        <v>1.048</v>
      </c>
    </row>
    <row r="75" spans="1:4" x14ac:dyDescent="0.35">
      <c r="A75" t="s">
        <v>277</v>
      </c>
      <c r="B75">
        <v>1.0029999999999999</v>
      </c>
      <c r="C75">
        <v>1.2661178247734139</v>
      </c>
      <c r="D75">
        <v>1.046</v>
      </c>
    </row>
    <row r="76" spans="1:4" x14ac:dyDescent="0.35">
      <c r="A76" t="s">
        <v>278</v>
      </c>
      <c r="B76">
        <v>1.008</v>
      </c>
      <c r="C76">
        <v>1.2598187311178248</v>
      </c>
      <c r="D76">
        <v>1.05</v>
      </c>
    </row>
    <row r="77" spans="1:4" x14ac:dyDescent="0.35">
      <c r="A77" t="s">
        <v>279</v>
      </c>
      <c r="B77">
        <v>0.99900000000000011</v>
      </c>
      <c r="C77">
        <v>1.2598187311178248</v>
      </c>
      <c r="D77">
        <v>1.0509999999999999</v>
      </c>
    </row>
    <row r="78" spans="1:4" x14ac:dyDescent="0.35">
      <c r="A78" t="s">
        <v>280</v>
      </c>
      <c r="B78">
        <v>0.99099999999999999</v>
      </c>
      <c r="C78">
        <v>1.2610785498489425</v>
      </c>
      <c r="D78">
        <v>1.0549999999999999</v>
      </c>
    </row>
    <row r="79" spans="1:4" x14ac:dyDescent="0.35">
      <c r="A79" t="s">
        <v>281</v>
      </c>
      <c r="B79">
        <v>0.99</v>
      </c>
      <c r="C79">
        <v>1.2799758308157099</v>
      </c>
      <c r="D79">
        <v>1.06</v>
      </c>
    </row>
    <row r="80" spans="1:4" x14ac:dyDescent="0.35">
      <c r="A80" t="s">
        <v>282</v>
      </c>
      <c r="B80">
        <v>0.995</v>
      </c>
      <c r="C80">
        <v>1.2837552870090636</v>
      </c>
      <c r="D80">
        <v>1.0659999999999998</v>
      </c>
    </row>
    <row r="81" spans="1:4" x14ac:dyDescent="0.35">
      <c r="A81" t="s">
        <v>283</v>
      </c>
      <c r="B81">
        <v>1.0049999999999999</v>
      </c>
      <c r="C81">
        <v>1.2913141993957706</v>
      </c>
      <c r="D81">
        <v>1.0680000000000001</v>
      </c>
    </row>
    <row r="82" spans="1:4" x14ac:dyDescent="0.35">
      <c r="A82" t="s">
        <v>284</v>
      </c>
      <c r="B82">
        <v>1.018</v>
      </c>
      <c r="C82">
        <v>1.2988731117824772</v>
      </c>
      <c r="D82">
        <v>1.0669999999999999</v>
      </c>
    </row>
    <row r="83" spans="1:4" x14ac:dyDescent="0.35">
      <c r="A83" t="s">
        <v>285</v>
      </c>
      <c r="B83">
        <v>1.0309999999999999</v>
      </c>
      <c r="C83">
        <v>1.3076918429003022</v>
      </c>
      <c r="D83">
        <v>1.0720000000000001</v>
      </c>
    </row>
    <row r="84" spans="1:4" x14ac:dyDescent="0.35">
      <c r="A84" t="s">
        <v>286</v>
      </c>
      <c r="B84">
        <v>1.0349999999999999</v>
      </c>
      <c r="C84">
        <v>1.3165105740181269</v>
      </c>
      <c r="D84">
        <v>1.077</v>
      </c>
    </row>
    <row r="85" spans="1:4" x14ac:dyDescent="0.35">
      <c r="A85" t="s">
        <v>287</v>
      </c>
      <c r="B85">
        <v>1.0429999999999999</v>
      </c>
      <c r="C85">
        <v>1.3291087613293053</v>
      </c>
      <c r="D85">
        <v>1.081</v>
      </c>
    </row>
    <row r="86" spans="1:4" x14ac:dyDescent="0.35">
      <c r="A86" t="s">
        <v>288</v>
      </c>
      <c r="B86">
        <v>1.054</v>
      </c>
      <c r="C86">
        <v>1.3354078549848944</v>
      </c>
      <c r="D86">
        <v>1.0840000000000001</v>
      </c>
    </row>
    <row r="87" spans="1:4" x14ac:dyDescent="0.35">
      <c r="A87" t="s">
        <v>289</v>
      </c>
      <c r="B87">
        <v>1.06</v>
      </c>
      <c r="C87">
        <v>1.3492658610271904</v>
      </c>
      <c r="D87">
        <v>1.0900000000000001</v>
      </c>
    </row>
    <row r="88" spans="1:4" x14ac:dyDescent="0.35">
      <c r="A88" t="s">
        <v>290</v>
      </c>
      <c r="B88">
        <v>1.075</v>
      </c>
      <c r="C88">
        <v>1.359344410876133</v>
      </c>
      <c r="D88">
        <v>1.093</v>
      </c>
    </row>
    <row r="89" spans="1:4" x14ac:dyDescent="0.35">
      <c r="A89" t="s">
        <v>291</v>
      </c>
      <c r="B89">
        <v>1.083</v>
      </c>
      <c r="C89">
        <v>1.3606042296072507</v>
      </c>
      <c r="D89">
        <v>1.099</v>
      </c>
    </row>
    <row r="90" spans="1:4" x14ac:dyDescent="0.35">
      <c r="A90" t="s">
        <v>292</v>
      </c>
      <c r="B90">
        <v>1.089</v>
      </c>
      <c r="C90">
        <v>1.3719425981873112</v>
      </c>
      <c r="D90">
        <v>1.1020000000000001</v>
      </c>
    </row>
    <row r="91" spans="1:4" x14ac:dyDescent="0.35">
      <c r="A91" t="s">
        <v>293</v>
      </c>
      <c r="B91">
        <v>1.085</v>
      </c>
      <c r="C91">
        <v>1.3832809667673718</v>
      </c>
      <c r="D91">
        <v>1.1059999999999999</v>
      </c>
    </row>
    <row r="92" spans="1:4" x14ac:dyDescent="0.35">
      <c r="A92" t="s">
        <v>294</v>
      </c>
      <c r="B92">
        <v>1.095</v>
      </c>
      <c r="C92">
        <v>1.403438066465257</v>
      </c>
      <c r="D92">
        <v>1.1079999999999999</v>
      </c>
    </row>
    <row r="93" spans="1:4" x14ac:dyDescent="0.35">
      <c r="A93" t="s">
        <v>295</v>
      </c>
      <c r="B93">
        <v>1.0979999999999999</v>
      </c>
      <c r="C93">
        <v>1.403438066465257</v>
      </c>
      <c r="D93">
        <v>1.1140000000000001</v>
      </c>
    </row>
    <row r="94" spans="1:4" x14ac:dyDescent="0.35">
      <c r="A94" t="s">
        <v>296</v>
      </c>
      <c r="B94">
        <v>1.091</v>
      </c>
      <c r="C94">
        <v>1.3946193353474323</v>
      </c>
      <c r="D94">
        <v>1.119</v>
      </c>
    </row>
  </sheetData>
  <autoFilter ref="F1:I94" xr:uid="{64D0D20D-2401-44DB-9EF1-A89215CEFFDA}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3C5DD-9CE5-4872-A37D-F826F305DCD7}">
  <dimension ref="A1:Y10"/>
  <sheetViews>
    <sheetView topLeftCell="A4" workbookViewId="0">
      <selection activeCell="C11" sqref="C11"/>
    </sheetView>
  </sheetViews>
  <sheetFormatPr defaultRowHeight="14.5" x14ac:dyDescent="0.35"/>
  <cols>
    <col min="1" max="1" width="18.54296875" style="12" customWidth="1"/>
    <col min="3" max="25" width="7.7265625" customWidth="1"/>
  </cols>
  <sheetData>
    <row r="1" spans="1:25" s="20" customFormat="1" x14ac:dyDescent="0.35">
      <c r="A1" s="21" t="s">
        <v>178</v>
      </c>
      <c r="B1" s="20" t="s">
        <v>179</v>
      </c>
      <c r="C1" s="20">
        <v>1997</v>
      </c>
      <c r="D1" s="20">
        <f>C1+1</f>
        <v>1998</v>
      </c>
      <c r="E1" s="20">
        <f t="shared" ref="E1:W1" si="0">D1+1</f>
        <v>1999</v>
      </c>
      <c r="F1" s="20">
        <f t="shared" si="0"/>
        <v>2000</v>
      </c>
      <c r="G1" s="20">
        <f t="shared" si="0"/>
        <v>2001</v>
      </c>
      <c r="H1" s="20">
        <f t="shared" si="0"/>
        <v>2002</v>
      </c>
      <c r="I1" s="20">
        <f t="shared" si="0"/>
        <v>2003</v>
      </c>
      <c r="J1" s="20">
        <f t="shared" si="0"/>
        <v>2004</v>
      </c>
      <c r="K1" s="20">
        <f t="shared" si="0"/>
        <v>2005</v>
      </c>
      <c r="L1" s="20">
        <f t="shared" si="0"/>
        <v>2006</v>
      </c>
      <c r="M1" s="20">
        <f t="shared" si="0"/>
        <v>2007</v>
      </c>
      <c r="N1" s="20">
        <f t="shared" si="0"/>
        <v>2008</v>
      </c>
      <c r="O1" s="20">
        <f t="shared" si="0"/>
        <v>2009</v>
      </c>
      <c r="P1" s="20">
        <f t="shared" si="0"/>
        <v>2010</v>
      </c>
      <c r="Q1" s="20">
        <f t="shared" si="0"/>
        <v>2011</v>
      </c>
      <c r="R1" s="20">
        <f t="shared" si="0"/>
        <v>2012</v>
      </c>
      <c r="S1" s="20">
        <f t="shared" si="0"/>
        <v>2013</v>
      </c>
      <c r="T1" s="20">
        <f t="shared" si="0"/>
        <v>2014</v>
      </c>
      <c r="U1" s="20">
        <f t="shared" si="0"/>
        <v>2015</v>
      </c>
      <c r="V1" s="20">
        <f t="shared" si="0"/>
        <v>2016</v>
      </c>
      <c r="W1" s="20">
        <f t="shared" si="0"/>
        <v>2017</v>
      </c>
      <c r="X1" s="20">
        <f>W1+1</f>
        <v>2018</v>
      </c>
      <c r="Y1" s="20">
        <f>X1+1</f>
        <v>2019</v>
      </c>
    </row>
    <row r="2" spans="1:25" x14ac:dyDescent="0.35">
      <c r="A2" s="12" t="s">
        <v>180</v>
      </c>
      <c r="B2">
        <v>2019</v>
      </c>
      <c r="C2">
        <v>78.2</v>
      </c>
      <c r="D2">
        <v>80</v>
      </c>
      <c r="E2">
        <v>81.8</v>
      </c>
      <c r="F2">
        <v>84.6</v>
      </c>
      <c r="G2">
        <v>85.5</v>
      </c>
      <c r="H2">
        <v>87.3</v>
      </c>
      <c r="I2">
        <v>89.5</v>
      </c>
      <c r="J2">
        <v>90.6</v>
      </c>
      <c r="K2">
        <v>92</v>
      </c>
      <c r="L2">
        <v>93.9</v>
      </c>
      <c r="M2">
        <v>95.1</v>
      </c>
      <c r="N2">
        <v>94.5</v>
      </c>
      <c r="O2">
        <v>93.3</v>
      </c>
      <c r="P2">
        <v>94.9</v>
      </c>
      <c r="Q2">
        <v>96.1</v>
      </c>
      <c r="R2">
        <v>95.8</v>
      </c>
      <c r="S2">
        <v>95.7</v>
      </c>
      <c r="T2">
        <v>96</v>
      </c>
      <c r="U2">
        <v>96.8</v>
      </c>
      <c r="V2">
        <v>97.8</v>
      </c>
      <c r="W2">
        <v>98.9</v>
      </c>
      <c r="X2">
        <v>99.6</v>
      </c>
      <c r="Y2">
        <v>100</v>
      </c>
    </row>
    <row r="3" spans="1:25" x14ac:dyDescent="0.35">
      <c r="A3" s="12" t="s">
        <v>177</v>
      </c>
      <c r="B3">
        <v>2022</v>
      </c>
      <c r="C3" s="2">
        <v>75.394769009490602</v>
      </c>
      <c r="D3" s="2">
        <v>77.38691095528425</v>
      </c>
      <c r="E3" s="2">
        <v>79.17820911281666</v>
      </c>
      <c r="F3" s="2">
        <v>82.472708026455336</v>
      </c>
      <c r="G3" s="2">
        <v>83.720913931649392</v>
      </c>
      <c r="H3" s="2">
        <v>85.208318957103586</v>
      </c>
      <c r="I3" s="2">
        <v>87.478225605098586</v>
      </c>
      <c r="J3" s="2">
        <v>88.652391540321503</v>
      </c>
      <c r="K3" s="2">
        <v>90.149120417362226</v>
      </c>
      <c r="L3" s="2">
        <v>91.824918916239469</v>
      </c>
      <c r="M3" s="2">
        <v>93.385826993299176</v>
      </c>
      <c r="N3" s="2">
        <v>92.83314198904155</v>
      </c>
      <c r="O3" s="2">
        <v>91.197288156928209</v>
      </c>
      <c r="P3" s="2">
        <v>92.880455714956028</v>
      </c>
      <c r="Q3" s="2">
        <v>93.695916910180017</v>
      </c>
      <c r="R3" s="2">
        <v>93.347940643282428</v>
      </c>
      <c r="S3" s="2">
        <v>93.162736819893894</v>
      </c>
      <c r="T3" s="2">
        <v>93.572117153213298</v>
      </c>
      <c r="U3" s="2">
        <v>93.97468942314876</v>
      </c>
      <c r="V3" s="2">
        <v>94.621237563740578</v>
      </c>
      <c r="W3" s="2">
        <v>96.190017691390921</v>
      </c>
      <c r="X3" s="2">
        <v>96.65689799971922</v>
      </c>
      <c r="Y3" s="2">
        <v>96.84686870307408</v>
      </c>
    </row>
    <row r="4" spans="1:25" x14ac:dyDescent="0.35">
      <c r="A4" s="12" t="s">
        <v>181</v>
      </c>
      <c r="B4">
        <v>2022</v>
      </c>
      <c r="C4" s="2">
        <v>74.250461207275791</v>
      </c>
      <c r="D4" s="2">
        <v>76.397966684717673</v>
      </c>
      <c r="E4" s="2">
        <v>78.127457606955062</v>
      </c>
      <c r="F4" s="2">
        <v>81.762303200825698</v>
      </c>
      <c r="G4" s="2">
        <v>83.127482076315914</v>
      </c>
      <c r="H4" s="2">
        <v>84.827381575915908</v>
      </c>
      <c r="I4" s="2">
        <v>87.121723575713645</v>
      </c>
      <c r="J4" s="2">
        <v>88.39805756129438</v>
      </c>
      <c r="K4" s="2">
        <v>90.21892886598043</v>
      </c>
      <c r="L4" s="2">
        <v>91.825515640950414</v>
      </c>
      <c r="M4" s="2">
        <v>93.869094130456276</v>
      </c>
      <c r="N4" s="2">
        <v>93.350019526482299</v>
      </c>
      <c r="O4" s="2">
        <v>91.169270486237266</v>
      </c>
      <c r="P4" s="2">
        <v>92.920269748631782</v>
      </c>
      <c r="Q4" s="2">
        <v>93.95533700128766</v>
      </c>
      <c r="R4" s="2">
        <v>93.390930714127435</v>
      </c>
      <c r="S4" s="2">
        <v>93.149213918741253</v>
      </c>
      <c r="T4" s="2">
        <v>93.639969435589151</v>
      </c>
      <c r="U4" s="2">
        <v>93.933089707228916</v>
      </c>
      <c r="V4" s="2">
        <v>94.461371479159567</v>
      </c>
      <c r="W4" s="2">
        <v>96.301594235061799</v>
      </c>
      <c r="X4" s="2">
        <v>96.613134203159888</v>
      </c>
      <c r="Y4" s="2">
        <v>96.839272039369703</v>
      </c>
    </row>
    <row r="5" spans="1:25" x14ac:dyDescent="0.35">
      <c r="A5" s="12" t="s">
        <v>182</v>
      </c>
      <c r="B5">
        <v>2022</v>
      </c>
      <c r="C5">
        <v>75.400000000000006</v>
      </c>
      <c r="D5">
        <v>77.400000000000006</v>
      </c>
      <c r="E5">
        <v>79.2</v>
      </c>
      <c r="F5">
        <v>82.5</v>
      </c>
      <c r="G5">
        <v>83.7</v>
      </c>
      <c r="H5">
        <v>85.2</v>
      </c>
      <c r="I5">
        <v>87.5</v>
      </c>
      <c r="J5">
        <v>88.7</v>
      </c>
      <c r="K5">
        <v>90.1</v>
      </c>
      <c r="L5">
        <v>91.8</v>
      </c>
      <c r="M5">
        <v>93.4</v>
      </c>
      <c r="N5">
        <v>92.8</v>
      </c>
      <c r="O5">
        <v>91.2</v>
      </c>
      <c r="P5">
        <v>92.9</v>
      </c>
      <c r="Q5">
        <v>93.7</v>
      </c>
      <c r="R5">
        <v>93.3</v>
      </c>
      <c r="S5">
        <v>93.2</v>
      </c>
      <c r="T5">
        <v>93.6</v>
      </c>
      <c r="U5">
        <v>94</v>
      </c>
      <c r="V5">
        <v>94.6</v>
      </c>
      <c r="W5">
        <v>96.2</v>
      </c>
      <c r="X5">
        <v>96.7</v>
      </c>
      <c r="Y5">
        <v>96.8</v>
      </c>
    </row>
    <row r="6" spans="1:25" x14ac:dyDescent="0.35">
      <c r="A6" s="12" t="s">
        <v>180</v>
      </c>
      <c r="B6">
        <v>1997</v>
      </c>
      <c r="C6">
        <f>C2*100/$C2</f>
        <v>100</v>
      </c>
      <c r="D6">
        <f t="shared" ref="D6:Y9" si="1">D2*100/$C2</f>
        <v>102.30179028132991</v>
      </c>
      <c r="E6">
        <f t="shared" si="1"/>
        <v>104.60358056265984</v>
      </c>
      <c r="F6">
        <f t="shared" si="1"/>
        <v>108.18414322250639</v>
      </c>
      <c r="G6">
        <f t="shared" si="1"/>
        <v>109.33503836317135</v>
      </c>
      <c r="H6">
        <f t="shared" si="1"/>
        <v>111.63682864450128</v>
      </c>
      <c r="I6">
        <f t="shared" si="1"/>
        <v>114.45012787723785</v>
      </c>
      <c r="J6">
        <f t="shared" si="1"/>
        <v>115.85677749360613</v>
      </c>
      <c r="K6">
        <f t="shared" si="1"/>
        <v>117.64705882352941</v>
      </c>
      <c r="L6">
        <f t="shared" si="1"/>
        <v>120.076726342711</v>
      </c>
      <c r="M6">
        <f t="shared" si="1"/>
        <v>121.61125319693095</v>
      </c>
      <c r="N6">
        <f t="shared" si="1"/>
        <v>120.84398976982096</v>
      </c>
      <c r="O6">
        <f t="shared" si="1"/>
        <v>119.30946291560102</v>
      </c>
      <c r="P6">
        <f t="shared" si="1"/>
        <v>121.35549872122762</v>
      </c>
      <c r="Q6">
        <f t="shared" si="1"/>
        <v>122.89002557544757</v>
      </c>
      <c r="R6">
        <f t="shared" si="1"/>
        <v>122.50639386189258</v>
      </c>
      <c r="S6">
        <f t="shared" si="1"/>
        <v>122.37851662404091</v>
      </c>
      <c r="T6">
        <f t="shared" si="1"/>
        <v>122.7621483375959</v>
      </c>
      <c r="U6">
        <f t="shared" si="1"/>
        <v>123.7851662404092</v>
      </c>
      <c r="V6">
        <f t="shared" si="1"/>
        <v>125.06393861892583</v>
      </c>
      <c r="W6">
        <f t="shared" si="1"/>
        <v>126.47058823529412</v>
      </c>
      <c r="X6">
        <f t="shared" si="1"/>
        <v>127.36572890025575</v>
      </c>
      <c r="Y6">
        <f t="shared" si="1"/>
        <v>127.8772378516624</v>
      </c>
    </row>
    <row r="7" spans="1:25" x14ac:dyDescent="0.35">
      <c r="A7" s="12" t="s">
        <v>177</v>
      </c>
      <c r="B7">
        <v>1997</v>
      </c>
      <c r="C7">
        <f>C3*100/$C3</f>
        <v>100</v>
      </c>
      <c r="D7">
        <f t="shared" ref="D7:R7" si="2">D3*100/$C3</f>
        <v>102.6422813836632</v>
      </c>
      <c r="E7">
        <f t="shared" si="2"/>
        <v>105.01817321417856</v>
      </c>
      <c r="F7">
        <f t="shared" si="2"/>
        <v>109.38783832081741</v>
      </c>
      <c r="G7">
        <f t="shared" si="2"/>
        <v>111.04339867545812</v>
      </c>
      <c r="H7">
        <f t="shared" si="2"/>
        <v>113.01622125319817</v>
      </c>
      <c r="I7">
        <f t="shared" si="2"/>
        <v>116.02691639533629</v>
      </c>
      <c r="J7">
        <f t="shared" si="2"/>
        <v>117.58427369034321</v>
      </c>
      <c r="K7">
        <f t="shared" si="2"/>
        <v>119.56946297695318</v>
      </c>
      <c r="L7">
        <f t="shared" si="2"/>
        <v>121.79216160829496</v>
      </c>
      <c r="M7">
        <f t="shared" si="2"/>
        <v>123.86247510293968</v>
      </c>
      <c r="N7">
        <f t="shared" si="2"/>
        <v>123.12942026171049</v>
      </c>
      <c r="O7">
        <f t="shared" si="2"/>
        <v>120.95970231760828</v>
      </c>
      <c r="P7">
        <f t="shared" si="2"/>
        <v>123.19217491503203</v>
      </c>
      <c r="Q7">
        <f t="shared" si="2"/>
        <v>124.27376347341244</v>
      </c>
      <c r="R7">
        <f t="shared" si="2"/>
        <v>123.81222446816159</v>
      </c>
      <c r="S7">
        <f t="shared" si="1"/>
        <v>123.56657901314968</v>
      </c>
      <c r="T7">
        <f t="shared" si="1"/>
        <v>124.10956142253656</v>
      </c>
      <c r="U7">
        <f t="shared" si="1"/>
        <v>124.64351394367868</v>
      </c>
      <c r="V7">
        <f t="shared" si="1"/>
        <v>125.50106434019285</v>
      </c>
      <c r="W7">
        <f t="shared" si="1"/>
        <v>127.58181894460428</v>
      </c>
      <c r="X7">
        <f t="shared" si="1"/>
        <v>128.20106655881148</v>
      </c>
      <c r="Y7">
        <f t="shared" si="1"/>
        <v>128.45303457443197</v>
      </c>
    </row>
    <row r="8" spans="1:25" x14ac:dyDescent="0.35">
      <c r="A8" s="12" t="s">
        <v>181</v>
      </c>
      <c r="B8">
        <v>1997</v>
      </c>
      <c r="C8">
        <f>C4*100/$C4</f>
        <v>100</v>
      </c>
      <c r="D8">
        <f t="shared" si="1"/>
        <v>102.89224530396783</v>
      </c>
      <c r="E8">
        <f t="shared" si="1"/>
        <v>105.22151153897393</v>
      </c>
      <c r="F8">
        <f t="shared" si="1"/>
        <v>110.11689607230861</v>
      </c>
      <c r="G8">
        <f t="shared" si="1"/>
        <v>111.95550939981268</v>
      </c>
      <c r="H8">
        <f t="shared" si="1"/>
        <v>114.24492211450895</v>
      </c>
      <c r="I8">
        <f t="shared" si="1"/>
        <v>117.33492581615991</v>
      </c>
      <c r="J8">
        <f t="shared" si="1"/>
        <v>119.05388346952418</v>
      </c>
      <c r="K8">
        <f t="shared" si="1"/>
        <v>121.5062201622256</v>
      </c>
      <c r="L8">
        <f t="shared" si="1"/>
        <v>123.66995995433957</v>
      </c>
      <c r="M8">
        <f t="shared" si="1"/>
        <v>126.42223712040465</v>
      </c>
      <c r="N8">
        <f t="shared" si="1"/>
        <v>125.72315108708705</v>
      </c>
      <c r="O8">
        <f t="shared" si="1"/>
        <v>122.78613358606803</v>
      </c>
      <c r="P8">
        <f t="shared" si="1"/>
        <v>125.14436710263362</v>
      </c>
      <c r="Q8">
        <f t="shared" si="1"/>
        <v>126.5383884135133</v>
      </c>
      <c r="R8">
        <f t="shared" si="1"/>
        <v>125.77824998745743</v>
      </c>
      <c r="S8">
        <f t="shared" si="1"/>
        <v>125.45270750400886</v>
      </c>
      <c r="T8">
        <f t="shared" si="1"/>
        <v>126.11365358955291</v>
      </c>
      <c r="U8">
        <f t="shared" si="1"/>
        <v>126.50842591402575</v>
      </c>
      <c r="V8">
        <f t="shared" si="1"/>
        <v>127.21991209652354</v>
      </c>
      <c r="W8">
        <f t="shared" si="1"/>
        <v>129.69831118789767</v>
      </c>
      <c r="X8">
        <f t="shared" si="1"/>
        <v>130.11789103027522</v>
      </c>
      <c r="Y8">
        <f t="shared" si="1"/>
        <v>130.42245188085167</v>
      </c>
    </row>
    <row r="9" spans="1:25" x14ac:dyDescent="0.35">
      <c r="A9" s="12" t="s">
        <v>182</v>
      </c>
      <c r="B9">
        <v>1997</v>
      </c>
      <c r="C9">
        <f>C5*100/$C5</f>
        <v>100</v>
      </c>
      <c r="D9">
        <f t="shared" si="1"/>
        <v>102.65251989389921</v>
      </c>
      <c r="E9">
        <f t="shared" si="1"/>
        <v>105.03978779840848</v>
      </c>
      <c r="F9">
        <f t="shared" si="1"/>
        <v>109.41644562334217</v>
      </c>
      <c r="G9">
        <f t="shared" si="1"/>
        <v>111.00795755968169</v>
      </c>
      <c r="H9">
        <f t="shared" si="1"/>
        <v>112.99734748010609</v>
      </c>
      <c r="I9">
        <f t="shared" si="1"/>
        <v>116.04774535809018</v>
      </c>
      <c r="J9">
        <f t="shared" si="1"/>
        <v>117.6392572944297</v>
      </c>
      <c r="K9">
        <f t="shared" si="1"/>
        <v>119.49602122015914</v>
      </c>
      <c r="L9">
        <f t="shared" si="1"/>
        <v>121.75066312997346</v>
      </c>
      <c r="M9">
        <f t="shared" si="1"/>
        <v>123.87267904509282</v>
      </c>
      <c r="N9">
        <f t="shared" si="1"/>
        <v>123.07692307692307</v>
      </c>
      <c r="O9">
        <f t="shared" si="1"/>
        <v>120.9549071618037</v>
      </c>
      <c r="P9">
        <f t="shared" si="1"/>
        <v>123.20954907161803</v>
      </c>
      <c r="Q9">
        <f t="shared" si="1"/>
        <v>124.27055702917771</v>
      </c>
      <c r="R9">
        <f t="shared" si="1"/>
        <v>123.74005305039788</v>
      </c>
      <c r="S9">
        <f t="shared" si="1"/>
        <v>123.60742705570291</v>
      </c>
      <c r="T9">
        <f t="shared" si="1"/>
        <v>124.13793103448275</v>
      </c>
      <c r="U9">
        <f t="shared" si="1"/>
        <v>124.6684350132626</v>
      </c>
      <c r="V9">
        <f t="shared" si="1"/>
        <v>125.46419098143235</v>
      </c>
      <c r="W9">
        <f t="shared" si="1"/>
        <v>127.58620689655172</v>
      </c>
      <c r="X9">
        <f t="shared" si="1"/>
        <v>128.24933687002653</v>
      </c>
      <c r="Y9">
        <f t="shared" si="1"/>
        <v>128.38196286472149</v>
      </c>
    </row>
    <row r="10" spans="1:25" x14ac:dyDescent="0.35">
      <c r="A10" s="12" t="s">
        <v>183</v>
      </c>
      <c r="B10">
        <v>1997</v>
      </c>
      <c r="C10">
        <v>100</v>
      </c>
      <c r="D10">
        <v>102.89224530396781</v>
      </c>
      <c r="E10">
        <v>105.22151153897393</v>
      </c>
      <c r="F10">
        <v>110.11689607230856</v>
      </c>
      <c r="G10">
        <v>111.95550939981267</v>
      </c>
      <c r="H10">
        <v>114.24492211450895</v>
      </c>
      <c r="I10">
        <v>117.3349258161599</v>
      </c>
      <c r="J10">
        <v>119.05388346952415</v>
      </c>
      <c r="K10">
        <v>121.5062201622256</v>
      </c>
      <c r="L10">
        <v>123.6699599543396</v>
      </c>
      <c r="M10">
        <v>126.42223712040463</v>
      </c>
      <c r="N10">
        <v>125.72315108708702</v>
      </c>
      <c r="O10">
        <v>122.786133586068</v>
      </c>
      <c r="P10">
        <v>125.14436710263364</v>
      </c>
      <c r="Q10">
        <v>126.53838841351332</v>
      </c>
      <c r="R10">
        <v>125.77824998745741</v>
      </c>
      <c r="S10">
        <v>125.45270750400881</v>
      </c>
      <c r="T10">
        <v>126.1136535895529</v>
      </c>
      <c r="U10">
        <v>126.50842591402574</v>
      </c>
      <c r="V10">
        <v>127.21991209652354</v>
      </c>
      <c r="W10">
        <v>129.69831118789767</v>
      </c>
      <c r="X10">
        <v>130.11789103027519</v>
      </c>
      <c r="Y10">
        <v>130.42245188085167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A66E9-6FC2-43A8-8A1A-48F77E53F556}">
  <dimension ref="A1:C24"/>
  <sheetViews>
    <sheetView workbookViewId="0">
      <selection activeCell="G31" sqref="G31"/>
    </sheetView>
  </sheetViews>
  <sheetFormatPr defaultRowHeight="14.5" x14ac:dyDescent="0.35"/>
  <cols>
    <col min="2" max="2" width="10.7265625" customWidth="1"/>
  </cols>
  <sheetData>
    <row r="1" spans="1:3" x14ac:dyDescent="0.35">
      <c r="A1" t="s">
        <v>0</v>
      </c>
      <c r="B1" t="s">
        <v>304</v>
      </c>
      <c r="C1" t="s">
        <v>305</v>
      </c>
    </row>
    <row r="2" spans="1:3" x14ac:dyDescent="0.35">
      <c r="A2">
        <v>1997</v>
      </c>
      <c r="B2">
        <v>55.340800000000002</v>
      </c>
      <c r="C2">
        <f>100-B2</f>
        <v>44.659199999999998</v>
      </c>
    </row>
    <row r="3" spans="1:3" x14ac:dyDescent="0.35">
      <c r="A3">
        <v>1998</v>
      </c>
      <c r="B3">
        <v>55.701900000000002</v>
      </c>
      <c r="C3">
        <f t="shared" ref="C3:C24" si="0">100-B3</f>
        <v>44.298099999999998</v>
      </c>
    </row>
    <row r="4" spans="1:3" x14ac:dyDescent="0.35">
      <c r="A4">
        <v>1999</v>
      </c>
      <c r="B4">
        <v>57.957999999999998</v>
      </c>
      <c r="C4">
        <f t="shared" si="0"/>
        <v>42.042000000000002</v>
      </c>
    </row>
    <row r="5" spans="1:3" x14ac:dyDescent="0.35">
      <c r="A5">
        <v>2000</v>
      </c>
      <c r="B5">
        <v>59.000399999999999</v>
      </c>
      <c r="C5">
        <f t="shared" si="0"/>
        <v>40.999600000000001</v>
      </c>
    </row>
    <row r="6" spans="1:3" x14ac:dyDescent="0.35">
      <c r="A6">
        <v>2001</v>
      </c>
      <c r="B6">
        <v>60.1113</v>
      </c>
      <c r="C6">
        <f t="shared" si="0"/>
        <v>39.8887</v>
      </c>
    </row>
    <row r="7" spans="1:3" x14ac:dyDescent="0.35">
      <c r="A7">
        <v>2002</v>
      </c>
      <c r="B7">
        <v>59.295699999999997</v>
      </c>
      <c r="C7">
        <f t="shared" si="0"/>
        <v>40.704300000000003</v>
      </c>
    </row>
    <row r="8" spans="1:3" x14ac:dyDescent="0.35">
      <c r="A8">
        <v>2003</v>
      </c>
      <c r="B8">
        <v>58.8142</v>
      </c>
      <c r="C8">
        <f t="shared" si="0"/>
        <v>41.1858</v>
      </c>
    </row>
    <row r="9" spans="1:3" x14ac:dyDescent="0.35">
      <c r="A9">
        <v>2004</v>
      </c>
      <c r="B9">
        <v>59.697499999999998</v>
      </c>
      <c r="C9">
        <f t="shared" si="0"/>
        <v>40.302500000000002</v>
      </c>
    </row>
    <row r="10" spans="1:3" x14ac:dyDescent="0.35">
      <c r="A10">
        <v>2005</v>
      </c>
      <c r="B10">
        <v>59.451999999999998</v>
      </c>
      <c r="C10">
        <f t="shared" si="0"/>
        <v>40.548000000000002</v>
      </c>
    </row>
    <row r="11" spans="1:3" x14ac:dyDescent="0.35">
      <c r="A11">
        <v>2006</v>
      </c>
      <c r="B11">
        <v>59.834600000000002</v>
      </c>
      <c r="C11">
        <f t="shared" si="0"/>
        <v>40.165399999999998</v>
      </c>
    </row>
    <row r="12" spans="1:3" x14ac:dyDescent="0.35">
      <c r="A12">
        <v>2007</v>
      </c>
      <c r="B12">
        <v>60.578299999999999</v>
      </c>
      <c r="C12">
        <f t="shared" si="0"/>
        <v>39.421700000000001</v>
      </c>
    </row>
    <row r="13" spans="1:3" x14ac:dyDescent="0.35">
      <c r="A13">
        <v>2008</v>
      </c>
      <c r="B13">
        <v>59.360599999999998</v>
      </c>
      <c r="C13">
        <f t="shared" si="0"/>
        <v>40.639400000000002</v>
      </c>
    </row>
    <row r="14" spans="1:3" x14ac:dyDescent="0.35">
      <c r="A14">
        <v>2009</v>
      </c>
      <c r="B14">
        <v>60.418700000000001</v>
      </c>
      <c r="C14">
        <f t="shared" si="0"/>
        <v>39.581299999999999</v>
      </c>
    </row>
    <row r="15" spans="1:3" x14ac:dyDescent="0.35">
      <c r="A15">
        <v>2010</v>
      </c>
      <c r="B15">
        <v>60.492100000000001</v>
      </c>
      <c r="C15">
        <f t="shared" si="0"/>
        <v>39.507899999999999</v>
      </c>
    </row>
    <row r="16" spans="1:3" x14ac:dyDescent="0.35">
      <c r="A16">
        <v>2011</v>
      </c>
      <c r="B16">
        <v>60.046100000000003</v>
      </c>
      <c r="C16">
        <f t="shared" si="0"/>
        <v>39.953899999999997</v>
      </c>
    </row>
    <row r="17" spans="1:3" x14ac:dyDescent="0.35">
      <c r="A17">
        <v>2012</v>
      </c>
      <c r="B17">
        <v>59.3185</v>
      </c>
      <c r="C17">
        <f t="shared" si="0"/>
        <v>40.6815</v>
      </c>
    </row>
    <row r="18" spans="1:3" x14ac:dyDescent="0.35">
      <c r="A18">
        <v>2013</v>
      </c>
      <c r="B18">
        <v>59.4114</v>
      </c>
      <c r="C18">
        <f t="shared" si="0"/>
        <v>40.5886</v>
      </c>
    </row>
    <row r="19" spans="1:3" x14ac:dyDescent="0.35">
      <c r="A19">
        <v>2014</v>
      </c>
      <c r="B19">
        <v>58.281199999999998</v>
      </c>
      <c r="C19">
        <f t="shared" si="0"/>
        <v>41.718800000000002</v>
      </c>
    </row>
    <row r="20" spans="1:3" x14ac:dyDescent="0.35">
      <c r="A20">
        <v>2015</v>
      </c>
      <c r="B20">
        <v>58.608400000000003</v>
      </c>
      <c r="C20">
        <f t="shared" si="0"/>
        <v>41.391599999999997</v>
      </c>
    </row>
    <row r="21" spans="1:3" x14ac:dyDescent="0.35">
      <c r="A21">
        <v>2016</v>
      </c>
      <c r="B21">
        <v>58.577100000000002</v>
      </c>
      <c r="C21">
        <f t="shared" si="0"/>
        <v>41.422899999999998</v>
      </c>
    </row>
    <row r="22" spans="1:3" x14ac:dyDescent="0.35">
      <c r="A22">
        <v>2017</v>
      </c>
      <c r="B22">
        <v>58.433999999999997</v>
      </c>
      <c r="C22">
        <f t="shared" si="0"/>
        <v>41.566000000000003</v>
      </c>
    </row>
    <row r="23" spans="1:3" x14ac:dyDescent="0.35">
      <c r="A23">
        <v>2018</v>
      </c>
      <c r="B23">
        <v>58.886400000000002</v>
      </c>
      <c r="C23">
        <f t="shared" si="0"/>
        <v>41.113599999999998</v>
      </c>
    </row>
    <row r="24" spans="1:3" x14ac:dyDescent="0.35">
      <c r="A24">
        <v>2019</v>
      </c>
      <c r="B24">
        <v>59.148800000000001</v>
      </c>
      <c r="C24">
        <f t="shared" si="0"/>
        <v>40.851199999999999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70522-93E5-4B17-AD12-5520AD3B40E6}">
  <dimension ref="A1:I29"/>
  <sheetViews>
    <sheetView zoomScaleNormal="100" workbookViewId="0">
      <selection activeCell="H12" sqref="H12"/>
    </sheetView>
  </sheetViews>
  <sheetFormatPr defaultRowHeight="14.5" x14ac:dyDescent="0.35"/>
  <cols>
    <col min="1" max="1" width="14.453125" customWidth="1"/>
    <col min="2" max="2" width="10.54296875" bestFit="1" customWidth="1"/>
    <col min="6" max="6" width="12" bestFit="1" customWidth="1"/>
  </cols>
  <sheetData>
    <row r="1" spans="1:9" s="22" customFormat="1" x14ac:dyDescent="0.35">
      <c r="A1" s="22" t="s">
        <v>319</v>
      </c>
      <c r="B1" s="22" t="s">
        <v>310</v>
      </c>
      <c r="C1" s="22" t="s">
        <v>311</v>
      </c>
      <c r="D1" s="25" t="s">
        <v>312</v>
      </c>
      <c r="E1" s="25"/>
      <c r="F1" s="22" t="s">
        <v>313</v>
      </c>
      <c r="G1" s="22" t="s">
        <v>315</v>
      </c>
    </row>
    <row r="2" spans="1:9" x14ac:dyDescent="0.35">
      <c r="A2" t="s">
        <v>317</v>
      </c>
      <c r="B2">
        <v>0.96307659999999995</v>
      </c>
      <c r="C2">
        <v>0.145565</v>
      </c>
      <c r="D2">
        <v>0.6572559</v>
      </c>
      <c r="E2">
        <v>1.2688969999999999</v>
      </c>
      <c r="F2">
        <v>0</v>
      </c>
      <c r="G2">
        <f>E2-$B2</f>
        <v>0.30582039999999999</v>
      </c>
      <c r="H2">
        <v>1</v>
      </c>
      <c r="I2">
        <v>0</v>
      </c>
    </row>
    <row r="3" spans="1:9" x14ac:dyDescent="0.35">
      <c r="A3" t="s">
        <v>318</v>
      </c>
      <c r="B3">
        <v>0.97590060000000001</v>
      </c>
      <c r="C3">
        <v>0.24408859999999999</v>
      </c>
      <c r="D3">
        <v>0.46091860000000001</v>
      </c>
      <c r="E3">
        <v>1.490883</v>
      </c>
      <c r="F3">
        <v>1E-3</v>
      </c>
      <c r="G3">
        <f>E3-$B3</f>
        <v>0.51498239999999995</v>
      </c>
      <c r="H3">
        <v>1</v>
      </c>
      <c r="I3">
        <v>0</v>
      </c>
    </row>
    <row r="4" spans="1:9" x14ac:dyDescent="0.35">
      <c r="A4" t="s">
        <v>314</v>
      </c>
      <c r="B4">
        <v>0.64178409999999997</v>
      </c>
      <c r="C4">
        <v>0.31670359999999997</v>
      </c>
      <c r="D4">
        <v>-2.9597600000000002E-2</v>
      </c>
      <c r="E4">
        <v>1.3131660000000001</v>
      </c>
      <c r="F4">
        <v>0.06</v>
      </c>
      <c r="G4">
        <f>E4-$B4</f>
        <v>0.67138190000000009</v>
      </c>
      <c r="H4">
        <v>1</v>
      </c>
      <c r="I4">
        <v>0</v>
      </c>
    </row>
    <row r="5" spans="1:9" x14ac:dyDescent="0.35">
      <c r="A5" t="s">
        <v>316</v>
      </c>
      <c r="B5">
        <v>0.7755071</v>
      </c>
      <c r="C5">
        <v>0.21055380000000001</v>
      </c>
      <c r="D5">
        <v>0.3312774</v>
      </c>
      <c r="E5">
        <v>1.2197370000000001</v>
      </c>
      <c r="F5">
        <v>2E-3</v>
      </c>
      <c r="G5">
        <f>E5-$B5</f>
        <v>0.44422990000000007</v>
      </c>
      <c r="H5">
        <v>1</v>
      </c>
      <c r="I5">
        <v>0</v>
      </c>
    </row>
    <row r="6" spans="1:9" x14ac:dyDescent="0.35">
      <c r="H6">
        <v>1</v>
      </c>
      <c r="I6">
        <v>0</v>
      </c>
    </row>
    <row r="7" spans="1:9" x14ac:dyDescent="0.35">
      <c r="A7" t="s">
        <v>317</v>
      </c>
      <c r="H7">
        <v>1</v>
      </c>
      <c r="I7">
        <v>0</v>
      </c>
    </row>
    <row r="8" spans="1:9" x14ac:dyDescent="0.35">
      <c r="A8" t="s">
        <v>320</v>
      </c>
      <c r="H8">
        <v>1</v>
      </c>
      <c r="I8">
        <v>0</v>
      </c>
    </row>
    <row r="9" spans="1:9" x14ac:dyDescent="0.35">
      <c r="A9">
        <v>10</v>
      </c>
      <c r="B9">
        <v>0.80190790000000001</v>
      </c>
      <c r="C9">
        <v>0.16998160000000001</v>
      </c>
      <c r="D9">
        <v>0.44478980000000001</v>
      </c>
      <c r="E9">
        <v>1.1590259999999999</v>
      </c>
      <c r="F9">
        <v>0</v>
      </c>
      <c r="G9">
        <f>E9-$B9</f>
        <v>0.35711809999999988</v>
      </c>
      <c r="H9">
        <v>1</v>
      </c>
      <c r="I9">
        <v>0</v>
      </c>
    </row>
    <row r="10" spans="1:9" x14ac:dyDescent="0.35">
      <c r="A10">
        <f>A9+10</f>
        <v>20</v>
      </c>
      <c r="B10">
        <v>0.75899110000000003</v>
      </c>
      <c r="C10">
        <v>0.14211270000000001</v>
      </c>
      <c r="D10">
        <v>0.46042339999999998</v>
      </c>
      <c r="E10">
        <v>1.0575589999999999</v>
      </c>
      <c r="F10">
        <v>0</v>
      </c>
      <c r="G10">
        <f t="shared" ref="G10:G29" si="0">E10-$B10</f>
        <v>0.29856789999999989</v>
      </c>
      <c r="H10">
        <v>1</v>
      </c>
      <c r="I10">
        <v>0</v>
      </c>
    </row>
    <row r="11" spans="1:9" x14ac:dyDescent="0.35">
      <c r="A11">
        <f t="shared" ref="A11:A17" si="1">A10+10</f>
        <v>30</v>
      </c>
      <c r="B11">
        <v>0.89030019999999999</v>
      </c>
      <c r="C11">
        <v>0.13269429999999999</v>
      </c>
      <c r="D11">
        <v>0.61151979999999995</v>
      </c>
      <c r="E11">
        <v>1.169081</v>
      </c>
      <c r="F11">
        <v>0</v>
      </c>
      <c r="G11">
        <f t="shared" si="0"/>
        <v>0.27878080000000005</v>
      </c>
      <c r="H11">
        <v>1</v>
      </c>
      <c r="I11">
        <v>0</v>
      </c>
    </row>
    <row r="12" spans="1:9" x14ac:dyDescent="0.35">
      <c r="A12">
        <f t="shared" si="1"/>
        <v>40</v>
      </c>
      <c r="B12">
        <v>0.94739739999999995</v>
      </c>
      <c r="C12">
        <v>0.13710310000000001</v>
      </c>
      <c r="D12">
        <v>0.65935449999999995</v>
      </c>
      <c r="E12">
        <v>1.2354400000000001</v>
      </c>
      <c r="F12">
        <v>0</v>
      </c>
      <c r="G12">
        <f t="shared" si="0"/>
        <v>0.28804260000000015</v>
      </c>
      <c r="H12">
        <v>1</v>
      </c>
      <c r="I12">
        <v>0</v>
      </c>
    </row>
    <row r="13" spans="1:9" x14ac:dyDescent="0.35">
      <c r="A13" t="s">
        <v>321</v>
      </c>
      <c r="B13">
        <v>0.96307659999999995</v>
      </c>
      <c r="C13">
        <v>0.145565</v>
      </c>
      <c r="D13">
        <v>0.6572559</v>
      </c>
      <c r="E13">
        <v>1.2688969999999999</v>
      </c>
      <c r="F13">
        <v>0</v>
      </c>
      <c r="G13">
        <f t="shared" si="0"/>
        <v>0.30582039999999999</v>
      </c>
      <c r="H13">
        <v>1</v>
      </c>
      <c r="I13">
        <v>0</v>
      </c>
    </row>
    <row r="14" spans="1:9" x14ac:dyDescent="0.35">
      <c r="A14">
        <v>60</v>
      </c>
      <c r="B14">
        <v>1.039703</v>
      </c>
      <c r="C14">
        <v>0.14602589999999999</v>
      </c>
      <c r="D14">
        <v>0.73291439999999997</v>
      </c>
      <c r="E14">
        <v>1.346492</v>
      </c>
      <c r="F14">
        <v>0</v>
      </c>
      <c r="G14">
        <f t="shared" si="0"/>
        <v>0.30678899999999998</v>
      </c>
      <c r="H14">
        <v>1</v>
      </c>
      <c r="I14">
        <v>0</v>
      </c>
    </row>
    <row r="15" spans="1:9" x14ac:dyDescent="0.35">
      <c r="A15">
        <f t="shared" si="1"/>
        <v>70</v>
      </c>
      <c r="B15">
        <v>1.139737</v>
      </c>
      <c r="C15">
        <v>0.14710780000000001</v>
      </c>
      <c r="D15">
        <v>0.83067480000000005</v>
      </c>
      <c r="E15">
        <v>1.4487989999999999</v>
      </c>
      <c r="F15">
        <v>0</v>
      </c>
      <c r="G15">
        <f t="shared" si="0"/>
        <v>0.30906199999999995</v>
      </c>
      <c r="H15">
        <v>1</v>
      </c>
      <c r="I15">
        <v>0</v>
      </c>
    </row>
    <row r="16" spans="1:9" x14ac:dyDescent="0.35">
      <c r="A16">
        <f t="shared" si="1"/>
        <v>80</v>
      </c>
      <c r="B16">
        <v>1.188709</v>
      </c>
      <c r="C16">
        <v>0.14915539999999999</v>
      </c>
      <c r="D16">
        <v>0.87534480000000003</v>
      </c>
      <c r="E16">
        <v>1.502073</v>
      </c>
      <c r="F16">
        <v>0</v>
      </c>
      <c r="G16">
        <f t="shared" si="0"/>
        <v>0.31336399999999998</v>
      </c>
      <c r="H16">
        <v>1</v>
      </c>
      <c r="I16">
        <v>0</v>
      </c>
    </row>
    <row r="17" spans="1:9" x14ac:dyDescent="0.35">
      <c r="A17">
        <f t="shared" si="1"/>
        <v>90</v>
      </c>
      <c r="B17">
        <v>1.2634380000000001</v>
      </c>
      <c r="C17">
        <v>0.15147630000000001</v>
      </c>
      <c r="D17">
        <v>0.94519819999999999</v>
      </c>
      <c r="E17">
        <v>1.5816779999999999</v>
      </c>
      <c r="F17">
        <v>0</v>
      </c>
      <c r="G17">
        <f t="shared" si="0"/>
        <v>0.31823999999999986</v>
      </c>
      <c r="H17">
        <v>1</v>
      </c>
      <c r="I17">
        <v>0</v>
      </c>
    </row>
    <row r="18" spans="1:9" x14ac:dyDescent="0.35">
      <c r="G18">
        <f t="shared" si="0"/>
        <v>0</v>
      </c>
      <c r="H18">
        <v>1</v>
      </c>
      <c r="I18">
        <v>0</v>
      </c>
    </row>
    <row r="19" spans="1:9" x14ac:dyDescent="0.35">
      <c r="A19" t="s">
        <v>318</v>
      </c>
      <c r="G19">
        <f t="shared" si="0"/>
        <v>0</v>
      </c>
      <c r="H19">
        <v>1</v>
      </c>
      <c r="I19">
        <v>0</v>
      </c>
    </row>
    <row r="20" spans="1:9" x14ac:dyDescent="0.35">
      <c r="A20" t="s">
        <v>320</v>
      </c>
      <c r="G20">
        <f t="shared" si="0"/>
        <v>0</v>
      </c>
      <c r="H20">
        <v>1</v>
      </c>
      <c r="I20">
        <v>0</v>
      </c>
    </row>
    <row r="21" spans="1:9" x14ac:dyDescent="0.35">
      <c r="A21">
        <v>10</v>
      </c>
      <c r="B21">
        <v>0.77994030000000003</v>
      </c>
      <c r="C21">
        <v>0.2713237</v>
      </c>
      <c r="D21">
        <v>0.2074973</v>
      </c>
      <c r="E21">
        <v>1.3523829999999999</v>
      </c>
      <c r="F21">
        <v>1.0999999999999999E-2</v>
      </c>
      <c r="G21">
        <f t="shared" si="0"/>
        <v>0.57244269999999986</v>
      </c>
      <c r="H21">
        <v>1</v>
      </c>
      <c r="I21">
        <v>0</v>
      </c>
    </row>
    <row r="22" spans="1:9" x14ac:dyDescent="0.35">
      <c r="A22">
        <f>A21+10</f>
        <v>20</v>
      </c>
      <c r="B22">
        <v>0.81402969999999997</v>
      </c>
      <c r="C22">
        <v>0.23344419999999999</v>
      </c>
      <c r="D22">
        <v>0.3215054</v>
      </c>
      <c r="E22">
        <v>1.306554</v>
      </c>
      <c r="F22">
        <v>3.0000000000000001E-3</v>
      </c>
      <c r="G22">
        <f t="shared" si="0"/>
        <v>0.49252430000000003</v>
      </c>
      <c r="H22">
        <v>1</v>
      </c>
      <c r="I22">
        <v>0</v>
      </c>
    </row>
    <row r="23" spans="1:9" x14ac:dyDescent="0.35">
      <c r="A23">
        <f t="shared" ref="A23:A29" si="2">A22+10</f>
        <v>30</v>
      </c>
      <c r="B23">
        <v>0.94655279999999997</v>
      </c>
      <c r="C23">
        <v>0.22248879999999999</v>
      </c>
      <c r="D23">
        <v>0.47714250000000002</v>
      </c>
      <c r="E23">
        <v>1.4159630000000001</v>
      </c>
      <c r="F23">
        <v>1E-3</v>
      </c>
      <c r="G23">
        <f t="shared" si="0"/>
        <v>0.46941020000000011</v>
      </c>
      <c r="H23">
        <v>1</v>
      </c>
      <c r="I23">
        <v>0</v>
      </c>
    </row>
    <row r="24" spans="1:9" x14ac:dyDescent="0.35">
      <c r="A24">
        <f t="shared" si="2"/>
        <v>40</v>
      </c>
      <c r="B24">
        <v>1.0051019999999999</v>
      </c>
      <c r="C24">
        <v>0.24124229999999999</v>
      </c>
      <c r="D24">
        <v>0.49612499999999998</v>
      </c>
      <c r="E24">
        <v>1.514079</v>
      </c>
      <c r="F24">
        <v>1E-3</v>
      </c>
      <c r="G24">
        <f t="shared" si="0"/>
        <v>0.50897700000000001</v>
      </c>
      <c r="H24">
        <v>1</v>
      </c>
      <c r="I24">
        <v>0</v>
      </c>
    </row>
    <row r="25" spans="1:9" x14ac:dyDescent="0.35">
      <c r="A25" t="s">
        <v>321</v>
      </c>
      <c r="B25">
        <v>0.97590060000000001</v>
      </c>
      <c r="C25">
        <v>0.24408859999999999</v>
      </c>
      <c r="D25">
        <v>0.46091860000000001</v>
      </c>
      <c r="E25">
        <v>1.490883</v>
      </c>
      <c r="F25">
        <v>0</v>
      </c>
      <c r="G25">
        <f t="shared" si="0"/>
        <v>0.51498239999999995</v>
      </c>
      <c r="H25">
        <v>1</v>
      </c>
      <c r="I25">
        <v>0</v>
      </c>
    </row>
    <row r="26" spans="1:9" x14ac:dyDescent="0.35">
      <c r="A26">
        <v>60</v>
      </c>
      <c r="B26">
        <v>1.1164970000000001</v>
      </c>
      <c r="C26">
        <v>0.23913400000000001</v>
      </c>
      <c r="D26">
        <v>0.61196810000000001</v>
      </c>
      <c r="E26">
        <v>1.6210260000000001</v>
      </c>
      <c r="F26">
        <v>0</v>
      </c>
      <c r="G26">
        <f t="shared" si="0"/>
        <v>0.50452900000000001</v>
      </c>
      <c r="H26">
        <v>1</v>
      </c>
      <c r="I26">
        <v>0</v>
      </c>
    </row>
    <row r="27" spans="1:9" x14ac:dyDescent="0.35">
      <c r="A27">
        <f t="shared" si="2"/>
        <v>70</v>
      </c>
      <c r="B27">
        <v>1.1918150000000001</v>
      </c>
      <c r="C27">
        <v>0.2459259</v>
      </c>
      <c r="D27">
        <v>0.67295680000000002</v>
      </c>
      <c r="E27">
        <v>1.7106730000000001</v>
      </c>
      <c r="F27">
        <v>0</v>
      </c>
      <c r="G27">
        <f t="shared" si="0"/>
        <v>0.51885800000000004</v>
      </c>
      <c r="H27">
        <v>1</v>
      </c>
      <c r="I27">
        <v>0</v>
      </c>
    </row>
    <row r="28" spans="1:9" x14ac:dyDescent="0.35">
      <c r="A28">
        <f t="shared" si="2"/>
        <v>80</v>
      </c>
      <c r="B28">
        <v>1.262184</v>
      </c>
      <c r="C28">
        <v>0.23419470000000001</v>
      </c>
      <c r="D28">
        <v>0.76807669999999995</v>
      </c>
      <c r="E28">
        <v>1.756292</v>
      </c>
      <c r="F28">
        <v>0</v>
      </c>
      <c r="G28">
        <f t="shared" si="0"/>
        <v>0.49410799999999999</v>
      </c>
      <c r="H28">
        <v>1</v>
      </c>
      <c r="I28">
        <v>0</v>
      </c>
    </row>
    <row r="29" spans="1:9" x14ac:dyDescent="0.35">
      <c r="A29">
        <f t="shared" si="2"/>
        <v>90</v>
      </c>
      <c r="B29">
        <v>1.2556259999999999</v>
      </c>
      <c r="C29">
        <v>0.23492859999999999</v>
      </c>
      <c r="D29">
        <v>0.75996980000000003</v>
      </c>
      <c r="E29">
        <v>1.751282</v>
      </c>
      <c r="F29">
        <v>0</v>
      </c>
      <c r="G29">
        <f t="shared" si="0"/>
        <v>0.4956560000000001</v>
      </c>
      <c r="H29">
        <v>1</v>
      </c>
      <c r="I29">
        <v>0</v>
      </c>
    </row>
  </sheetData>
  <mergeCells count="1">
    <mergeCell ref="D1:E1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5978E-5DD8-48C7-99E5-01F2CBE31AC6}">
  <dimension ref="A1:G19"/>
  <sheetViews>
    <sheetView zoomScale="115" zoomScaleNormal="115" workbookViewId="0">
      <selection activeCell="F2" sqref="F2"/>
    </sheetView>
  </sheetViews>
  <sheetFormatPr defaultRowHeight="14.5" x14ac:dyDescent="0.35"/>
  <cols>
    <col min="2" max="2" width="11.26953125" customWidth="1"/>
    <col min="3" max="3" width="10.81640625" customWidth="1"/>
    <col min="4" max="4" width="11.1796875" customWidth="1"/>
    <col min="5" max="5" width="10" customWidth="1"/>
  </cols>
  <sheetData>
    <row r="1" spans="1:7" s="24" customFormat="1" x14ac:dyDescent="0.35">
      <c r="B1" s="24" t="s">
        <v>322</v>
      </c>
      <c r="C1" s="24" t="s">
        <v>311</v>
      </c>
      <c r="D1" s="26" t="s">
        <v>324</v>
      </c>
      <c r="E1" s="26"/>
      <c r="F1" s="24" t="s">
        <v>323</v>
      </c>
    </row>
    <row r="2" spans="1:7" x14ac:dyDescent="0.35">
      <c r="A2" s="23">
        <v>10</v>
      </c>
      <c r="B2">
        <v>0.97199999999999998</v>
      </c>
      <c r="C2">
        <v>0.30080000000000001</v>
      </c>
      <c r="D2">
        <v>0.35470000000000002</v>
      </c>
      <c r="E2">
        <v>1.5891</v>
      </c>
      <c r="F2">
        <f>E2-B2</f>
        <v>0.61709999999999998</v>
      </c>
      <c r="G2">
        <v>1</v>
      </c>
    </row>
    <row r="3" spans="1:7" x14ac:dyDescent="0.35">
      <c r="A3" s="23">
        <v>25</v>
      </c>
      <c r="B3">
        <v>1.0486</v>
      </c>
      <c r="C3">
        <v>0.3105</v>
      </c>
      <c r="D3">
        <v>0.41149999999999998</v>
      </c>
      <c r="E3">
        <v>1.6857</v>
      </c>
      <c r="F3">
        <f>E3-B3</f>
        <v>0.6371</v>
      </c>
      <c r="G3">
        <v>1</v>
      </c>
    </row>
    <row r="4" spans="1:7" x14ac:dyDescent="0.35">
      <c r="A4" s="23">
        <v>50</v>
      </c>
      <c r="B4">
        <v>1.1299999999999999</v>
      </c>
      <c r="C4">
        <v>0.3473</v>
      </c>
      <c r="D4">
        <v>0.41720000000000002</v>
      </c>
      <c r="E4">
        <v>1.8425</v>
      </c>
      <c r="F4">
        <f>E4-B4</f>
        <v>0.71250000000000013</v>
      </c>
      <c r="G4">
        <v>1</v>
      </c>
    </row>
    <row r="5" spans="1:7" x14ac:dyDescent="0.35">
      <c r="A5" s="23">
        <v>75</v>
      </c>
      <c r="B5">
        <v>1.2154</v>
      </c>
      <c r="C5">
        <v>0.38479999999999998</v>
      </c>
      <c r="D5">
        <v>0.4259</v>
      </c>
      <c r="E5">
        <v>2.0049999999999999</v>
      </c>
      <c r="F5">
        <f>E5-B5</f>
        <v>0.78959999999999986</v>
      </c>
      <c r="G5">
        <v>1</v>
      </c>
    </row>
    <row r="6" spans="1:7" x14ac:dyDescent="0.35">
      <c r="A6" s="23">
        <v>90</v>
      </c>
      <c r="B6">
        <v>1.335</v>
      </c>
      <c r="C6">
        <v>0.38109999999999999</v>
      </c>
      <c r="D6">
        <v>0.55300000000000005</v>
      </c>
      <c r="E6">
        <v>2.117</v>
      </c>
      <c r="F6">
        <f>E6-B6</f>
        <v>0.78200000000000003</v>
      </c>
      <c r="G6">
        <v>1</v>
      </c>
    </row>
    <row r="8" spans="1:7" x14ac:dyDescent="0.35">
      <c r="A8" s="23">
        <v>10</v>
      </c>
      <c r="B8">
        <v>0.82079999999999997</v>
      </c>
      <c r="C8">
        <v>0.20930000000000001</v>
      </c>
      <c r="D8">
        <v>0.38109999999999999</v>
      </c>
      <c r="E8">
        <v>1.2605</v>
      </c>
      <c r="F8">
        <f>E8-B8</f>
        <v>0.43969999999999998</v>
      </c>
      <c r="G8">
        <v>1</v>
      </c>
    </row>
    <row r="9" spans="1:7" x14ac:dyDescent="0.35">
      <c r="A9" s="23">
        <f>A8+10</f>
        <v>20</v>
      </c>
      <c r="B9">
        <v>0.77680000000000005</v>
      </c>
      <c r="C9">
        <v>0.17649999999999999</v>
      </c>
      <c r="D9">
        <v>0.40589999999999998</v>
      </c>
      <c r="E9">
        <v>1.1476999999999999</v>
      </c>
      <c r="F9">
        <f t="shared" ref="F9:F16" si="0">E9-B9</f>
        <v>0.3708999999999999</v>
      </c>
      <c r="G9">
        <v>1</v>
      </c>
    </row>
    <row r="10" spans="1:7" x14ac:dyDescent="0.35">
      <c r="A10" s="23">
        <f t="shared" ref="A10:A16" si="1">A9+10</f>
        <v>30</v>
      </c>
      <c r="B10">
        <v>0.9103</v>
      </c>
      <c r="C10">
        <v>0.1736</v>
      </c>
      <c r="D10">
        <v>0.54549999999999998</v>
      </c>
      <c r="E10">
        <v>1.2750999999999999</v>
      </c>
      <c r="F10">
        <f t="shared" si="0"/>
        <v>0.3647999999999999</v>
      </c>
      <c r="G10">
        <v>1</v>
      </c>
    </row>
    <row r="11" spans="1:7" x14ac:dyDescent="0.35">
      <c r="A11" s="23">
        <f t="shared" si="1"/>
        <v>40</v>
      </c>
      <c r="B11">
        <v>0.96479999999999999</v>
      </c>
      <c r="C11">
        <v>0.18329999999999999</v>
      </c>
      <c r="D11">
        <v>0.57969999999999999</v>
      </c>
      <c r="E11">
        <v>1.3499000000000001</v>
      </c>
      <c r="F11">
        <f t="shared" si="0"/>
        <v>0.38510000000000011</v>
      </c>
      <c r="G11">
        <v>1</v>
      </c>
    </row>
    <row r="12" spans="1:7" x14ac:dyDescent="0.35">
      <c r="A12" s="23">
        <f t="shared" si="1"/>
        <v>50</v>
      </c>
      <c r="B12">
        <v>0.98399999999999999</v>
      </c>
      <c r="C12">
        <v>0.1898</v>
      </c>
      <c r="D12">
        <v>0.58520000000000005</v>
      </c>
      <c r="E12">
        <v>1.3829</v>
      </c>
      <c r="F12">
        <f t="shared" si="0"/>
        <v>0.39890000000000003</v>
      </c>
      <c r="G12">
        <v>1</v>
      </c>
    </row>
    <row r="13" spans="1:7" x14ac:dyDescent="0.35">
      <c r="A13" s="23">
        <f t="shared" si="1"/>
        <v>60</v>
      </c>
      <c r="B13">
        <v>1.0685</v>
      </c>
      <c r="C13">
        <v>0.19259999999999999</v>
      </c>
      <c r="D13">
        <v>0.66390000000000005</v>
      </c>
      <c r="E13">
        <v>1.4732000000000001</v>
      </c>
      <c r="F13">
        <f t="shared" si="0"/>
        <v>0.40470000000000006</v>
      </c>
      <c r="G13">
        <v>1</v>
      </c>
    </row>
    <row r="14" spans="1:7" x14ac:dyDescent="0.35">
      <c r="A14" s="23">
        <f t="shared" si="1"/>
        <v>70</v>
      </c>
      <c r="B14">
        <v>1.1698999999999999</v>
      </c>
      <c r="C14">
        <v>0.1953</v>
      </c>
      <c r="D14">
        <v>0.75949999999999995</v>
      </c>
      <c r="E14">
        <v>1.5802</v>
      </c>
      <c r="F14">
        <f t="shared" si="0"/>
        <v>0.41030000000000011</v>
      </c>
      <c r="G14">
        <v>1</v>
      </c>
    </row>
    <row r="15" spans="1:7" x14ac:dyDescent="0.35">
      <c r="A15" s="23">
        <f t="shared" si="1"/>
        <v>80</v>
      </c>
      <c r="B15">
        <v>1.2255</v>
      </c>
      <c r="C15">
        <v>0.1973</v>
      </c>
      <c r="D15">
        <v>0.81089999999999995</v>
      </c>
      <c r="E15">
        <v>1.64</v>
      </c>
      <c r="F15">
        <f t="shared" si="0"/>
        <v>0.41449999999999987</v>
      </c>
      <c r="G15">
        <v>1</v>
      </c>
    </row>
    <row r="16" spans="1:7" x14ac:dyDescent="0.35">
      <c r="A16" s="23">
        <f t="shared" si="1"/>
        <v>90</v>
      </c>
      <c r="B16">
        <v>1.3018000000000001</v>
      </c>
      <c r="C16">
        <v>0.20030000000000001</v>
      </c>
      <c r="D16">
        <v>0.88100000000000001</v>
      </c>
      <c r="E16">
        <v>1.7225999999999999</v>
      </c>
      <c r="F16">
        <f t="shared" si="0"/>
        <v>0.42079999999999984</v>
      </c>
      <c r="G16">
        <v>1</v>
      </c>
    </row>
    <row r="18" spans="1:7" x14ac:dyDescent="0.35">
      <c r="A18" t="s">
        <v>325</v>
      </c>
      <c r="B18">
        <v>1.1759999999999999</v>
      </c>
      <c r="C18">
        <v>0.23799999999999999</v>
      </c>
      <c r="D18">
        <v>0.68859999999999999</v>
      </c>
      <c r="E18">
        <v>1.6634</v>
      </c>
      <c r="F18">
        <f>E18-B18</f>
        <v>0.48740000000000006</v>
      </c>
      <c r="G18">
        <v>1</v>
      </c>
    </row>
    <row r="19" spans="1:7" x14ac:dyDescent="0.35">
      <c r="A19" t="s">
        <v>326</v>
      </c>
      <c r="B19">
        <v>1.361</v>
      </c>
      <c r="C19">
        <v>0.1757</v>
      </c>
      <c r="D19">
        <v>1</v>
      </c>
      <c r="E19">
        <v>1.7222</v>
      </c>
      <c r="F19">
        <f>E19-B19</f>
        <v>0.36119999999999997</v>
      </c>
      <c r="G19">
        <v>1</v>
      </c>
    </row>
  </sheetData>
  <mergeCells count="1">
    <mergeCell ref="D1:E1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D93AE-C435-412E-812E-E16DB06983DD}">
  <dimension ref="A1:G13"/>
  <sheetViews>
    <sheetView topLeftCell="A5" zoomScale="60" zoomScaleNormal="115" workbookViewId="0">
      <selection activeCell="I27" sqref="I27"/>
    </sheetView>
  </sheetViews>
  <sheetFormatPr defaultRowHeight="14.5" x14ac:dyDescent="0.35"/>
  <cols>
    <col min="1" max="1" width="14.1796875" bestFit="1" customWidth="1"/>
    <col min="2" max="2" width="11.54296875" customWidth="1"/>
  </cols>
  <sheetData>
    <row r="1" spans="1:7" x14ac:dyDescent="0.35">
      <c r="A1" s="24" t="s">
        <v>320</v>
      </c>
      <c r="B1" s="24" t="s">
        <v>322</v>
      </c>
      <c r="C1" s="24" t="s">
        <v>311</v>
      </c>
      <c r="D1" s="26" t="s">
        <v>324</v>
      </c>
      <c r="E1" s="26"/>
      <c r="F1" s="24" t="s">
        <v>323</v>
      </c>
      <c r="G1" s="24"/>
    </row>
    <row r="2" spans="1:7" x14ac:dyDescent="0.35">
      <c r="A2">
        <v>10</v>
      </c>
      <c r="B2">
        <v>0.64610000000000001</v>
      </c>
      <c r="C2">
        <v>0.1618</v>
      </c>
      <c r="D2">
        <v>0.30309999999999998</v>
      </c>
      <c r="E2">
        <v>0.98919999999999997</v>
      </c>
      <c r="F2">
        <f>E2-B2</f>
        <v>0.34309999999999996</v>
      </c>
      <c r="G2">
        <v>1</v>
      </c>
    </row>
    <row r="3" spans="1:7" x14ac:dyDescent="0.35">
      <c r="A3">
        <f>A2+10</f>
        <v>20</v>
      </c>
      <c r="B3">
        <v>0.71199999999999997</v>
      </c>
      <c r="C3">
        <v>0.14990000000000001</v>
      </c>
      <c r="D3">
        <v>0.39429999999999998</v>
      </c>
      <c r="E3">
        <v>1.0298</v>
      </c>
      <c r="F3">
        <f t="shared" ref="F3:F13" si="0">E3-B3</f>
        <v>0.31780000000000008</v>
      </c>
      <c r="G3">
        <v>1</v>
      </c>
    </row>
    <row r="4" spans="1:7" x14ac:dyDescent="0.35">
      <c r="A4">
        <f t="shared" ref="A4:A10" si="1">A3+10</f>
        <v>30</v>
      </c>
      <c r="B4">
        <v>0.88080000000000003</v>
      </c>
      <c r="C4">
        <v>0.1305</v>
      </c>
      <c r="D4">
        <v>0.60419999999999996</v>
      </c>
      <c r="E4">
        <v>1.1575</v>
      </c>
      <c r="F4">
        <f t="shared" si="0"/>
        <v>0.27669999999999995</v>
      </c>
      <c r="G4">
        <v>1</v>
      </c>
    </row>
    <row r="5" spans="1:7" x14ac:dyDescent="0.35">
      <c r="A5">
        <f t="shared" si="1"/>
        <v>40</v>
      </c>
      <c r="B5">
        <v>0.91579999999999995</v>
      </c>
      <c r="C5">
        <v>0.12330000000000001</v>
      </c>
      <c r="D5">
        <v>0.65449999999999997</v>
      </c>
      <c r="E5">
        <v>1.1772</v>
      </c>
      <c r="F5">
        <f t="shared" si="0"/>
        <v>0.26140000000000008</v>
      </c>
      <c r="G5">
        <v>1</v>
      </c>
    </row>
    <row r="6" spans="1:7" x14ac:dyDescent="0.35">
      <c r="A6">
        <f t="shared" si="1"/>
        <v>50</v>
      </c>
      <c r="B6">
        <v>0.94369999999999998</v>
      </c>
      <c r="C6">
        <v>0.121</v>
      </c>
      <c r="D6">
        <v>0.68710000000000004</v>
      </c>
      <c r="E6">
        <v>1.2001999999999999</v>
      </c>
      <c r="F6">
        <f t="shared" si="0"/>
        <v>0.25649999999999995</v>
      </c>
      <c r="G6">
        <v>1</v>
      </c>
    </row>
    <row r="7" spans="1:7" x14ac:dyDescent="0.35">
      <c r="A7">
        <f t="shared" si="1"/>
        <v>60</v>
      </c>
      <c r="B7">
        <v>1.03</v>
      </c>
      <c r="C7">
        <v>0.12609999999999999</v>
      </c>
      <c r="D7">
        <v>0.76270000000000004</v>
      </c>
      <c r="E7">
        <v>1.2974000000000001</v>
      </c>
      <c r="F7">
        <f t="shared" si="0"/>
        <v>0.26740000000000008</v>
      </c>
      <c r="G7">
        <v>1</v>
      </c>
    </row>
    <row r="8" spans="1:7" x14ac:dyDescent="0.35">
      <c r="A8">
        <f t="shared" si="1"/>
        <v>70</v>
      </c>
      <c r="B8">
        <v>1.1048</v>
      </c>
      <c r="C8">
        <v>0.1245</v>
      </c>
      <c r="D8">
        <v>0.84079999999999999</v>
      </c>
      <c r="E8">
        <v>1.3687</v>
      </c>
      <c r="F8">
        <f t="shared" si="0"/>
        <v>0.26390000000000002</v>
      </c>
      <c r="G8">
        <v>1</v>
      </c>
    </row>
    <row r="9" spans="1:7" x14ac:dyDescent="0.35">
      <c r="A9">
        <f>A8+10</f>
        <v>80</v>
      </c>
      <c r="B9">
        <v>1.1895</v>
      </c>
      <c r="C9">
        <v>0.12920000000000001</v>
      </c>
      <c r="D9">
        <v>0.91559999999999997</v>
      </c>
      <c r="E9">
        <v>1.4634</v>
      </c>
      <c r="F9">
        <f t="shared" si="0"/>
        <v>0.27390000000000003</v>
      </c>
      <c r="G9">
        <v>1</v>
      </c>
    </row>
    <row r="10" spans="1:7" x14ac:dyDescent="0.35">
      <c r="A10">
        <f t="shared" si="1"/>
        <v>90</v>
      </c>
      <c r="B10">
        <v>1.2591000000000001</v>
      </c>
      <c r="C10">
        <v>0.14990000000000001</v>
      </c>
      <c r="D10">
        <v>0.94120000000000004</v>
      </c>
      <c r="E10">
        <v>1.5769</v>
      </c>
      <c r="F10">
        <f t="shared" si="0"/>
        <v>0.31779999999999986</v>
      </c>
      <c r="G10">
        <v>1</v>
      </c>
    </row>
    <row r="12" spans="1:7" x14ac:dyDescent="0.35">
      <c r="A12" t="s">
        <v>325</v>
      </c>
      <c r="B12">
        <v>1.2575320000000001</v>
      </c>
      <c r="C12">
        <v>0.12584490000000001</v>
      </c>
      <c r="D12">
        <v>0.99075290000000005</v>
      </c>
      <c r="E12">
        <v>1.5243119999999999</v>
      </c>
      <c r="F12">
        <f t="shared" si="0"/>
        <v>0.2667799999999998</v>
      </c>
      <c r="G12">
        <v>1</v>
      </c>
    </row>
    <row r="13" spans="1:7" x14ac:dyDescent="0.35">
      <c r="A13" t="s">
        <v>326</v>
      </c>
      <c r="B13">
        <v>1.800745</v>
      </c>
      <c r="C13">
        <v>0.12022049999999999</v>
      </c>
      <c r="D13">
        <v>1.5458890000000001</v>
      </c>
      <c r="E13">
        <v>2.0556009999999998</v>
      </c>
      <c r="F13">
        <f t="shared" si="0"/>
        <v>0.25485599999999975</v>
      </c>
      <c r="G13">
        <v>1</v>
      </c>
    </row>
  </sheetData>
  <mergeCells count="1">
    <mergeCell ref="D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27C71-4C3B-4DE8-9714-FB21B562A65A}">
  <dimension ref="A1:X16"/>
  <sheetViews>
    <sheetView zoomScale="115" zoomScaleNormal="115" workbookViewId="0">
      <selection activeCell="A4" sqref="A4:X4"/>
    </sheetView>
  </sheetViews>
  <sheetFormatPr defaultRowHeight="14.5" x14ac:dyDescent="0.35"/>
  <cols>
    <col min="1" max="1" width="18.7265625" style="12" customWidth="1"/>
    <col min="2" max="24" width="7.7265625" customWidth="1"/>
  </cols>
  <sheetData>
    <row r="1" spans="1:24" s="1" customFormat="1" x14ac:dyDescent="0.3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>
        <v>2015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35">
      <c r="A2" s="12" t="s">
        <v>33</v>
      </c>
      <c r="B2">
        <v>7.07</v>
      </c>
      <c r="C2">
        <v>7.36</v>
      </c>
      <c r="D2">
        <v>7.66</v>
      </c>
      <c r="E2">
        <v>7.93</v>
      </c>
      <c r="F2">
        <v>8.2799999999999994</v>
      </c>
      <c r="G2">
        <v>8.6199999999999992</v>
      </c>
      <c r="H2">
        <v>8.9499999999999993</v>
      </c>
      <c r="I2">
        <v>9.26</v>
      </c>
      <c r="J2">
        <v>9.56</v>
      </c>
      <c r="K2">
        <v>9.91</v>
      </c>
      <c r="L2">
        <v>10.23</v>
      </c>
      <c r="M2" s="5">
        <v>10.63</v>
      </c>
      <c r="N2" s="5">
        <v>11.02</v>
      </c>
      <c r="O2" s="5">
        <v>11.15</v>
      </c>
      <c r="P2" s="5">
        <v>11.13</v>
      </c>
      <c r="Q2" s="5">
        <v>11.28</v>
      </c>
      <c r="R2" s="5">
        <v>11.59</v>
      </c>
      <c r="S2" s="5">
        <v>11.62</v>
      </c>
      <c r="T2" s="5">
        <v>11.78</v>
      </c>
      <c r="U2" s="5">
        <v>12.16</v>
      </c>
      <c r="V2" s="5">
        <v>12.47</v>
      </c>
      <c r="W2" s="5">
        <v>12.77</v>
      </c>
      <c r="X2" s="6">
        <v>13.28</v>
      </c>
    </row>
    <row r="3" spans="1:24" x14ac:dyDescent="0.35">
      <c r="A3" s="12" t="s">
        <v>34</v>
      </c>
      <c r="B3">
        <v>8.9</v>
      </c>
      <c r="C3">
        <v>9.3800000000000008</v>
      </c>
      <c r="D3">
        <v>9.7899999999999991</v>
      </c>
      <c r="E3">
        <v>10.220000000000001</v>
      </c>
      <c r="F3">
        <v>10.78</v>
      </c>
      <c r="G3">
        <v>11.35</v>
      </c>
      <c r="H3">
        <v>11.73</v>
      </c>
      <c r="I3">
        <v>12</v>
      </c>
      <c r="J3">
        <v>12.5</v>
      </c>
      <c r="K3">
        <v>12.97</v>
      </c>
      <c r="L3">
        <v>13.38</v>
      </c>
      <c r="M3">
        <v>13.94</v>
      </c>
      <c r="N3">
        <v>14.39</v>
      </c>
      <c r="O3">
        <v>14.6</v>
      </c>
      <c r="P3">
        <v>14.71</v>
      </c>
      <c r="Q3">
        <v>14.84</v>
      </c>
      <c r="R3">
        <v>15.14</v>
      </c>
      <c r="S3">
        <v>15.12</v>
      </c>
      <c r="T3">
        <v>15.26</v>
      </c>
      <c r="U3">
        <v>15.73</v>
      </c>
      <c r="V3">
        <v>16.16</v>
      </c>
      <c r="W3">
        <v>16.71</v>
      </c>
      <c r="X3">
        <v>17.27</v>
      </c>
    </row>
    <row r="4" spans="1:24" x14ac:dyDescent="0.35">
      <c r="A4" s="12" t="s">
        <v>26</v>
      </c>
      <c r="B4" s="7">
        <v>0.70099999999999996</v>
      </c>
      <c r="C4" s="7">
        <v>0.71200000000000008</v>
      </c>
      <c r="D4" s="7">
        <v>0.72099999999999997</v>
      </c>
      <c r="E4" s="7">
        <v>0.72699999999999998</v>
      </c>
      <c r="F4" s="7">
        <v>0.73599999999999999</v>
      </c>
      <c r="G4" s="7">
        <v>0.745</v>
      </c>
      <c r="H4" s="7">
        <v>0.755</v>
      </c>
      <c r="I4" s="7">
        <v>0.76500000000000001</v>
      </c>
      <c r="J4" s="7">
        <v>0.78099999999999992</v>
      </c>
      <c r="K4" s="7">
        <v>0.79900000000000004</v>
      </c>
      <c r="L4" s="7">
        <v>0.81799999999999995</v>
      </c>
      <c r="M4" s="7">
        <v>0.84699999999999998</v>
      </c>
      <c r="N4" s="7">
        <v>0.86599999999999999</v>
      </c>
      <c r="O4" s="7">
        <v>0.89400000000000002</v>
      </c>
      <c r="P4" s="7">
        <v>0.93400000000000005</v>
      </c>
      <c r="Q4" s="7">
        <v>0.96099999999999997</v>
      </c>
      <c r="R4" s="7">
        <v>0.98499999999999999</v>
      </c>
      <c r="S4" s="7">
        <v>1</v>
      </c>
      <c r="T4" s="7">
        <v>1</v>
      </c>
      <c r="U4" s="7">
        <v>1.0070000000000001</v>
      </c>
      <c r="V4" s="7">
        <v>1.034</v>
      </c>
      <c r="W4" s="7">
        <v>1.0590000000000002</v>
      </c>
      <c r="X4" s="7">
        <v>1.0780000000000001</v>
      </c>
    </row>
    <row r="5" spans="1:24" x14ac:dyDescent="0.35">
      <c r="A5" s="12" t="s">
        <v>36</v>
      </c>
      <c r="B5">
        <f>B2/B$4</f>
        <v>10.085592011412269</v>
      </c>
      <c r="C5">
        <f t="shared" ref="C5:X5" si="0">C2/C$4</f>
        <v>10.337078651685392</v>
      </c>
      <c r="D5">
        <f t="shared" si="0"/>
        <v>10.624133148404994</v>
      </c>
      <c r="E5">
        <f t="shared" si="0"/>
        <v>10.907840440165062</v>
      </c>
      <c r="F5">
        <f t="shared" si="0"/>
        <v>11.25</v>
      </c>
      <c r="G5">
        <f t="shared" si="0"/>
        <v>11.570469798657717</v>
      </c>
      <c r="H5">
        <f t="shared" si="0"/>
        <v>11.854304635761588</v>
      </c>
      <c r="I5">
        <f t="shared" si="0"/>
        <v>12.104575163398692</v>
      </c>
      <c r="J5">
        <f t="shared" si="0"/>
        <v>12.240717029449426</v>
      </c>
      <c r="K5">
        <f t="shared" si="0"/>
        <v>12.403003754693366</v>
      </c>
      <c r="L5">
        <f t="shared" si="0"/>
        <v>12.506112469437655</v>
      </c>
      <c r="M5">
        <f t="shared" si="0"/>
        <v>12.550177095631643</v>
      </c>
      <c r="N5">
        <f t="shared" si="0"/>
        <v>12.725173210161662</v>
      </c>
      <c r="O5">
        <f t="shared" si="0"/>
        <v>12.472035794183446</v>
      </c>
      <c r="P5">
        <f t="shared" si="0"/>
        <v>11.916488222698073</v>
      </c>
      <c r="Q5">
        <f t="shared" si="0"/>
        <v>11.73777315296566</v>
      </c>
      <c r="R5">
        <f t="shared" si="0"/>
        <v>11.766497461928934</v>
      </c>
      <c r="S5">
        <f t="shared" si="0"/>
        <v>11.62</v>
      </c>
      <c r="T5">
        <f t="shared" si="0"/>
        <v>11.78</v>
      </c>
      <c r="U5">
        <f t="shared" si="0"/>
        <v>12.075471698113207</v>
      </c>
      <c r="V5">
        <f t="shared" si="0"/>
        <v>12.059961315280464</v>
      </c>
      <c r="W5">
        <f t="shared" si="0"/>
        <v>12.058545797922566</v>
      </c>
      <c r="X5">
        <f t="shared" si="0"/>
        <v>12.319109461966603</v>
      </c>
    </row>
    <row r="6" spans="1:24" x14ac:dyDescent="0.35">
      <c r="A6" s="12" t="s">
        <v>35</v>
      </c>
      <c r="B6">
        <f>B3/B$4</f>
        <v>12.696148359486449</v>
      </c>
      <c r="C6">
        <f t="shared" ref="C6:X6" si="1">C3/C$4</f>
        <v>13.174157303370785</v>
      </c>
      <c r="D6">
        <f t="shared" si="1"/>
        <v>13.578363384188627</v>
      </c>
      <c r="E6">
        <f t="shared" si="1"/>
        <v>14.057771664374142</v>
      </c>
      <c r="F6">
        <f t="shared" si="1"/>
        <v>14.646739130434781</v>
      </c>
      <c r="G6">
        <f t="shared" si="1"/>
        <v>15.23489932885906</v>
      </c>
      <c r="H6">
        <f t="shared" si="1"/>
        <v>15.536423841059603</v>
      </c>
      <c r="I6">
        <f t="shared" si="1"/>
        <v>15.686274509803921</v>
      </c>
      <c r="J6">
        <f t="shared" si="1"/>
        <v>16.005121638924457</v>
      </c>
      <c r="K6">
        <f t="shared" si="1"/>
        <v>16.232790988735921</v>
      </c>
      <c r="L6">
        <f t="shared" si="1"/>
        <v>16.356968215158926</v>
      </c>
      <c r="M6">
        <f t="shared" si="1"/>
        <v>16.458087367178276</v>
      </c>
      <c r="N6">
        <f t="shared" si="1"/>
        <v>16.616628175519633</v>
      </c>
      <c r="O6">
        <f t="shared" si="1"/>
        <v>16.331096196868007</v>
      </c>
      <c r="P6">
        <f t="shared" si="1"/>
        <v>15.749464668094218</v>
      </c>
      <c r="Q6">
        <f t="shared" si="1"/>
        <v>15.442247658688865</v>
      </c>
      <c r="R6">
        <f t="shared" si="1"/>
        <v>15.370558375634518</v>
      </c>
      <c r="S6">
        <f t="shared" si="1"/>
        <v>15.12</v>
      </c>
      <c r="T6">
        <f t="shared" si="1"/>
        <v>15.26</v>
      </c>
      <c r="U6">
        <f t="shared" si="1"/>
        <v>15.620655412115193</v>
      </c>
      <c r="V6">
        <f t="shared" si="1"/>
        <v>15.628626692456479</v>
      </c>
      <c r="W6">
        <f t="shared" si="1"/>
        <v>15.779036827195466</v>
      </c>
      <c r="X6">
        <f t="shared" si="1"/>
        <v>16.020408163265305</v>
      </c>
    </row>
    <row r="7" spans="1:24" ht="29" x14ac:dyDescent="0.35">
      <c r="A7" s="4" t="s">
        <v>37</v>
      </c>
      <c r="B7">
        <f>B5*100/$B5</f>
        <v>100</v>
      </c>
      <c r="C7">
        <f t="shared" ref="C7:X7" si="2">C5*100/$B5</f>
        <v>102.49352383071371</v>
      </c>
      <c r="D7">
        <f t="shared" si="2"/>
        <v>105.33970773736776</v>
      </c>
      <c r="E7">
        <f t="shared" si="2"/>
        <v>108.15270365708216</v>
      </c>
      <c r="F7">
        <f t="shared" si="2"/>
        <v>111.54526166902404</v>
      </c>
      <c r="G7">
        <f t="shared" si="2"/>
        <v>114.72276278442799</v>
      </c>
      <c r="H7">
        <f t="shared" si="2"/>
        <v>117.53702333336454</v>
      </c>
      <c r="I7">
        <f t="shared" si="2"/>
        <v>120.01848924388236</v>
      </c>
      <c r="J7">
        <f t="shared" si="2"/>
        <v>121.36835413923689</v>
      </c>
      <c r="K7">
        <f t="shared" si="2"/>
        <v>122.97744882659192</v>
      </c>
      <c r="L7">
        <f t="shared" si="2"/>
        <v>123.99978558805935</v>
      </c>
      <c r="M7">
        <f t="shared" si="2"/>
        <v>124.43669227776212</v>
      </c>
      <c r="N7">
        <f t="shared" si="2"/>
        <v>126.17180226765666</v>
      </c>
      <c r="O7">
        <f t="shared" si="2"/>
        <v>123.66191077401125</v>
      </c>
      <c r="P7">
        <f t="shared" si="2"/>
        <v>118.15358195348441</v>
      </c>
      <c r="Q7">
        <f t="shared" si="2"/>
        <v>116.38159802304</v>
      </c>
      <c r="R7">
        <f t="shared" si="2"/>
        <v>116.66640340611291</v>
      </c>
      <c r="S7">
        <f t="shared" si="2"/>
        <v>115.2138613861386</v>
      </c>
      <c r="T7">
        <f t="shared" si="2"/>
        <v>116.8002828854314</v>
      </c>
      <c r="U7">
        <f t="shared" si="2"/>
        <v>119.72992447492726</v>
      </c>
      <c r="V7">
        <f t="shared" si="2"/>
        <v>119.57613694500148</v>
      </c>
      <c r="W7">
        <f t="shared" si="2"/>
        <v>119.56210190019404</v>
      </c>
      <c r="X7">
        <f t="shared" si="2"/>
        <v>122.1456256412813</v>
      </c>
    </row>
    <row r="8" spans="1:24" ht="29" x14ac:dyDescent="0.35">
      <c r="A8" s="4" t="s">
        <v>38</v>
      </c>
      <c r="B8">
        <f>B6*100/$B6</f>
        <v>100</v>
      </c>
      <c r="C8">
        <f t="shared" ref="C8:X8" si="3">C6*100/$B6</f>
        <v>103.76499179396539</v>
      </c>
      <c r="D8">
        <f t="shared" si="3"/>
        <v>106.94868238557558</v>
      </c>
      <c r="E8">
        <f t="shared" si="3"/>
        <v>110.72469591827274</v>
      </c>
      <c r="F8">
        <f t="shared" si="3"/>
        <v>115.36364191499753</v>
      </c>
      <c r="G8">
        <f t="shared" si="3"/>
        <v>119.99622954528316</v>
      </c>
      <c r="H8">
        <f t="shared" si="3"/>
        <v>122.37115856834586</v>
      </c>
      <c r="I8">
        <f t="shared" si="3"/>
        <v>123.55144304912974</v>
      </c>
      <c r="J8">
        <f t="shared" si="3"/>
        <v>126.06281200995555</v>
      </c>
      <c r="K8">
        <f t="shared" si="3"/>
        <v>127.8560279000436</v>
      </c>
      <c r="L8">
        <f t="shared" si="3"/>
        <v>128.83409796434162</v>
      </c>
      <c r="M8">
        <f t="shared" si="3"/>
        <v>129.63055330777496</v>
      </c>
      <c r="N8">
        <f t="shared" si="3"/>
        <v>130.87928484313778</v>
      </c>
      <c r="O8">
        <f t="shared" si="3"/>
        <v>128.6303194831963</v>
      </c>
      <c r="P8">
        <f t="shared" si="3"/>
        <v>124.04915429588816</v>
      </c>
      <c r="Q8">
        <f t="shared" si="3"/>
        <v>121.62938886225724</v>
      </c>
      <c r="R8">
        <f t="shared" si="3"/>
        <v>121.06473507100895</v>
      </c>
      <c r="S8">
        <f t="shared" si="3"/>
        <v>119.09123595505618</v>
      </c>
      <c r="T8">
        <f t="shared" si="3"/>
        <v>120.19393258426966</v>
      </c>
      <c r="U8">
        <f t="shared" si="3"/>
        <v>123.03460049317697</v>
      </c>
      <c r="V8">
        <f t="shared" si="3"/>
        <v>123.09738552148303</v>
      </c>
      <c r="W8">
        <f t="shared" si="3"/>
        <v>124.28207658274181</v>
      </c>
      <c r="X8">
        <f t="shared" si="3"/>
        <v>126.18321485897729</v>
      </c>
    </row>
    <row r="9" spans="1:24" x14ac:dyDescent="0.35">
      <c r="A9" s="4" t="s">
        <v>39</v>
      </c>
      <c r="B9">
        <f>B7-B8</f>
        <v>0</v>
      </c>
      <c r="C9">
        <f t="shared" ref="C9:X9" si="4">C7-C8</f>
        <v>-1.2714679632516805</v>
      </c>
      <c r="D9">
        <f t="shared" si="4"/>
        <v>-1.6089746482078198</v>
      </c>
      <c r="E9">
        <f t="shared" si="4"/>
        <v>-2.5719922611905872</v>
      </c>
      <c r="F9">
        <f t="shared" si="4"/>
        <v>-3.8183802459734864</v>
      </c>
      <c r="G9">
        <f t="shared" si="4"/>
        <v>-5.2734667608551717</v>
      </c>
      <c r="H9">
        <f t="shared" si="4"/>
        <v>-4.8341352349813178</v>
      </c>
      <c r="I9">
        <f t="shared" si="4"/>
        <v>-3.5329538052473879</v>
      </c>
      <c r="J9">
        <f t="shared" si="4"/>
        <v>-4.694457870718665</v>
      </c>
      <c r="K9">
        <f t="shared" si="4"/>
        <v>-4.8785790734516752</v>
      </c>
      <c r="L9">
        <f t="shared" si="4"/>
        <v>-4.83431237628227</v>
      </c>
      <c r="M9">
        <f t="shared" si="4"/>
        <v>-5.1938610300128403</v>
      </c>
      <c r="N9">
        <f t="shared" si="4"/>
        <v>-4.7074825754811229</v>
      </c>
      <c r="O9">
        <f t="shared" si="4"/>
        <v>-4.9684087091850557</v>
      </c>
      <c r="P9">
        <f t="shared" si="4"/>
        <v>-5.8955723424037529</v>
      </c>
      <c r="Q9">
        <f t="shared" si="4"/>
        <v>-5.2477908392172452</v>
      </c>
      <c r="R9">
        <f t="shared" si="4"/>
        <v>-4.3983316648960482</v>
      </c>
      <c r="S9">
        <f t="shared" si="4"/>
        <v>-3.877374568917574</v>
      </c>
      <c r="T9">
        <f t="shared" si="4"/>
        <v>-3.3936496988382601</v>
      </c>
      <c r="U9">
        <f t="shared" si="4"/>
        <v>-3.3046760182497081</v>
      </c>
      <c r="V9">
        <f t="shared" si="4"/>
        <v>-3.521248576481554</v>
      </c>
      <c r="W9">
        <f t="shared" si="4"/>
        <v>-4.7199746825477717</v>
      </c>
      <c r="X9">
        <f t="shared" si="4"/>
        <v>-4.0375892176959951</v>
      </c>
    </row>
    <row r="10" spans="1:24" ht="29" x14ac:dyDescent="0.35">
      <c r="A10" s="4" t="s">
        <v>40</v>
      </c>
      <c r="B10">
        <v>0</v>
      </c>
      <c r="C10">
        <f>C9-B9</f>
        <v>-1.2714679632516805</v>
      </c>
      <c r="D10">
        <f>D9-C9</f>
        <v>-0.33750668495613922</v>
      </c>
      <c r="E10">
        <f>E9-D9</f>
        <v>-0.96301761298276745</v>
      </c>
      <c r="F10">
        <f>F9-E9</f>
        <v>-1.2463879847828991</v>
      </c>
      <c r="G10">
        <f>G9-F9</f>
        <v>-1.4550865148816854</v>
      </c>
      <c r="H10">
        <f t="shared" ref="H10:X10" si="5">H9-G9</f>
        <v>0.43933152587385393</v>
      </c>
      <c r="I10">
        <f t="shared" si="5"/>
        <v>1.3011814297339299</v>
      </c>
      <c r="J10">
        <f t="shared" si="5"/>
        <v>-1.1615040654712772</v>
      </c>
      <c r="K10">
        <f t="shared" si="5"/>
        <v>-0.18412120273301014</v>
      </c>
      <c r="L10">
        <f t="shared" si="5"/>
        <v>4.4266697169405234E-2</v>
      </c>
      <c r="M10">
        <f t="shared" si="5"/>
        <v>-0.35954865373057032</v>
      </c>
      <c r="N10">
        <f t="shared" si="5"/>
        <v>0.48637845453171735</v>
      </c>
      <c r="O10">
        <f t="shared" si="5"/>
        <v>-0.26092613370393281</v>
      </c>
      <c r="P10">
        <f t="shared" si="5"/>
        <v>-0.92716363321869721</v>
      </c>
      <c r="Q10">
        <f t="shared" si="5"/>
        <v>0.64778150318650773</v>
      </c>
      <c r="R10">
        <f t="shared" si="5"/>
        <v>0.849459174321197</v>
      </c>
      <c r="S10">
        <f t="shared" si="5"/>
        <v>0.52095709597847417</v>
      </c>
      <c r="T10">
        <f t="shared" si="5"/>
        <v>0.48372487007931397</v>
      </c>
      <c r="U10">
        <f t="shared" si="5"/>
        <v>8.8973680588551929E-2</v>
      </c>
      <c r="V10">
        <f t="shared" si="5"/>
        <v>-0.21657255823184585</v>
      </c>
      <c r="W10">
        <f t="shared" si="5"/>
        <v>-1.1987261060662178</v>
      </c>
      <c r="X10">
        <f t="shared" si="5"/>
        <v>0.68238546485177665</v>
      </c>
    </row>
    <row r="11" spans="1:24" ht="29" x14ac:dyDescent="0.35">
      <c r="A11" s="4" t="s">
        <v>57</v>
      </c>
      <c r="B11">
        <f t="shared" ref="B11:G11" si="6">B5*100/$H5</f>
        <v>85.07957506833813</v>
      </c>
      <c r="C11">
        <f t="shared" si="6"/>
        <v>87.201054547737115</v>
      </c>
      <c r="D11">
        <f t="shared" si="6"/>
        <v>89.622575721181803</v>
      </c>
      <c r="E11">
        <f t="shared" si="6"/>
        <v>92.015860696364498</v>
      </c>
      <c r="F11">
        <f t="shared" si="6"/>
        <v>94.902234636871512</v>
      </c>
      <c r="G11">
        <f t="shared" si="6"/>
        <v>97.605639083648896</v>
      </c>
      <c r="H11">
        <f>H5*100/$H5</f>
        <v>100</v>
      </c>
      <c r="I11">
        <f t="shared" ref="I11:X11" si="7">I5*100/$H5</f>
        <v>102.11122065213424</v>
      </c>
      <c r="J11">
        <f t="shared" si="7"/>
        <v>103.25967996909853</v>
      </c>
      <c r="K11">
        <f t="shared" si="7"/>
        <v>104.62869089154739</v>
      </c>
      <c r="L11">
        <f t="shared" si="7"/>
        <v>105.4984906639713</v>
      </c>
      <c r="M11">
        <f t="shared" si="7"/>
        <v>105.87020901901555</v>
      </c>
      <c r="N11">
        <f t="shared" si="7"/>
        <v>107.34643322538611</v>
      </c>
      <c r="O11">
        <f t="shared" si="7"/>
        <v>105.21102820791623</v>
      </c>
      <c r="P11">
        <f t="shared" si="7"/>
        <v>100.5245654540452</v>
      </c>
      <c r="Q11">
        <f t="shared" si="7"/>
        <v>99.016969055743843</v>
      </c>
      <c r="R11">
        <f t="shared" si="7"/>
        <v>99.259280265434029</v>
      </c>
      <c r="S11">
        <f t="shared" si="7"/>
        <v>98.023463687150851</v>
      </c>
      <c r="T11">
        <f t="shared" si="7"/>
        <v>99.373184357541916</v>
      </c>
      <c r="U11">
        <f t="shared" si="7"/>
        <v>101.86571097291029</v>
      </c>
      <c r="V11">
        <f t="shared" si="7"/>
        <v>101.73486919594136</v>
      </c>
      <c r="W11">
        <f t="shared" si="7"/>
        <v>101.72292823945853</v>
      </c>
      <c r="X11">
        <f t="shared" si="7"/>
        <v>103.9209792601652</v>
      </c>
    </row>
    <row r="12" spans="1:24" ht="29" x14ac:dyDescent="0.35">
      <c r="A12" s="4" t="s">
        <v>58</v>
      </c>
      <c r="B12">
        <f t="shared" ref="B12:G12" si="8">B6*100/$H6</f>
        <v>81.718601972824118</v>
      </c>
      <c r="C12">
        <f t="shared" si="8"/>
        <v>84.795300631244174</v>
      </c>
      <c r="D12">
        <f t="shared" si="8"/>
        <v>87.396968073848356</v>
      </c>
      <c r="E12">
        <f t="shared" si="8"/>
        <v>90.482673543073119</v>
      </c>
      <c r="F12">
        <f t="shared" si="8"/>
        <v>94.273555357870919</v>
      </c>
      <c r="G12">
        <f t="shared" si="8"/>
        <v>98.059241204506307</v>
      </c>
      <c r="H12">
        <f>H6*100/$H6</f>
        <v>100</v>
      </c>
      <c r="I12">
        <f t="shared" ref="I12:X12" si="9">I6*100/$H6</f>
        <v>100.96451197699881</v>
      </c>
      <c r="J12">
        <f t="shared" si="9"/>
        <v>103.01676758216509</v>
      </c>
      <c r="K12">
        <f t="shared" si="9"/>
        <v>104.48215853789958</v>
      </c>
      <c r="L12">
        <f t="shared" si="9"/>
        <v>105.28142372075862</v>
      </c>
      <c r="M12">
        <f t="shared" si="9"/>
        <v>105.93227589275018</v>
      </c>
      <c r="N12">
        <f t="shared" si="9"/>
        <v>106.95272184584248</v>
      </c>
      <c r="O12">
        <f t="shared" si="9"/>
        <v>105.11489879484522</v>
      </c>
      <c r="P12">
        <f t="shared" si="9"/>
        <v>101.37123464971128</v>
      </c>
      <c r="Q12">
        <f t="shared" si="9"/>
        <v>99.393836166326452</v>
      </c>
      <c r="R12">
        <f t="shared" si="9"/>
        <v>98.932408982131804</v>
      </c>
      <c r="S12">
        <f t="shared" si="9"/>
        <v>97.319693094629145</v>
      </c>
      <c r="T12">
        <f t="shared" si="9"/>
        <v>98.22080136402387</v>
      </c>
      <c r="U12">
        <f t="shared" si="9"/>
        <v>100.54215546587358</v>
      </c>
      <c r="V12">
        <f t="shared" si="9"/>
        <v>100.59346251325354</v>
      </c>
      <c r="W12">
        <f t="shared" si="9"/>
        <v>101.56157548621123</v>
      </c>
      <c r="X12">
        <f t="shared" si="9"/>
        <v>103.1151591071211</v>
      </c>
    </row>
    <row r="13" spans="1:24" x14ac:dyDescent="0.35">
      <c r="A13" s="4" t="s">
        <v>39</v>
      </c>
      <c r="B13">
        <f>B11-B12</f>
        <v>3.3609730955140122</v>
      </c>
      <c r="C13">
        <f t="shared" ref="C13:X13" si="10">C11-C12</f>
        <v>2.4057539164929409</v>
      </c>
      <c r="D13">
        <f t="shared" si="10"/>
        <v>2.2256076473334474</v>
      </c>
      <c r="E13">
        <f t="shared" si="10"/>
        <v>1.5331871532913794</v>
      </c>
      <c r="F13">
        <f t="shared" si="10"/>
        <v>0.62867927900059328</v>
      </c>
      <c r="G13">
        <f t="shared" si="10"/>
        <v>-0.45360212085741125</v>
      </c>
      <c r="H13">
        <f t="shared" si="10"/>
        <v>0</v>
      </c>
      <c r="I13">
        <f t="shared" si="10"/>
        <v>1.1467086751354287</v>
      </c>
      <c r="J13">
        <f t="shared" si="10"/>
        <v>0.24291238693344042</v>
      </c>
      <c r="K13">
        <f t="shared" si="10"/>
        <v>0.14653235364781381</v>
      </c>
      <c r="L13">
        <f t="shared" si="10"/>
        <v>0.2170669432126715</v>
      </c>
      <c r="M13">
        <f t="shared" si="10"/>
        <v>-6.2066873734636374E-2</v>
      </c>
      <c r="N13">
        <f t="shared" si="10"/>
        <v>0.39371137954363178</v>
      </c>
      <c r="O13">
        <f t="shared" si="10"/>
        <v>9.6129413071011527E-2</v>
      </c>
      <c r="P13">
        <f t="shared" si="10"/>
        <v>-0.84666919566608101</v>
      </c>
      <c r="Q13">
        <f t="shared" si="10"/>
        <v>-0.37686711058260869</v>
      </c>
      <c r="R13">
        <f t="shared" si="10"/>
        <v>0.32687128330222492</v>
      </c>
      <c r="S13">
        <f t="shared" si="10"/>
        <v>0.70377059252170682</v>
      </c>
      <c r="T13">
        <f t="shared" si="10"/>
        <v>1.1523829935180459</v>
      </c>
      <c r="U13">
        <f t="shared" si="10"/>
        <v>1.3235555070367155</v>
      </c>
      <c r="V13">
        <f t="shared" si="10"/>
        <v>1.1414066826878155</v>
      </c>
      <c r="W13">
        <f t="shared" si="10"/>
        <v>0.16135275324730003</v>
      </c>
      <c r="X13">
        <f t="shared" si="10"/>
        <v>0.80582015304409538</v>
      </c>
    </row>
    <row r="14" spans="1:24" ht="29" x14ac:dyDescent="0.35">
      <c r="A14" s="4" t="s">
        <v>40</v>
      </c>
      <c r="B14">
        <v>0</v>
      </c>
      <c r="C14">
        <f t="shared" ref="C14:X14" si="11">C13-B13</f>
        <v>-0.95521917902107134</v>
      </c>
      <c r="D14">
        <f t="shared" si="11"/>
        <v>-0.1801462691594935</v>
      </c>
      <c r="E14">
        <f t="shared" si="11"/>
        <v>-0.69242049404206796</v>
      </c>
      <c r="F14">
        <f t="shared" si="11"/>
        <v>-0.90450787429078616</v>
      </c>
      <c r="G14">
        <f t="shared" si="11"/>
        <v>-1.0822813998580045</v>
      </c>
      <c r="H14">
        <f t="shared" si="11"/>
        <v>0.45360212085741125</v>
      </c>
      <c r="I14">
        <f t="shared" si="11"/>
        <v>1.1467086751354287</v>
      </c>
      <c r="J14">
        <f t="shared" si="11"/>
        <v>-0.90379628820198832</v>
      </c>
      <c r="K14">
        <f t="shared" si="11"/>
        <v>-9.638003328562661E-2</v>
      </c>
      <c r="L14">
        <f t="shared" si="11"/>
        <v>7.0534589564857697E-2</v>
      </c>
      <c r="M14">
        <f t="shared" si="11"/>
        <v>-0.27913381694730788</v>
      </c>
      <c r="N14">
        <f t="shared" si="11"/>
        <v>0.45577825327826815</v>
      </c>
      <c r="O14">
        <f t="shared" si="11"/>
        <v>-0.29758196647262025</v>
      </c>
      <c r="P14">
        <f t="shared" si="11"/>
        <v>-0.94279860873709254</v>
      </c>
      <c r="Q14">
        <f t="shared" si="11"/>
        <v>0.46980208508347232</v>
      </c>
      <c r="R14">
        <f t="shared" si="11"/>
        <v>0.70373839388483361</v>
      </c>
      <c r="S14">
        <f t="shared" si="11"/>
        <v>0.37689930921948189</v>
      </c>
      <c r="T14">
        <f t="shared" si="11"/>
        <v>0.44861240099633903</v>
      </c>
      <c r="U14">
        <f t="shared" si="11"/>
        <v>0.17117251351866969</v>
      </c>
      <c r="V14">
        <f t="shared" si="11"/>
        <v>-0.18214882434890001</v>
      </c>
      <c r="W14">
        <f t="shared" si="11"/>
        <v>-0.9800539294405155</v>
      </c>
      <c r="X14">
        <f t="shared" si="11"/>
        <v>0.64446739979679535</v>
      </c>
    </row>
    <row r="15" spans="1:24" ht="29" x14ac:dyDescent="0.35">
      <c r="A15" s="4" t="s">
        <v>306</v>
      </c>
      <c r="N15">
        <f>N11*100/$N11</f>
        <v>99.999999999999986</v>
      </c>
      <c r="O15">
        <f t="shared" ref="O15:X15" si="12">O11*100/$N11</f>
        <v>98.01073500692253</v>
      </c>
      <c r="P15">
        <f t="shared" si="12"/>
        <v>93.644998192890483</v>
      </c>
      <c r="Q15">
        <f t="shared" si="12"/>
        <v>92.240576683015078</v>
      </c>
      <c r="R15">
        <f t="shared" si="12"/>
        <v>92.466304918606681</v>
      </c>
      <c r="S15">
        <f t="shared" si="12"/>
        <v>91.315063520871149</v>
      </c>
      <c r="T15">
        <f t="shared" si="12"/>
        <v>92.572413793103465</v>
      </c>
      <c r="U15">
        <f t="shared" si="12"/>
        <v>94.894360168475828</v>
      </c>
      <c r="V15">
        <f t="shared" si="12"/>
        <v>94.772472767993477</v>
      </c>
      <c r="W15">
        <f t="shared" si="12"/>
        <v>94.761349010897831</v>
      </c>
      <c r="X15">
        <f t="shared" si="12"/>
        <v>96.808972722895433</v>
      </c>
    </row>
    <row r="16" spans="1:24" ht="29" x14ac:dyDescent="0.35">
      <c r="A16" s="4" t="s">
        <v>307</v>
      </c>
      <c r="N16">
        <f>N12*100/$N12</f>
        <v>100</v>
      </c>
      <c r="O16">
        <f t="shared" ref="O16:X16" si="13">O12*100/$N12</f>
        <v>98.281649106933216</v>
      </c>
      <c r="P16">
        <f t="shared" si="13"/>
        <v>94.781350956008268</v>
      </c>
      <c r="Q16">
        <f t="shared" si="13"/>
        <v>92.932498071053203</v>
      </c>
      <c r="R16">
        <f t="shared" si="13"/>
        <v>92.501067083387696</v>
      </c>
      <c r="S16">
        <f t="shared" si="13"/>
        <v>90.993189715079893</v>
      </c>
      <c r="T16">
        <f t="shared" si="13"/>
        <v>91.835719249478785</v>
      </c>
      <c r="U16">
        <f t="shared" si="13"/>
        <v>94.006168081249172</v>
      </c>
      <c r="V16">
        <f t="shared" si="13"/>
        <v>94.054139789209927</v>
      </c>
      <c r="W16">
        <f t="shared" si="13"/>
        <v>94.959318223427871</v>
      </c>
      <c r="X16">
        <f t="shared" si="13"/>
        <v>96.411907361971885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2ECAC-65D2-4A41-A641-8078D11BDBA6}">
  <dimension ref="A1:X19"/>
  <sheetViews>
    <sheetView workbookViewId="0">
      <selection activeCell="V21" sqref="V21"/>
    </sheetView>
  </sheetViews>
  <sheetFormatPr defaultRowHeight="14.5" x14ac:dyDescent="0.35"/>
  <cols>
    <col min="1" max="1" width="21.54296875" style="4" customWidth="1"/>
    <col min="2" max="24" width="7.7265625" customWidth="1"/>
  </cols>
  <sheetData>
    <row r="1" spans="1:24" s="1" customFormat="1" x14ac:dyDescent="0.3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>
        <v>2015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35">
      <c r="A2" s="4" t="s">
        <v>34</v>
      </c>
      <c r="B2">
        <v>8.9</v>
      </c>
      <c r="C2">
        <v>9.3800000000000008</v>
      </c>
      <c r="D2">
        <v>9.7899999999999991</v>
      </c>
      <c r="E2">
        <v>10.220000000000001</v>
      </c>
      <c r="F2">
        <v>10.78</v>
      </c>
      <c r="G2">
        <v>11.35</v>
      </c>
      <c r="H2">
        <v>11.73</v>
      </c>
      <c r="I2">
        <v>12</v>
      </c>
      <c r="J2">
        <v>12.5</v>
      </c>
      <c r="K2">
        <v>12.97</v>
      </c>
      <c r="L2">
        <v>13.38</v>
      </c>
      <c r="M2">
        <v>13.94</v>
      </c>
      <c r="N2">
        <v>14.39</v>
      </c>
      <c r="O2">
        <v>14.6</v>
      </c>
      <c r="P2">
        <v>14.71</v>
      </c>
      <c r="Q2">
        <v>14.84</v>
      </c>
      <c r="R2">
        <v>15.14</v>
      </c>
      <c r="S2">
        <v>15.12</v>
      </c>
      <c r="T2">
        <v>15.26</v>
      </c>
      <c r="U2">
        <v>15.73</v>
      </c>
      <c r="V2">
        <v>16.16</v>
      </c>
      <c r="W2">
        <v>16.71</v>
      </c>
      <c r="X2">
        <v>17.27</v>
      </c>
    </row>
    <row r="3" spans="1:24" ht="29" x14ac:dyDescent="0.35">
      <c r="A3" s="4" t="s">
        <v>44</v>
      </c>
      <c r="B3">
        <v>65.865574096965958</v>
      </c>
      <c r="C3">
        <v>66.402115668243411</v>
      </c>
      <c r="D3">
        <v>66.810052848136976</v>
      </c>
      <c r="E3">
        <v>67.321018919489177</v>
      </c>
      <c r="F3">
        <v>68.625239124024517</v>
      </c>
      <c r="G3">
        <v>70.401368651332078</v>
      </c>
      <c r="H3">
        <v>72.349663448466899</v>
      </c>
      <c r="I3">
        <v>74.328492161302421</v>
      </c>
      <c r="J3">
        <v>76.441903863068262</v>
      </c>
      <c r="K3">
        <v>78.527663241796915</v>
      </c>
      <c r="L3">
        <v>79.997479703913825</v>
      </c>
      <c r="M3">
        <v>82.777310123818822</v>
      </c>
      <c r="N3">
        <v>86.407161507665251</v>
      </c>
      <c r="O3">
        <v>87.209094707693382</v>
      </c>
      <c r="P3">
        <v>88.082042876838955</v>
      </c>
      <c r="Q3">
        <v>89.238754102488258</v>
      </c>
      <c r="R3">
        <v>91.300720160629055</v>
      </c>
      <c r="S3">
        <v>92.009855205516374</v>
      </c>
      <c r="T3">
        <v>92.653265877982122</v>
      </c>
      <c r="U3">
        <v>94.124542661682469</v>
      </c>
      <c r="V3">
        <v>95.932461187330674</v>
      </c>
      <c r="W3">
        <v>97.713331740874082</v>
      </c>
      <c r="X3">
        <v>100</v>
      </c>
    </row>
    <row r="4" spans="1:24" ht="29" x14ac:dyDescent="0.35">
      <c r="A4" s="4" t="s">
        <v>45</v>
      </c>
      <c r="B4">
        <f t="shared" ref="B4:S4" si="0">B3*100/$T3</f>
        <v>71.088237929687565</v>
      </c>
      <c r="C4">
        <f t="shared" si="0"/>
        <v>71.667323368493413</v>
      </c>
      <c r="D4">
        <f t="shared" si="0"/>
        <v>72.107607017459202</v>
      </c>
      <c r="E4">
        <f t="shared" si="0"/>
        <v>72.659089004100792</v>
      </c>
      <c r="F4">
        <f t="shared" si="0"/>
        <v>74.066724441639394</v>
      </c>
      <c r="G4">
        <f t="shared" si="0"/>
        <v>75.983688199448636</v>
      </c>
      <c r="H4">
        <f t="shared" si="0"/>
        <v>78.086468688266592</v>
      </c>
      <c r="I4">
        <f t="shared" si="0"/>
        <v>80.222204211547009</v>
      </c>
      <c r="J4">
        <f t="shared" si="0"/>
        <v>82.503194181775427</v>
      </c>
      <c r="K4">
        <f t="shared" si="0"/>
        <v>84.754339199669829</v>
      </c>
      <c r="L4">
        <f t="shared" si="0"/>
        <v>86.340701480792831</v>
      </c>
      <c r="M4">
        <f t="shared" si="0"/>
        <v>89.3409523554526</v>
      </c>
      <c r="N4">
        <f t="shared" si="0"/>
        <v>93.258624711035495</v>
      </c>
      <c r="O4">
        <f t="shared" si="0"/>
        <v>94.124145416030629</v>
      </c>
      <c r="P4">
        <f t="shared" si="0"/>
        <v>95.066312063772088</v>
      </c>
      <c r="Q4">
        <f t="shared" si="0"/>
        <v>96.314742126855478</v>
      </c>
      <c r="R4">
        <f t="shared" si="0"/>
        <v>98.540207185859728</v>
      </c>
      <c r="S4">
        <f t="shared" si="0"/>
        <v>99.305571512921006</v>
      </c>
      <c r="T4">
        <f>T3*100/$T3</f>
        <v>100</v>
      </c>
      <c r="U4">
        <f>U3*100/$T3</f>
        <v>101.5879383956502</v>
      </c>
      <c r="V4">
        <f>V3*100/$T3</f>
        <v>103.53921178954127</v>
      </c>
      <c r="W4">
        <f>W3*100/$T3</f>
        <v>105.46129250269033</v>
      </c>
      <c r="X4">
        <f>X3*100/$T3</f>
        <v>107.92927702267183</v>
      </c>
    </row>
    <row r="5" spans="1:24" x14ac:dyDescent="0.35">
      <c r="A5" s="4" t="s">
        <v>46</v>
      </c>
      <c r="B5">
        <f>B2/(B4/100)</f>
        <v>12.519651997567969</v>
      </c>
      <c r="C5">
        <f t="shared" ref="C5:X5" si="1">C2/(C4/100)</f>
        <v>13.088252161686928</v>
      </c>
      <c r="D5">
        <f t="shared" si="1"/>
        <v>13.576930929949702</v>
      </c>
      <c r="E5">
        <f t="shared" si="1"/>
        <v>14.065686949946752</v>
      </c>
      <c r="F5">
        <f t="shared" si="1"/>
        <v>14.554444092494006</v>
      </c>
      <c r="G5">
        <f t="shared" si="1"/>
        <v>14.937416528410052</v>
      </c>
      <c r="H5">
        <f t="shared" si="1"/>
        <v>15.021808767954402</v>
      </c>
      <c r="I5">
        <f t="shared" si="1"/>
        <v>14.958452111781723</v>
      </c>
      <c r="J5">
        <f t="shared" si="1"/>
        <v>15.150928547638209</v>
      </c>
      <c r="K5">
        <f t="shared" si="1"/>
        <v>15.303051292093052</v>
      </c>
      <c r="L5">
        <f t="shared" si="1"/>
        <v>15.496746922975241</v>
      </c>
      <c r="M5">
        <f t="shared" si="1"/>
        <v>15.603146857600318</v>
      </c>
      <c r="N5">
        <f t="shared" si="1"/>
        <v>15.430208245712207</v>
      </c>
      <c r="O5">
        <f t="shared" si="1"/>
        <v>15.511429012680757</v>
      </c>
      <c r="P5">
        <f t="shared" si="1"/>
        <v>15.473409750167109</v>
      </c>
      <c r="Q5">
        <f t="shared" si="1"/>
        <v>15.407817819264197</v>
      </c>
      <c r="R5">
        <f t="shared" si="1"/>
        <v>15.364286753978483</v>
      </c>
      <c r="S5">
        <f t="shared" si="1"/>
        <v>15.225731819118206</v>
      </c>
      <c r="T5">
        <f t="shared" si="1"/>
        <v>15.26</v>
      </c>
      <c r="U5">
        <f t="shared" si="1"/>
        <v>15.484121686510699</v>
      </c>
      <c r="V5">
        <f t="shared" si="1"/>
        <v>15.607613502841403</v>
      </c>
      <c r="W5">
        <f t="shared" si="1"/>
        <v>15.844675902842484</v>
      </c>
      <c r="X5">
        <f t="shared" si="1"/>
        <v>16.001219017127511</v>
      </c>
    </row>
    <row r="6" spans="1:24" x14ac:dyDescent="0.35">
      <c r="A6" s="4" t="s">
        <v>23</v>
      </c>
      <c r="B6" s="8">
        <v>16.672740370330981</v>
      </c>
      <c r="C6" s="8">
        <v>17.294701357303229</v>
      </c>
      <c r="D6" s="8">
        <v>17.79487154548746</v>
      </c>
      <c r="E6" s="8">
        <v>18.765197838233021</v>
      </c>
      <c r="F6" s="8">
        <v>19.44812991076618</v>
      </c>
      <c r="G6" s="8">
        <v>20.35947214242444</v>
      </c>
      <c r="H6" s="8">
        <v>21.488807929626631</v>
      </c>
      <c r="I6" s="8">
        <v>22.399967845325261</v>
      </c>
      <c r="J6" s="8">
        <v>23.511401168615151</v>
      </c>
      <c r="K6" s="8">
        <v>24.583029381511519</v>
      </c>
      <c r="L6" s="8">
        <v>25.600490232169001</v>
      </c>
      <c r="M6" s="8">
        <v>26.343596941953692</v>
      </c>
      <c r="N6" s="8">
        <v>26.85638589312455</v>
      </c>
      <c r="O6" s="8">
        <v>27.62622790706471</v>
      </c>
      <c r="P6" s="8">
        <v>28.213579119754161</v>
      </c>
      <c r="Q6" s="8">
        <v>28.41237590923955</v>
      </c>
      <c r="R6" s="8">
        <v>28.993640360660802</v>
      </c>
      <c r="S6" s="8">
        <v>29.37277379245916</v>
      </c>
      <c r="T6" s="8">
        <v>29.670761315114131</v>
      </c>
      <c r="U6" s="8">
        <v>30.31143352071393</v>
      </c>
      <c r="V6" s="8">
        <v>31.495493200577041</v>
      </c>
      <c r="W6" s="8">
        <v>32.183949866118901</v>
      </c>
      <c r="X6" s="8">
        <v>33.014206715486473</v>
      </c>
    </row>
    <row r="7" spans="1:24" x14ac:dyDescent="0.35">
      <c r="A7" s="4" t="s">
        <v>47</v>
      </c>
      <c r="B7" s="8">
        <f>B6/(B4/100)</f>
        <v>23.453585087904088</v>
      </c>
      <c r="C7" s="8">
        <f t="shared" ref="C7:X7" si="2">C6/(C4/100)</f>
        <v>24.13192030122109</v>
      </c>
      <c r="D7" s="8">
        <f t="shared" si="2"/>
        <v>24.678216739572068</v>
      </c>
      <c r="E7" s="8">
        <f t="shared" si="2"/>
        <v>25.826359916477806</v>
      </c>
      <c r="F7" s="8">
        <f t="shared" si="2"/>
        <v>26.257580657681526</v>
      </c>
      <c r="G7" s="8">
        <f t="shared" si="2"/>
        <v>26.794530016736111</v>
      </c>
      <c r="H7" s="8">
        <f t="shared" si="2"/>
        <v>27.5192466641222</v>
      </c>
      <c r="I7" s="8">
        <f t="shared" si="2"/>
        <v>27.922403859979028</v>
      </c>
      <c r="J7" s="8">
        <f t="shared" si="2"/>
        <v>28.497564732843653</v>
      </c>
      <c r="K7" s="8">
        <f t="shared" si="2"/>
        <v>29.005039286067948</v>
      </c>
      <c r="L7" s="8">
        <f t="shared" si="2"/>
        <v>29.65054695306597</v>
      </c>
      <c r="M7" s="8">
        <f t="shared" si="2"/>
        <v>29.48658621540417</v>
      </c>
      <c r="N7" s="8">
        <f t="shared" si="2"/>
        <v>28.797750316756037</v>
      </c>
      <c r="O7" s="8">
        <f t="shared" si="2"/>
        <v>29.35084062113523</v>
      </c>
      <c r="P7" s="8">
        <f t="shared" si="2"/>
        <v>29.677788595425913</v>
      </c>
      <c r="Q7" s="8">
        <f t="shared" si="2"/>
        <v>29.499508882885038</v>
      </c>
      <c r="R7" s="8">
        <f t="shared" si="2"/>
        <v>29.423157499532145</v>
      </c>
      <c r="S7" s="8">
        <f t="shared" si="2"/>
        <v>29.578173052090396</v>
      </c>
      <c r="T7" s="8">
        <f t="shared" si="2"/>
        <v>29.670761315114131</v>
      </c>
      <c r="U7" s="8">
        <f t="shared" si="2"/>
        <v>29.837630332314934</v>
      </c>
      <c r="V7" s="8">
        <f t="shared" si="2"/>
        <v>30.418903772028205</v>
      </c>
      <c r="W7" s="8">
        <f t="shared" si="2"/>
        <v>30.517310287371917</v>
      </c>
      <c r="X7" s="8">
        <f t="shared" si="2"/>
        <v>30.588740725606311</v>
      </c>
    </row>
    <row r="8" spans="1:24" x14ac:dyDescent="0.35">
      <c r="A8" s="4" t="s">
        <v>48</v>
      </c>
      <c r="B8" s="13">
        <v>10.272399999999999</v>
      </c>
      <c r="C8" s="13">
        <v>10.7149</v>
      </c>
      <c r="D8" s="13">
        <v>11.4938</v>
      </c>
      <c r="E8" s="13">
        <v>12.300599999999999</v>
      </c>
      <c r="F8" s="13">
        <v>12.958600000000001</v>
      </c>
      <c r="G8" s="13">
        <v>13.315300000000001</v>
      </c>
      <c r="H8" s="13">
        <v>13.908099999999999</v>
      </c>
      <c r="I8" s="13">
        <v>14.688800000000001</v>
      </c>
      <c r="J8" s="13">
        <v>15.3446</v>
      </c>
      <c r="K8" s="13">
        <v>16.149699999999999</v>
      </c>
      <c r="L8" s="13">
        <v>16.984300000000001</v>
      </c>
      <c r="M8" s="13">
        <v>17.167000000000002</v>
      </c>
      <c r="N8" s="13">
        <v>17.573</v>
      </c>
      <c r="O8" s="13">
        <v>17.918500000000002</v>
      </c>
      <c r="P8" s="13">
        <v>18.1905</v>
      </c>
      <c r="Q8" s="13">
        <v>18.146100000000001</v>
      </c>
      <c r="R8" s="13">
        <v>18.4986</v>
      </c>
      <c r="S8" s="13">
        <v>18.443200000000001</v>
      </c>
      <c r="T8" s="13">
        <v>18.803699999999999</v>
      </c>
      <c r="U8" s="13">
        <v>19.268899999999999</v>
      </c>
      <c r="V8" s="13">
        <v>19.876000000000001</v>
      </c>
      <c r="W8" s="13">
        <v>20.525600000000001</v>
      </c>
      <c r="X8" s="13">
        <v>21.084199999999999</v>
      </c>
    </row>
    <row r="9" spans="1:24" x14ac:dyDescent="0.35">
      <c r="A9" s="4" t="s">
        <v>49</v>
      </c>
      <c r="B9" s="8">
        <f>B8/(B4/100)</f>
        <v>14.45021046964238</v>
      </c>
      <c r="C9" s="8">
        <f t="shared" ref="C9:X9" si="3">C8/(C4/100)</f>
        <v>14.950886256637448</v>
      </c>
      <c r="D9" s="8">
        <f t="shared" si="3"/>
        <v>15.93978842928048</v>
      </c>
      <c r="E9" s="8">
        <f t="shared" si="3"/>
        <v>16.929196565216731</v>
      </c>
      <c r="F9" s="8">
        <f t="shared" si="3"/>
        <v>17.495845938496554</v>
      </c>
      <c r="G9" s="8">
        <f t="shared" si="3"/>
        <v>17.523892713721445</v>
      </c>
      <c r="H9" s="8">
        <f t="shared" si="3"/>
        <v>17.811152474474561</v>
      </c>
      <c r="I9" s="8">
        <f t="shared" si="3"/>
        <v>18.310142614961617</v>
      </c>
      <c r="J9" s="8">
        <f t="shared" si="3"/>
        <v>18.598795055367141</v>
      </c>
      <c r="K9" s="8">
        <f t="shared" si="3"/>
        <v>19.054717613871638</v>
      </c>
      <c r="L9" s="8">
        <f t="shared" si="3"/>
        <v>19.671255512996144</v>
      </c>
      <c r="M9" s="8">
        <f t="shared" si="3"/>
        <v>19.215152231307368</v>
      </c>
      <c r="N9" s="8">
        <f t="shared" si="3"/>
        <v>18.843297394155705</v>
      </c>
      <c r="O9" s="8">
        <f t="shared" si="3"/>
        <v>19.03709183313152</v>
      </c>
      <c r="P9" s="8">
        <f t="shared" si="3"/>
        <v>19.134538413352466</v>
      </c>
      <c r="Q9" s="8">
        <f t="shared" si="3"/>
        <v>18.84041798720688</v>
      </c>
      <c r="R9" s="8">
        <f t="shared" si="3"/>
        <v>18.77264167418404</v>
      </c>
      <c r="S9" s="8">
        <f t="shared" si="3"/>
        <v>18.572170442219637</v>
      </c>
      <c r="T9" s="8">
        <f t="shared" si="3"/>
        <v>18.803699999999999</v>
      </c>
      <c r="U9" s="8">
        <f t="shared" si="3"/>
        <v>18.967704536885314</v>
      </c>
      <c r="V9" s="8">
        <f t="shared" si="3"/>
        <v>19.196591954361121</v>
      </c>
      <c r="W9" s="8">
        <f t="shared" si="3"/>
        <v>19.462685799604053</v>
      </c>
      <c r="X9" s="8">
        <f t="shared" si="3"/>
        <v>19.535199884245507</v>
      </c>
    </row>
    <row r="10" spans="1:24" ht="29" x14ac:dyDescent="0.35">
      <c r="A10" s="4" t="s">
        <v>50</v>
      </c>
      <c r="B10" s="8">
        <f>B9*100/$B9</f>
        <v>100</v>
      </c>
      <c r="C10" s="8">
        <f t="shared" ref="C10:X10" si="4">C9*100/$B9</f>
        <v>103.46483387246786</v>
      </c>
      <c r="D10" s="8">
        <f t="shared" si="4"/>
        <v>110.30834784564189</v>
      </c>
      <c r="E10" s="8">
        <f t="shared" si="4"/>
        <v>117.155363243894</v>
      </c>
      <c r="F10" s="8">
        <f t="shared" si="4"/>
        <v>121.07675507739195</v>
      </c>
      <c r="G10" s="8">
        <f t="shared" si="4"/>
        <v>121.27084758063828</v>
      </c>
      <c r="H10" s="8">
        <f t="shared" si="4"/>
        <v>123.25877544754792</v>
      </c>
      <c r="I10" s="8">
        <f t="shared" si="4"/>
        <v>126.71194411616597</v>
      </c>
      <c r="J10" s="8">
        <f t="shared" si="4"/>
        <v>128.70950976416768</v>
      </c>
      <c r="K10" s="8">
        <f t="shared" si="4"/>
        <v>131.86463722381484</v>
      </c>
      <c r="L10" s="8">
        <f t="shared" si="4"/>
        <v>136.13127334250501</v>
      </c>
      <c r="M10" s="8">
        <f t="shared" si="4"/>
        <v>132.97489522159819</v>
      </c>
      <c r="N10" s="8">
        <f t="shared" si="4"/>
        <v>130.40154282695403</v>
      </c>
      <c r="O10" s="8">
        <f t="shared" si="4"/>
        <v>131.74266127905511</v>
      </c>
      <c r="P10" s="8">
        <f t="shared" si="4"/>
        <v>132.41702225411265</v>
      </c>
      <c r="Q10" s="8">
        <f t="shared" si="4"/>
        <v>130.38161642550216</v>
      </c>
      <c r="R10" s="8">
        <f t="shared" si="4"/>
        <v>129.91258302861684</v>
      </c>
      <c r="S10" s="8">
        <f t="shared" si="4"/>
        <v>128.5252590696644</v>
      </c>
      <c r="T10" s="8">
        <f t="shared" si="4"/>
        <v>130.12751640886904</v>
      </c>
      <c r="U10" s="8">
        <f t="shared" si="4"/>
        <v>131.26247937172596</v>
      </c>
      <c r="V10" s="8">
        <f t="shared" si="4"/>
        <v>132.84645226926031</v>
      </c>
      <c r="W10" s="8">
        <f t="shared" si="4"/>
        <v>134.68790534568404</v>
      </c>
      <c r="X10" s="8">
        <f t="shared" si="4"/>
        <v>135.18972561185797</v>
      </c>
    </row>
    <row r="11" spans="1:24" ht="29" x14ac:dyDescent="0.35">
      <c r="A11" s="4" t="s">
        <v>38</v>
      </c>
      <c r="B11">
        <f>B5*100/$B5</f>
        <v>100</v>
      </c>
      <c r="C11">
        <f t="shared" ref="C11:X11" si="5">C5*100/$B5</f>
        <v>104.54166109592674</v>
      </c>
      <c r="D11">
        <f t="shared" si="5"/>
        <v>108.44495464080883</v>
      </c>
      <c r="E11">
        <f t="shared" si="5"/>
        <v>112.34886522947373</v>
      </c>
      <c r="F11">
        <f t="shared" si="5"/>
        <v>116.25278478444375</v>
      </c>
      <c r="G11">
        <f t="shared" si="5"/>
        <v>119.31175508162487</v>
      </c>
      <c r="H11">
        <f t="shared" si="5"/>
        <v>119.98583323939432</v>
      </c>
      <c r="I11">
        <f t="shared" si="5"/>
        <v>119.47977559350299</v>
      </c>
      <c r="J11">
        <f t="shared" si="5"/>
        <v>121.01717005058434</v>
      </c>
      <c r="K11">
        <f t="shared" si="5"/>
        <v>122.23224171938467</v>
      </c>
      <c r="L11">
        <f t="shared" si="5"/>
        <v>123.77937442658626</v>
      </c>
      <c r="M11">
        <f t="shared" si="5"/>
        <v>124.62923778257846</v>
      </c>
      <c r="N11">
        <f t="shared" si="5"/>
        <v>123.24790057031643</v>
      </c>
      <c r="O11">
        <f t="shared" si="5"/>
        <v>123.89664677336049</v>
      </c>
      <c r="P11">
        <f t="shared" si="5"/>
        <v>123.59297010150864</v>
      </c>
      <c r="Q11">
        <f t="shared" si="5"/>
        <v>123.06905832731833</v>
      </c>
      <c r="R11">
        <f t="shared" si="5"/>
        <v>122.72135644795162</v>
      </c>
      <c r="S11">
        <f t="shared" si="5"/>
        <v>121.61465687765052</v>
      </c>
      <c r="T11">
        <f t="shared" si="5"/>
        <v>121.88837200079014</v>
      </c>
      <c r="U11">
        <f t="shared" si="5"/>
        <v>123.67853107673119</v>
      </c>
      <c r="V11">
        <f t="shared" si="5"/>
        <v>124.66491485444877</v>
      </c>
      <c r="W11">
        <f t="shared" si="5"/>
        <v>126.55843713483749</v>
      </c>
      <c r="X11">
        <f t="shared" si="5"/>
        <v>127.80881625332604</v>
      </c>
    </row>
    <row r="12" spans="1:24" ht="29" x14ac:dyDescent="0.35">
      <c r="A12" s="4" t="s">
        <v>37</v>
      </c>
      <c r="B12">
        <v>100</v>
      </c>
      <c r="C12">
        <v>102.49352383071371</v>
      </c>
      <c r="D12">
        <v>105.33970773736776</v>
      </c>
      <c r="E12">
        <v>108.15270365708216</v>
      </c>
      <c r="F12">
        <v>111.54526166902404</v>
      </c>
      <c r="G12">
        <v>114.72276278442799</v>
      </c>
      <c r="H12">
        <v>117.53702333336454</v>
      </c>
      <c r="I12">
        <v>120.01848924388236</v>
      </c>
      <c r="J12">
        <v>121.36835413923689</v>
      </c>
      <c r="K12">
        <v>122.97744882659192</v>
      </c>
      <c r="L12">
        <v>123.99978558805935</v>
      </c>
      <c r="M12">
        <v>124.43669227776212</v>
      </c>
      <c r="N12">
        <v>126.17180226765666</v>
      </c>
      <c r="O12">
        <v>123.66191077401125</v>
      </c>
      <c r="P12">
        <v>118.15358195348441</v>
      </c>
      <c r="Q12">
        <v>116.38159802304</v>
      </c>
      <c r="R12">
        <v>116.66640340611291</v>
      </c>
      <c r="S12">
        <v>115.2138613861386</v>
      </c>
      <c r="T12">
        <v>116.8002828854314</v>
      </c>
      <c r="U12">
        <v>119.72992447492726</v>
      </c>
      <c r="V12">
        <v>119.57613694500148</v>
      </c>
      <c r="W12">
        <v>119.56210190019404</v>
      </c>
      <c r="X12">
        <v>122.1456256412813</v>
      </c>
    </row>
    <row r="13" spans="1:24" x14ac:dyDescent="0.35">
      <c r="A13" s="4" t="s">
        <v>32</v>
      </c>
      <c r="B13">
        <f>B7*100/$B7</f>
        <v>100</v>
      </c>
      <c r="C13">
        <f t="shared" ref="C13:X13" si="6">C7*100/$B7</f>
        <v>102.89224530396781</v>
      </c>
      <c r="D13">
        <f t="shared" si="6"/>
        <v>105.22151153897393</v>
      </c>
      <c r="E13">
        <f t="shared" si="6"/>
        <v>110.11689607230856</v>
      </c>
      <c r="F13">
        <f t="shared" si="6"/>
        <v>111.95550939981267</v>
      </c>
      <c r="G13">
        <f t="shared" si="6"/>
        <v>114.24492211450895</v>
      </c>
      <c r="H13">
        <f t="shared" si="6"/>
        <v>117.3349258161599</v>
      </c>
      <c r="I13">
        <f t="shared" si="6"/>
        <v>119.05388346952415</v>
      </c>
      <c r="J13">
        <f t="shared" si="6"/>
        <v>121.5062201622256</v>
      </c>
      <c r="K13">
        <f t="shared" si="6"/>
        <v>123.6699599543396</v>
      </c>
      <c r="L13">
        <f t="shared" si="6"/>
        <v>126.42223712040463</v>
      </c>
      <c r="M13">
        <f t="shared" si="6"/>
        <v>125.72315108708702</v>
      </c>
      <c r="N13">
        <f t="shared" si="6"/>
        <v>122.786133586068</v>
      </c>
      <c r="O13">
        <f t="shared" si="6"/>
        <v>125.14436710263364</v>
      </c>
      <c r="P13">
        <f t="shared" si="6"/>
        <v>126.53838841351332</v>
      </c>
      <c r="Q13">
        <f t="shared" si="6"/>
        <v>125.77824998745741</v>
      </c>
      <c r="R13">
        <f t="shared" si="6"/>
        <v>125.45270750400881</v>
      </c>
      <c r="S13">
        <f t="shared" si="6"/>
        <v>126.1136535895529</v>
      </c>
      <c r="T13">
        <f t="shared" si="6"/>
        <v>126.50842591402574</v>
      </c>
      <c r="U13">
        <f t="shared" si="6"/>
        <v>127.21991209652354</v>
      </c>
      <c r="V13">
        <f t="shared" si="6"/>
        <v>129.69831118789767</v>
      </c>
      <c r="W13">
        <f t="shared" si="6"/>
        <v>130.11789103027519</v>
      </c>
      <c r="X13">
        <f t="shared" si="6"/>
        <v>130.42245188085167</v>
      </c>
    </row>
    <row r="14" spans="1:24" x14ac:dyDescent="0.35">
      <c r="A14" s="4" t="s">
        <v>51</v>
      </c>
      <c r="B14" s="14">
        <f>B10-B13</f>
        <v>0</v>
      </c>
      <c r="C14" s="14">
        <f t="shared" ref="C14:X14" si="7">C10-C13</f>
        <v>0.57258856850005202</v>
      </c>
      <c r="D14" s="14">
        <f t="shared" si="7"/>
        <v>5.086836306667962</v>
      </c>
      <c r="E14" s="14">
        <f t="shared" si="7"/>
        <v>7.0384671715854381</v>
      </c>
      <c r="F14" s="14">
        <f t="shared" si="7"/>
        <v>9.1212456775792816</v>
      </c>
      <c r="G14" s="14">
        <f t="shared" si="7"/>
        <v>7.0259254661293227</v>
      </c>
      <c r="H14" s="14">
        <f t="shared" si="7"/>
        <v>5.9238496313880233</v>
      </c>
      <c r="I14" s="14">
        <f t="shared" si="7"/>
        <v>7.6580606466418146</v>
      </c>
      <c r="J14" s="14">
        <f t="shared" si="7"/>
        <v>7.2032896019420747</v>
      </c>
      <c r="K14" s="14">
        <f t="shared" si="7"/>
        <v>8.1946772694752354</v>
      </c>
      <c r="L14" s="14">
        <f t="shared" si="7"/>
        <v>9.7090362221003801</v>
      </c>
      <c r="M14" s="14">
        <f t="shared" si="7"/>
        <v>7.2517441345111706</v>
      </c>
      <c r="N14" s="14">
        <f t="shared" si="7"/>
        <v>7.6154092408860237</v>
      </c>
      <c r="O14" s="14">
        <f t="shared" si="7"/>
        <v>6.5982941764214758</v>
      </c>
      <c r="P14" s="14">
        <f t="shared" si="7"/>
        <v>5.8786338405993348</v>
      </c>
      <c r="Q14" s="14">
        <f t="shared" si="7"/>
        <v>4.6033664380447448</v>
      </c>
      <c r="R14" s="14">
        <f t="shared" si="7"/>
        <v>4.4598755246080231</v>
      </c>
      <c r="S14" s="14">
        <f t="shared" si="7"/>
        <v>2.4116054801115041</v>
      </c>
      <c r="T14" s="14">
        <f t="shared" si="7"/>
        <v>3.6190904948433058</v>
      </c>
      <c r="U14" s="14">
        <f t="shared" si="7"/>
        <v>4.0425672752024155</v>
      </c>
      <c r="V14" s="14">
        <f t="shared" si="7"/>
        <v>3.1481410813626383</v>
      </c>
      <c r="W14" s="14">
        <f t="shared" si="7"/>
        <v>4.5700143154088551</v>
      </c>
      <c r="X14" s="14">
        <f t="shared" si="7"/>
        <v>4.7672737310062985</v>
      </c>
    </row>
    <row r="15" spans="1:24" x14ac:dyDescent="0.35">
      <c r="A15" s="4" t="s">
        <v>52</v>
      </c>
      <c r="B15">
        <v>0</v>
      </c>
      <c r="C15" s="14">
        <f>C14-B14</f>
        <v>0.57258856850005202</v>
      </c>
      <c r="D15" s="14">
        <f t="shared" ref="D15:X15" si="8">D14-C14</f>
        <v>4.51424773816791</v>
      </c>
      <c r="E15" s="14">
        <f t="shared" si="8"/>
        <v>1.9516308649174761</v>
      </c>
      <c r="F15" s="14">
        <f t="shared" si="8"/>
        <v>2.0827785059938435</v>
      </c>
      <c r="G15" s="14">
        <f t="shared" si="8"/>
        <v>-2.0953202114499589</v>
      </c>
      <c r="H15" s="14">
        <f t="shared" si="8"/>
        <v>-1.1020758347412993</v>
      </c>
      <c r="I15" s="14">
        <f t="shared" si="8"/>
        <v>1.7342110152537913</v>
      </c>
      <c r="J15" s="14">
        <f t="shared" si="8"/>
        <v>-0.45477104469973995</v>
      </c>
      <c r="K15" s="14">
        <f t="shared" si="8"/>
        <v>0.99138766753316077</v>
      </c>
      <c r="L15" s="14">
        <f t="shared" si="8"/>
        <v>1.5143589526251446</v>
      </c>
      <c r="M15" s="14">
        <f t="shared" si="8"/>
        <v>-2.4572920875892095</v>
      </c>
      <c r="N15" s="14">
        <f t="shared" si="8"/>
        <v>0.36366510637485305</v>
      </c>
      <c r="O15" s="14">
        <f t="shared" si="8"/>
        <v>-1.0171150644645479</v>
      </c>
      <c r="P15" s="14">
        <f t="shared" si="8"/>
        <v>-0.71966033582214095</v>
      </c>
      <c r="Q15" s="14">
        <f t="shared" si="8"/>
        <v>-1.27526740255459</v>
      </c>
      <c r="R15" s="14">
        <f t="shared" si="8"/>
        <v>-0.14349091343672171</v>
      </c>
      <c r="S15" s="14">
        <f t="shared" si="8"/>
        <v>-2.0482700444965189</v>
      </c>
      <c r="T15" s="14">
        <f t="shared" si="8"/>
        <v>1.2074850147318017</v>
      </c>
      <c r="U15" s="14">
        <f t="shared" si="8"/>
        <v>0.42347678035910974</v>
      </c>
      <c r="V15" s="14">
        <f t="shared" si="8"/>
        <v>-0.89442619383977728</v>
      </c>
      <c r="W15" s="14">
        <f t="shared" si="8"/>
        <v>1.4218732340462168</v>
      </c>
      <c r="X15" s="14">
        <f t="shared" si="8"/>
        <v>0.19725941559744342</v>
      </c>
    </row>
    <row r="16" spans="1:24" ht="29" x14ac:dyDescent="0.35">
      <c r="A16" s="4" t="s">
        <v>38</v>
      </c>
      <c r="B16">
        <v>100</v>
      </c>
      <c r="C16">
        <v>103.76499179396539</v>
      </c>
      <c r="D16">
        <v>106.94868238557558</v>
      </c>
      <c r="E16">
        <v>110.72469591827274</v>
      </c>
      <c r="F16">
        <v>115.36364191499753</v>
      </c>
      <c r="G16">
        <v>119.99622954528316</v>
      </c>
      <c r="H16">
        <v>122.37115856834586</v>
      </c>
      <c r="I16">
        <v>123.55144304912974</v>
      </c>
      <c r="J16">
        <v>126.06281200995555</v>
      </c>
      <c r="K16">
        <v>127.8560279000436</v>
      </c>
      <c r="L16">
        <v>128.83409796434162</v>
      </c>
      <c r="M16">
        <v>129.63055330777496</v>
      </c>
      <c r="N16">
        <v>130.87928484313778</v>
      </c>
      <c r="O16">
        <v>128.6303194831963</v>
      </c>
      <c r="P16">
        <v>124.04915429588816</v>
      </c>
      <c r="Q16">
        <v>121.62938886225724</v>
      </c>
      <c r="R16">
        <v>121.06473507100895</v>
      </c>
      <c r="S16">
        <v>119.09123595505618</v>
      </c>
      <c r="T16">
        <v>120.19393258426966</v>
      </c>
      <c r="U16">
        <v>123.03460049317697</v>
      </c>
      <c r="V16">
        <v>123.09738552148303</v>
      </c>
      <c r="W16">
        <v>124.28207658274181</v>
      </c>
      <c r="X16">
        <v>126.18321485897729</v>
      </c>
    </row>
    <row r="17" spans="1:24" x14ac:dyDescent="0.35">
      <c r="A17" s="4" t="s">
        <v>26</v>
      </c>
      <c r="B17">
        <v>0.70099999999999996</v>
      </c>
      <c r="C17">
        <v>0.71200000000000008</v>
      </c>
      <c r="D17">
        <v>0.72099999999999997</v>
      </c>
      <c r="E17">
        <v>0.72699999999999998</v>
      </c>
      <c r="F17">
        <v>0.73599999999999999</v>
      </c>
      <c r="G17">
        <v>0.745</v>
      </c>
      <c r="H17">
        <v>0.755</v>
      </c>
      <c r="I17">
        <v>0.76500000000000001</v>
      </c>
      <c r="J17">
        <v>0.78099999999999992</v>
      </c>
      <c r="K17">
        <v>0.79900000000000004</v>
      </c>
      <c r="L17">
        <v>0.81799999999999995</v>
      </c>
      <c r="M17">
        <v>0.84699999999999998</v>
      </c>
      <c r="N17">
        <v>0.86599999999999999</v>
      </c>
      <c r="O17">
        <v>0.89400000000000002</v>
      </c>
      <c r="P17">
        <v>0.93400000000000005</v>
      </c>
      <c r="Q17">
        <v>0.96099999999999997</v>
      </c>
      <c r="R17">
        <v>0.98499999999999999</v>
      </c>
      <c r="S17">
        <v>1</v>
      </c>
      <c r="T17">
        <v>1</v>
      </c>
      <c r="U17">
        <v>1.0070000000000001</v>
      </c>
      <c r="V17">
        <v>1.034</v>
      </c>
      <c r="W17">
        <v>1.0590000000000002</v>
      </c>
      <c r="X17">
        <v>1.0780000000000001</v>
      </c>
    </row>
    <row r="18" spans="1:24" ht="29" x14ac:dyDescent="0.35">
      <c r="A18" s="4" t="s">
        <v>327</v>
      </c>
      <c r="B18">
        <f>B8/B17</f>
        <v>14.653922967189729</v>
      </c>
      <c r="C18">
        <f t="shared" ref="C18:X18" si="9">C8/C17</f>
        <v>15.049016853932583</v>
      </c>
      <c r="D18">
        <f t="shared" si="9"/>
        <v>15.941470180305133</v>
      </c>
      <c r="E18">
        <f t="shared" si="9"/>
        <v>16.919669876203574</v>
      </c>
      <c r="F18">
        <f t="shared" si="9"/>
        <v>17.606793478260872</v>
      </c>
      <c r="G18">
        <f t="shared" si="9"/>
        <v>17.87288590604027</v>
      </c>
      <c r="H18">
        <f t="shared" si="9"/>
        <v>18.421324503311258</v>
      </c>
      <c r="I18">
        <f t="shared" si="9"/>
        <v>19.201045751633988</v>
      </c>
      <c r="J18">
        <f t="shared" si="9"/>
        <v>19.647375160051219</v>
      </c>
      <c r="K18">
        <f t="shared" si="9"/>
        <v>20.212390488110135</v>
      </c>
      <c r="L18">
        <f t="shared" si="9"/>
        <v>20.763202933985333</v>
      </c>
      <c r="M18">
        <f t="shared" si="9"/>
        <v>20.268004722550181</v>
      </c>
      <c r="N18">
        <f t="shared" si="9"/>
        <v>20.292147806004621</v>
      </c>
      <c r="O18">
        <f t="shared" si="9"/>
        <v>20.043064876957494</v>
      </c>
      <c r="P18">
        <f t="shared" si="9"/>
        <v>19.475910064239827</v>
      </c>
      <c r="Q18">
        <f t="shared" si="9"/>
        <v>18.882518210197713</v>
      </c>
      <c r="R18">
        <f t="shared" si="9"/>
        <v>18.780304568527917</v>
      </c>
      <c r="S18">
        <f t="shared" si="9"/>
        <v>18.443200000000001</v>
      </c>
      <c r="T18">
        <f t="shared" si="9"/>
        <v>18.803699999999999</v>
      </c>
      <c r="U18">
        <f t="shared" si="9"/>
        <v>19.134955312810323</v>
      </c>
      <c r="V18">
        <f t="shared" si="9"/>
        <v>19.222437137330754</v>
      </c>
      <c r="W18">
        <f t="shared" si="9"/>
        <v>19.382058545797921</v>
      </c>
      <c r="X18">
        <f t="shared" si="9"/>
        <v>19.558627087198513</v>
      </c>
    </row>
    <row r="19" spans="1:24" ht="29" x14ac:dyDescent="0.35">
      <c r="A19" s="4" t="s">
        <v>328</v>
      </c>
      <c r="B19">
        <f>B18/$B18*100</f>
        <v>100</v>
      </c>
      <c r="C19">
        <f t="shared" ref="C19:X19" si="10">C18/$B18*100</f>
        <v>102.69616462177038</v>
      </c>
      <c r="D19">
        <f t="shared" si="10"/>
        <v>108.78636537122676</v>
      </c>
      <c r="E19">
        <f t="shared" si="10"/>
        <v>115.46170888223497</v>
      </c>
      <c r="F19">
        <f t="shared" si="10"/>
        <v>120.1507167581176</v>
      </c>
      <c r="G19">
        <f t="shared" si="10"/>
        <v>121.96656107758879</v>
      </c>
      <c r="H19">
        <f t="shared" si="10"/>
        <v>125.70916705756387</v>
      </c>
      <c r="I19">
        <f t="shared" si="10"/>
        <v>131.0300715694037</v>
      </c>
      <c r="J19">
        <f t="shared" si="10"/>
        <v>134.07587308901429</v>
      </c>
      <c r="K19">
        <f t="shared" si="10"/>
        <v>137.93160052339476</v>
      </c>
      <c r="L19">
        <f t="shared" si="10"/>
        <v>141.69040591024219</v>
      </c>
      <c r="M19">
        <f t="shared" si="10"/>
        <v>138.31111824410729</v>
      </c>
      <c r="N19">
        <f t="shared" si="10"/>
        <v>138.47587333056771</v>
      </c>
      <c r="O19">
        <f t="shared" si="10"/>
        <v>136.7761037220825</v>
      </c>
      <c r="P19">
        <f t="shared" si="10"/>
        <v>132.90577620645729</v>
      </c>
      <c r="Q19">
        <f t="shared" si="10"/>
        <v>128.85640420299634</v>
      </c>
      <c r="R19">
        <f t="shared" si="10"/>
        <v>128.15888694499893</v>
      </c>
      <c r="S19">
        <f t="shared" si="10"/>
        <v>125.85844787975546</v>
      </c>
      <c r="T19">
        <f t="shared" si="10"/>
        <v>128.31853997118492</v>
      </c>
      <c r="U19">
        <f t="shared" si="10"/>
        <v>130.57906306491216</v>
      </c>
      <c r="V19">
        <f t="shared" si="10"/>
        <v>131.17604876434777</v>
      </c>
      <c r="W19">
        <f t="shared" si="10"/>
        <v>132.26532300732393</v>
      </c>
      <c r="X19">
        <f t="shared" si="10"/>
        <v>133.47024637013899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04EAF-4636-459F-9DB5-42AAEB9E7813}">
  <dimension ref="A1:X17"/>
  <sheetViews>
    <sheetView topLeftCell="A22" workbookViewId="0">
      <selection activeCell="B10" sqref="B10:X10"/>
    </sheetView>
  </sheetViews>
  <sheetFormatPr defaultRowHeight="14.5" x14ac:dyDescent="0.35"/>
  <cols>
    <col min="1" max="1" width="21.54296875" style="4" customWidth="1"/>
    <col min="2" max="24" width="7.7265625" customWidth="1"/>
  </cols>
  <sheetData>
    <row r="1" spans="1:24" s="1" customFormat="1" x14ac:dyDescent="0.3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>
        <v>2015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35">
      <c r="A2" s="4" t="s">
        <v>34</v>
      </c>
      <c r="B2">
        <v>8.9</v>
      </c>
      <c r="C2">
        <v>9.3800000000000008</v>
      </c>
      <c r="D2">
        <v>9.7899999999999991</v>
      </c>
      <c r="E2">
        <v>10.220000000000001</v>
      </c>
      <c r="F2">
        <v>10.78</v>
      </c>
      <c r="G2">
        <v>11.35</v>
      </c>
      <c r="H2">
        <v>11.73</v>
      </c>
      <c r="I2">
        <v>12</v>
      </c>
      <c r="J2">
        <v>12.5</v>
      </c>
      <c r="K2">
        <v>12.97</v>
      </c>
      <c r="L2">
        <v>13.38</v>
      </c>
      <c r="M2">
        <v>13.94</v>
      </c>
      <c r="N2">
        <v>14.39</v>
      </c>
      <c r="O2">
        <v>14.6</v>
      </c>
      <c r="P2">
        <v>14.71</v>
      </c>
      <c r="Q2">
        <v>14.84</v>
      </c>
      <c r="R2">
        <v>15.14</v>
      </c>
      <c r="S2">
        <v>15.12</v>
      </c>
      <c r="T2">
        <v>15.26</v>
      </c>
      <c r="U2">
        <v>15.73</v>
      </c>
      <c r="V2">
        <v>16.16</v>
      </c>
      <c r="W2">
        <v>16.71</v>
      </c>
      <c r="X2">
        <v>17.27</v>
      </c>
    </row>
    <row r="3" spans="1:24" ht="29" x14ac:dyDescent="0.35">
      <c r="A3" s="4" t="s">
        <v>44</v>
      </c>
      <c r="B3">
        <v>65.865574096965958</v>
      </c>
      <c r="C3">
        <v>66.402115668243411</v>
      </c>
      <c r="D3">
        <v>66.810052848136976</v>
      </c>
      <c r="E3">
        <v>67.321018919489177</v>
      </c>
      <c r="F3">
        <v>68.625239124024517</v>
      </c>
      <c r="G3">
        <v>70.401368651332078</v>
      </c>
      <c r="H3">
        <v>72.349663448466899</v>
      </c>
      <c r="I3">
        <v>74.328492161302421</v>
      </c>
      <c r="J3">
        <v>76.441903863068262</v>
      </c>
      <c r="K3">
        <v>78.527663241796915</v>
      </c>
      <c r="L3">
        <v>79.997479703913825</v>
      </c>
      <c r="M3">
        <v>82.777310123818822</v>
      </c>
      <c r="N3">
        <v>86.407161507665251</v>
      </c>
      <c r="O3">
        <v>87.209094707693382</v>
      </c>
      <c r="P3">
        <v>88.082042876838955</v>
      </c>
      <c r="Q3">
        <v>89.238754102488258</v>
      </c>
      <c r="R3">
        <v>91.300720160629055</v>
      </c>
      <c r="S3">
        <v>92.009855205516374</v>
      </c>
      <c r="T3">
        <v>92.653265877982122</v>
      </c>
      <c r="U3">
        <v>94.124542661682469</v>
      </c>
      <c r="V3">
        <v>95.932461187330674</v>
      </c>
      <c r="W3">
        <v>97.713331740874082</v>
      </c>
      <c r="X3">
        <v>100</v>
      </c>
    </row>
    <row r="4" spans="1:24" ht="29" x14ac:dyDescent="0.35">
      <c r="A4" s="4" t="s">
        <v>45</v>
      </c>
      <c r="B4">
        <f t="shared" ref="B4:X4" si="0">B3*100/$T3</f>
        <v>71.088237929687565</v>
      </c>
      <c r="C4">
        <f t="shared" si="0"/>
        <v>71.667323368493413</v>
      </c>
      <c r="D4">
        <f t="shared" si="0"/>
        <v>72.107607017459202</v>
      </c>
      <c r="E4">
        <f t="shared" si="0"/>
        <v>72.659089004100792</v>
      </c>
      <c r="F4">
        <f t="shared" si="0"/>
        <v>74.066724441639394</v>
      </c>
      <c r="G4">
        <f t="shared" si="0"/>
        <v>75.983688199448636</v>
      </c>
      <c r="H4">
        <f t="shared" si="0"/>
        <v>78.086468688266592</v>
      </c>
      <c r="I4">
        <f t="shared" si="0"/>
        <v>80.222204211547009</v>
      </c>
      <c r="J4">
        <f t="shared" si="0"/>
        <v>82.503194181775427</v>
      </c>
      <c r="K4">
        <f t="shared" si="0"/>
        <v>84.754339199669829</v>
      </c>
      <c r="L4">
        <f t="shared" si="0"/>
        <v>86.340701480792831</v>
      </c>
      <c r="M4">
        <f t="shared" si="0"/>
        <v>89.3409523554526</v>
      </c>
      <c r="N4">
        <f t="shared" si="0"/>
        <v>93.258624711035495</v>
      </c>
      <c r="O4">
        <f t="shared" si="0"/>
        <v>94.124145416030629</v>
      </c>
      <c r="P4">
        <f t="shared" si="0"/>
        <v>95.066312063772088</v>
      </c>
      <c r="Q4">
        <f t="shared" si="0"/>
        <v>96.314742126855478</v>
      </c>
      <c r="R4">
        <f t="shared" si="0"/>
        <v>98.540207185859728</v>
      </c>
      <c r="S4">
        <f t="shared" si="0"/>
        <v>99.305571512921006</v>
      </c>
      <c r="T4">
        <f t="shared" si="0"/>
        <v>100</v>
      </c>
      <c r="U4">
        <f t="shared" si="0"/>
        <v>101.5879383956502</v>
      </c>
      <c r="V4">
        <f t="shared" si="0"/>
        <v>103.53921178954127</v>
      </c>
      <c r="W4">
        <f t="shared" si="0"/>
        <v>105.46129250269033</v>
      </c>
      <c r="X4">
        <f t="shared" si="0"/>
        <v>107.92927702267183</v>
      </c>
    </row>
    <row r="5" spans="1:24" x14ac:dyDescent="0.35">
      <c r="A5" s="4" t="s">
        <v>59</v>
      </c>
      <c r="B5">
        <v>70.099999999999994</v>
      </c>
      <c r="C5">
        <v>71.2</v>
      </c>
      <c r="D5">
        <v>72.099999999999994</v>
      </c>
      <c r="E5">
        <v>72.7</v>
      </c>
      <c r="F5">
        <v>73.599999999999994</v>
      </c>
      <c r="G5">
        <v>74.5</v>
      </c>
      <c r="H5">
        <v>75.5</v>
      </c>
      <c r="I5">
        <v>76.5</v>
      </c>
      <c r="J5">
        <v>78.099999999999994</v>
      </c>
      <c r="K5">
        <v>79.900000000000006</v>
      </c>
      <c r="L5">
        <v>81.8</v>
      </c>
      <c r="M5">
        <v>84.7</v>
      </c>
      <c r="N5">
        <v>86.6</v>
      </c>
      <c r="O5">
        <v>89.4</v>
      </c>
      <c r="P5">
        <v>93.4</v>
      </c>
      <c r="Q5">
        <v>96.1</v>
      </c>
      <c r="R5">
        <v>98.5</v>
      </c>
      <c r="S5">
        <v>100</v>
      </c>
      <c r="T5">
        <v>100</v>
      </c>
      <c r="U5">
        <v>100.70000000000002</v>
      </c>
      <c r="V5">
        <v>103.4</v>
      </c>
      <c r="W5">
        <v>105.90000000000002</v>
      </c>
      <c r="X5">
        <v>107.80000000000001</v>
      </c>
    </row>
    <row r="6" spans="1:24" x14ac:dyDescent="0.35">
      <c r="A6" s="4" t="s">
        <v>184</v>
      </c>
      <c r="B6">
        <f>B2/(B5/100)</f>
        <v>12.696148359486449</v>
      </c>
      <c r="C6">
        <f t="shared" ref="C6:X6" si="1">C2/(C5/100)</f>
        <v>13.174157303370785</v>
      </c>
      <c r="D6">
        <f t="shared" si="1"/>
        <v>13.578363384188627</v>
      </c>
      <c r="E6">
        <f t="shared" si="1"/>
        <v>14.057771664374142</v>
      </c>
      <c r="F6">
        <f t="shared" si="1"/>
        <v>14.646739130434781</v>
      </c>
      <c r="G6">
        <f t="shared" si="1"/>
        <v>15.23489932885906</v>
      </c>
      <c r="H6">
        <f t="shared" si="1"/>
        <v>15.536423841059603</v>
      </c>
      <c r="I6">
        <f t="shared" si="1"/>
        <v>15.686274509803921</v>
      </c>
      <c r="J6">
        <f t="shared" si="1"/>
        <v>16.005121638924457</v>
      </c>
      <c r="K6">
        <f t="shared" si="1"/>
        <v>16.232790988735921</v>
      </c>
      <c r="L6">
        <f t="shared" si="1"/>
        <v>16.356968215158926</v>
      </c>
      <c r="M6">
        <f t="shared" si="1"/>
        <v>16.458087367178276</v>
      </c>
      <c r="N6">
        <f t="shared" si="1"/>
        <v>16.616628175519633</v>
      </c>
      <c r="O6">
        <f t="shared" si="1"/>
        <v>16.331096196868007</v>
      </c>
      <c r="P6">
        <f t="shared" si="1"/>
        <v>15.749464668094218</v>
      </c>
      <c r="Q6">
        <f t="shared" si="1"/>
        <v>15.442247658688865</v>
      </c>
      <c r="R6">
        <f t="shared" si="1"/>
        <v>15.370558375634518</v>
      </c>
      <c r="S6">
        <f t="shared" si="1"/>
        <v>15.12</v>
      </c>
      <c r="T6">
        <f t="shared" si="1"/>
        <v>15.26</v>
      </c>
      <c r="U6">
        <f t="shared" si="1"/>
        <v>15.620655412115193</v>
      </c>
      <c r="V6">
        <f t="shared" si="1"/>
        <v>15.628626692456479</v>
      </c>
      <c r="W6">
        <f t="shared" si="1"/>
        <v>15.779036827195466</v>
      </c>
      <c r="X6">
        <f t="shared" si="1"/>
        <v>16.020408163265305</v>
      </c>
    </row>
    <row r="7" spans="1:24" x14ac:dyDescent="0.35">
      <c r="A7" s="4" t="s">
        <v>23</v>
      </c>
      <c r="B7" s="8">
        <v>16.672740370330981</v>
      </c>
      <c r="C7" s="8">
        <v>17.294701357303229</v>
      </c>
      <c r="D7" s="8">
        <v>17.79487154548746</v>
      </c>
      <c r="E7" s="8">
        <v>18.765197838233021</v>
      </c>
      <c r="F7" s="8">
        <v>19.44812991076618</v>
      </c>
      <c r="G7" s="8">
        <v>20.35947214242444</v>
      </c>
      <c r="H7" s="8">
        <v>21.488807929626631</v>
      </c>
      <c r="I7" s="8">
        <v>22.399967845325261</v>
      </c>
      <c r="J7" s="8">
        <v>23.511401168615151</v>
      </c>
      <c r="K7" s="8">
        <v>24.583029381511519</v>
      </c>
      <c r="L7" s="8">
        <v>25.600490232169001</v>
      </c>
      <c r="M7" s="8">
        <v>26.343596941953692</v>
      </c>
      <c r="N7" s="8">
        <v>26.85638589312455</v>
      </c>
      <c r="O7" s="8">
        <v>27.62622790706471</v>
      </c>
      <c r="P7" s="8">
        <v>28.213579119754161</v>
      </c>
      <c r="Q7" s="8">
        <v>28.41237590923955</v>
      </c>
      <c r="R7" s="8">
        <v>28.993640360660802</v>
      </c>
      <c r="S7" s="8">
        <v>29.37277379245916</v>
      </c>
      <c r="T7" s="8">
        <v>29.670761315114131</v>
      </c>
      <c r="U7" s="8">
        <v>30.31143352071393</v>
      </c>
      <c r="V7" s="8">
        <v>31.495493200577041</v>
      </c>
      <c r="W7" s="8">
        <v>32.183949866118901</v>
      </c>
      <c r="X7" s="8">
        <v>33.014206715486473</v>
      </c>
    </row>
    <row r="8" spans="1:24" x14ac:dyDescent="0.35">
      <c r="A8" s="4" t="s">
        <v>47</v>
      </c>
      <c r="B8" s="8">
        <f t="shared" ref="B8:X8" si="2">B7/(B4/100)</f>
        <v>23.453585087904088</v>
      </c>
      <c r="C8" s="8">
        <f t="shared" si="2"/>
        <v>24.13192030122109</v>
      </c>
      <c r="D8" s="8">
        <f t="shared" si="2"/>
        <v>24.678216739572068</v>
      </c>
      <c r="E8" s="8">
        <f t="shared" si="2"/>
        <v>25.826359916477806</v>
      </c>
      <c r="F8" s="8">
        <f t="shared" si="2"/>
        <v>26.257580657681526</v>
      </c>
      <c r="G8" s="8">
        <f t="shared" si="2"/>
        <v>26.794530016736111</v>
      </c>
      <c r="H8" s="8">
        <f t="shared" si="2"/>
        <v>27.5192466641222</v>
      </c>
      <c r="I8" s="8">
        <f t="shared" si="2"/>
        <v>27.922403859979028</v>
      </c>
      <c r="J8" s="8">
        <f t="shared" si="2"/>
        <v>28.497564732843653</v>
      </c>
      <c r="K8" s="8">
        <f t="shared" si="2"/>
        <v>29.005039286067948</v>
      </c>
      <c r="L8" s="8">
        <f t="shared" si="2"/>
        <v>29.65054695306597</v>
      </c>
      <c r="M8" s="8">
        <f t="shared" si="2"/>
        <v>29.48658621540417</v>
      </c>
      <c r="N8" s="8">
        <f t="shared" si="2"/>
        <v>28.797750316756037</v>
      </c>
      <c r="O8" s="8">
        <f t="shared" si="2"/>
        <v>29.35084062113523</v>
      </c>
      <c r="P8" s="8">
        <f t="shared" si="2"/>
        <v>29.677788595425913</v>
      </c>
      <c r="Q8" s="8">
        <f t="shared" si="2"/>
        <v>29.499508882885038</v>
      </c>
      <c r="R8" s="8">
        <f t="shared" si="2"/>
        <v>29.423157499532145</v>
      </c>
      <c r="S8" s="8">
        <f t="shared" si="2"/>
        <v>29.578173052090396</v>
      </c>
      <c r="T8" s="8">
        <f t="shared" si="2"/>
        <v>29.670761315114131</v>
      </c>
      <c r="U8" s="8">
        <f t="shared" si="2"/>
        <v>29.837630332314934</v>
      </c>
      <c r="V8" s="8">
        <f t="shared" si="2"/>
        <v>30.418903772028205</v>
      </c>
      <c r="W8" s="8">
        <f t="shared" si="2"/>
        <v>30.517310287371917</v>
      </c>
      <c r="X8" s="8">
        <f t="shared" si="2"/>
        <v>30.588740725606311</v>
      </c>
    </row>
    <row r="9" spans="1:24" x14ac:dyDescent="0.35">
      <c r="A9" s="4" t="s">
        <v>48</v>
      </c>
      <c r="B9" s="13">
        <v>10.272399999999999</v>
      </c>
      <c r="C9" s="13">
        <v>10.7149</v>
      </c>
      <c r="D9" s="13">
        <v>11.4938</v>
      </c>
      <c r="E9" s="13">
        <v>12.300599999999999</v>
      </c>
      <c r="F9" s="13">
        <v>12.958600000000001</v>
      </c>
      <c r="G9" s="13">
        <v>13.315300000000001</v>
      </c>
      <c r="H9" s="13">
        <v>13.908099999999999</v>
      </c>
      <c r="I9" s="13">
        <v>14.688800000000001</v>
      </c>
      <c r="J9" s="13">
        <v>15.3446</v>
      </c>
      <c r="K9" s="13">
        <v>16.149699999999999</v>
      </c>
      <c r="L9" s="13">
        <v>16.984300000000001</v>
      </c>
      <c r="M9" s="13">
        <v>17.167000000000002</v>
      </c>
      <c r="N9" s="13">
        <v>17.573</v>
      </c>
      <c r="O9" s="13">
        <v>17.918500000000002</v>
      </c>
      <c r="P9" s="13">
        <v>18.1905</v>
      </c>
      <c r="Q9" s="13">
        <v>18.146100000000001</v>
      </c>
      <c r="R9" s="13">
        <v>18.4986</v>
      </c>
      <c r="S9" s="13">
        <v>18.443200000000001</v>
      </c>
      <c r="T9" s="13">
        <v>18.803699999999999</v>
      </c>
      <c r="U9" s="13">
        <v>19.268899999999999</v>
      </c>
      <c r="V9" s="13">
        <v>19.876000000000001</v>
      </c>
      <c r="W9" s="13">
        <v>20.525600000000001</v>
      </c>
      <c r="X9" s="13">
        <v>21.084199999999999</v>
      </c>
    </row>
    <row r="10" spans="1:24" x14ac:dyDescent="0.35">
      <c r="A10" s="4" t="s">
        <v>185</v>
      </c>
      <c r="B10" s="8">
        <f t="shared" ref="B10:X10" si="3">B9/(B5/100)</f>
        <v>14.653922967189729</v>
      </c>
      <c r="C10" s="8">
        <f t="shared" si="3"/>
        <v>15.049016853932583</v>
      </c>
      <c r="D10" s="8">
        <f t="shared" si="3"/>
        <v>15.941470180305133</v>
      </c>
      <c r="E10" s="8">
        <f t="shared" si="3"/>
        <v>16.919669876203574</v>
      </c>
      <c r="F10" s="8">
        <f t="shared" si="3"/>
        <v>17.606793478260872</v>
      </c>
      <c r="G10" s="8">
        <f t="shared" si="3"/>
        <v>17.87288590604027</v>
      </c>
      <c r="H10" s="8">
        <f t="shared" si="3"/>
        <v>18.421324503311258</v>
      </c>
      <c r="I10" s="8">
        <f t="shared" si="3"/>
        <v>19.201045751633988</v>
      </c>
      <c r="J10" s="8">
        <f t="shared" si="3"/>
        <v>19.647375160051219</v>
      </c>
      <c r="K10" s="8">
        <f t="shared" si="3"/>
        <v>20.212390488110135</v>
      </c>
      <c r="L10" s="8">
        <f t="shared" si="3"/>
        <v>20.763202933985333</v>
      </c>
      <c r="M10" s="8">
        <f t="shared" si="3"/>
        <v>20.268004722550181</v>
      </c>
      <c r="N10" s="8">
        <f t="shared" si="3"/>
        <v>20.292147806004621</v>
      </c>
      <c r="O10" s="8">
        <f t="shared" si="3"/>
        <v>20.043064876957494</v>
      </c>
      <c r="P10" s="8">
        <f t="shared" si="3"/>
        <v>19.475910064239827</v>
      </c>
      <c r="Q10" s="8">
        <f t="shared" si="3"/>
        <v>18.882518210197713</v>
      </c>
      <c r="R10" s="8">
        <f t="shared" si="3"/>
        <v>18.780304568527917</v>
      </c>
      <c r="S10" s="8">
        <f t="shared" si="3"/>
        <v>18.443200000000001</v>
      </c>
      <c r="T10" s="8">
        <f t="shared" si="3"/>
        <v>18.803699999999999</v>
      </c>
      <c r="U10" s="8">
        <f t="shared" si="3"/>
        <v>19.134955312810323</v>
      </c>
      <c r="V10" s="8">
        <f t="shared" si="3"/>
        <v>19.222437137330754</v>
      </c>
      <c r="W10" s="8">
        <f t="shared" si="3"/>
        <v>19.382058545797921</v>
      </c>
      <c r="X10" s="8">
        <f t="shared" si="3"/>
        <v>19.558627087198513</v>
      </c>
    </row>
    <row r="11" spans="1:24" ht="29" x14ac:dyDescent="0.35">
      <c r="A11" s="4" t="s">
        <v>50</v>
      </c>
      <c r="B11" s="8">
        <f t="shared" ref="B11:X11" si="4">B10*100/$B10</f>
        <v>100</v>
      </c>
      <c r="C11" s="8">
        <f t="shared" si="4"/>
        <v>102.69616462177038</v>
      </c>
      <c r="D11" s="8">
        <f t="shared" si="4"/>
        <v>108.78636537122678</v>
      </c>
      <c r="E11" s="8">
        <f t="shared" si="4"/>
        <v>115.46170888223497</v>
      </c>
      <c r="F11" s="8">
        <f t="shared" si="4"/>
        <v>120.1507167581176</v>
      </c>
      <c r="G11" s="8">
        <f t="shared" si="4"/>
        <v>121.96656107758878</v>
      </c>
      <c r="H11" s="8">
        <f t="shared" si="4"/>
        <v>125.70916705756387</v>
      </c>
      <c r="I11" s="8">
        <f t="shared" si="4"/>
        <v>131.0300715694037</v>
      </c>
      <c r="J11" s="8">
        <f t="shared" si="4"/>
        <v>134.07587308901429</v>
      </c>
      <c r="K11" s="8">
        <f t="shared" si="4"/>
        <v>137.93160052339476</v>
      </c>
      <c r="L11" s="8">
        <f t="shared" si="4"/>
        <v>141.69040591024219</v>
      </c>
      <c r="M11" s="8">
        <f t="shared" si="4"/>
        <v>138.31111824410729</v>
      </c>
      <c r="N11" s="8">
        <f t="shared" si="4"/>
        <v>138.47587333056774</v>
      </c>
      <c r="O11" s="8">
        <f t="shared" si="4"/>
        <v>136.7761037220825</v>
      </c>
      <c r="P11" s="8">
        <f t="shared" si="4"/>
        <v>132.90577620645729</v>
      </c>
      <c r="Q11" s="8">
        <f t="shared" si="4"/>
        <v>128.85640420299634</v>
      </c>
      <c r="R11" s="8">
        <f t="shared" si="4"/>
        <v>128.15888694499893</v>
      </c>
      <c r="S11" s="8">
        <f t="shared" si="4"/>
        <v>125.85844787975547</v>
      </c>
      <c r="T11" s="8">
        <f t="shared" si="4"/>
        <v>128.31853997118492</v>
      </c>
      <c r="U11" s="8">
        <f t="shared" si="4"/>
        <v>130.57906306491216</v>
      </c>
      <c r="V11" s="8">
        <f t="shared" si="4"/>
        <v>131.17604876434774</v>
      </c>
      <c r="W11" s="8">
        <f t="shared" si="4"/>
        <v>132.26532300732393</v>
      </c>
      <c r="X11" s="8">
        <f t="shared" si="4"/>
        <v>133.47024637013899</v>
      </c>
    </row>
    <row r="12" spans="1:24" ht="29" x14ac:dyDescent="0.35">
      <c r="A12" s="4" t="s">
        <v>38</v>
      </c>
      <c r="B12">
        <f t="shared" ref="B12:X12" si="5">B6*100/$B6</f>
        <v>100</v>
      </c>
      <c r="C12">
        <f t="shared" si="5"/>
        <v>103.76499179396539</v>
      </c>
      <c r="D12">
        <f t="shared" si="5"/>
        <v>106.94868238557558</v>
      </c>
      <c r="E12">
        <f t="shared" si="5"/>
        <v>110.72469591827274</v>
      </c>
      <c r="F12">
        <f t="shared" si="5"/>
        <v>115.36364191499753</v>
      </c>
      <c r="G12">
        <f t="shared" si="5"/>
        <v>119.99622954528316</v>
      </c>
      <c r="H12">
        <f t="shared" si="5"/>
        <v>122.37115856834586</v>
      </c>
      <c r="I12">
        <f t="shared" si="5"/>
        <v>123.55144304912974</v>
      </c>
      <c r="J12">
        <f t="shared" si="5"/>
        <v>126.06281200995555</v>
      </c>
      <c r="K12">
        <f t="shared" si="5"/>
        <v>127.8560279000436</v>
      </c>
      <c r="L12">
        <f t="shared" si="5"/>
        <v>128.83409796434162</v>
      </c>
      <c r="M12">
        <f t="shared" si="5"/>
        <v>129.63055330777496</v>
      </c>
      <c r="N12">
        <f t="shared" si="5"/>
        <v>130.87928484313778</v>
      </c>
      <c r="O12">
        <f t="shared" si="5"/>
        <v>128.6303194831963</v>
      </c>
      <c r="P12">
        <f t="shared" si="5"/>
        <v>124.04915429588816</v>
      </c>
      <c r="Q12">
        <f t="shared" si="5"/>
        <v>121.62938886225724</v>
      </c>
      <c r="R12">
        <f t="shared" si="5"/>
        <v>121.06473507100895</v>
      </c>
      <c r="S12">
        <f t="shared" si="5"/>
        <v>119.09123595505618</v>
      </c>
      <c r="T12">
        <f t="shared" si="5"/>
        <v>120.19393258426966</v>
      </c>
      <c r="U12">
        <f t="shared" si="5"/>
        <v>123.03460049317697</v>
      </c>
      <c r="V12">
        <f t="shared" si="5"/>
        <v>123.09738552148303</v>
      </c>
      <c r="W12">
        <f t="shared" si="5"/>
        <v>124.28207658274181</v>
      </c>
      <c r="X12">
        <f t="shared" si="5"/>
        <v>126.18321485897729</v>
      </c>
    </row>
    <row r="13" spans="1:24" ht="29" x14ac:dyDescent="0.35">
      <c r="A13" s="4" t="s">
        <v>37</v>
      </c>
      <c r="B13">
        <v>100</v>
      </c>
      <c r="C13">
        <v>102.49352383071371</v>
      </c>
      <c r="D13">
        <v>105.33970773736776</v>
      </c>
      <c r="E13">
        <v>108.15270365708216</v>
      </c>
      <c r="F13">
        <v>111.54526166902404</v>
      </c>
      <c r="G13">
        <v>114.72276278442799</v>
      </c>
      <c r="H13">
        <v>117.53702333336454</v>
      </c>
      <c r="I13">
        <v>120.01848924388236</v>
      </c>
      <c r="J13">
        <v>121.36835413923689</v>
      </c>
      <c r="K13">
        <v>122.97744882659192</v>
      </c>
      <c r="L13">
        <v>123.99978558805935</v>
      </c>
      <c r="M13">
        <v>124.43669227776212</v>
      </c>
      <c r="N13">
        <v>126.17180226765666</v>
      </c>
      <c r="O13">
        <v>123.66191077401125</v>
      </c>
      <c r="P13">
        <v>118.15358195348441</v>
      </c>
      <c r="Q13">
        <v>116.38159802304</v>
      </c>
      <c r="R13">
        <v>116.66640340611291</v>
      </c>
      <c r="S13">
        <v>115.2138613861386</v>
      </c>
      <c r="T13">
        <v>116.8002828854314</v>
      </c>
      <c r="U13">
        <v>119.72992447492726</v>
      </c>
      <c r="V13">
        <v>119.57613694500148</v>
      </c>
      <c r="W13">
        <v>119.56210190019404</v>
      </c>
      <c r="X13">
        <v>122.1456256412813</v>
      </c>
    </row>
    <row r="14" spans="1:24" x14ac:dyDescent="0.35">
      <c r="A14" s="4" t="s">
        <v>32</v>
      </c>
      <c r="B14">
        <f t="shared" ref="B14:X14" si="6">B8*100/$B8</f>
        <v>100</v>
      </c>
      <c r="C14">
        <f t="shared" si="6"/>
        <v>102.89224530396781</v>
      </c>
      <c r="D14">
        <f t="shared" si="6"/>
        <v>105.22151153897393</v>
      </c>
      <c r="E14">
        <f t="shared" si="6"/>
        <v>110.11689607230856</v>
      </c>
      <c r="F14">
        <f t="shared" si="6"/>
        <v>111.95550939981267</v>
      </c>
      <c r="G14">
        <f t="shared" si="6"/>
        <v>114.24492211450895</v>
      </c>
      <c r="H14">
        <f t="shared" si="6"/>
        <v>117.3349258161599</v>
      </c>
      <c r="I14">
        <f t="shared" si="6"/>
        <v>119.05388346952415</v>
      </c>
      <c r="J14">
        <f t="shared" si="6"/>
        <v>121.5062201622256</v>
      </c>
      <c r="K14">
        <f t="shared" si="6"/>
        <v>123.6699599543396</v>
      </c>
      <c r="L14">
        <f t="shared" si="6"/>
        <v>126.42223712040463</v>
      </c>
      <c r="M14">
        <f t="shared" si="6"/>
        <v>125.72315108708702</v>
      </c>
      <c r="N14">
        <f t="shared" si="6"/>
        <v>122.786133586068</v>
      </c>
      <c r="O14">
        <f t="shared" si="6"/>
        <v>125.14436710263364</v>
      </c>
      <c r="P14">
        <f t="shared" si="6"/>
        <v>126.53838841351332</v>
      </c>
      <c r="Q14">
        <f t="shared" si="6"/>
        <v>125.77824998745741</v>
      </c>
      <c r="R14">
        <f t="shared" si="6"/>
        <v>125.45270750400881</v>
      </c>
      <c r="S14">
        <f t="shared" si="6"/>
        <v>126.1136535895529</v>
      </c>
      <c r="T14">
        <f t="shared" si="6"/>
        <v>126.50842591402574</v>
      </c>
      <c r="U14">
        <f t="shared" si="6"/>
        <v>127.21991209652354</v>
      </c>
      <c r="V14">
        <f t="shared" si="6"/>
        <v>129.69831118789767</v>
      </c>
      <c r="W14">
        <f t="shared" si="6"/>
        <v>130.11789103027519</v>
      </c>
      <c r="X14">
        <f t="shared" si="6"/>
        <v>130.42245188085167</v>
      </c>
    </row>
    <row r="15" spans="1:24" x14ac:dyDescent="0.35">
      <c r="A15" s="4" t="s">
        <v>51</v>
      </c>
      <c r="B15" s="14">
        <f>B11-B14</f>
        <v>0</v>
      </c>
      <c r="C15" s="14">
        <f t="shared" ref="C15:X15" si="7">C11-C14</f>
        <v>-0.19608068219743302</v>
      </c>
      <c r="D15" s="14">
        <f t="shared" si="7"/>
        <v>3.5648538322528509</v>
      </c>
      <c r="E15" s="14">
        <f t="shared" si="7"/>
        <v>5.3448128099264096</v>
      </c>
      <c r="F15" s="14">
        <f t="shared" si="7"/>
        <v>8.195207358304927</v>
      </c>
      <c r="G15" s="14">
        <f t="shared" si="7"/>
        <v>7.7216389630798261</v>
      </c>
      <c r="H15" s="14">
        <f t="shared" si="7"/>
        <v>8.3742412414039791</v>
      </c>
      <c r="I15" s="14">
        <f t="shared" si="7"/>
        <v>11.97618809987955</v>
      </c>
      <c r="J15" s="14">
        <f t="shared" si="7"/>
        <v>12.569652926788692</v>
      </c>
      <c r="K15" s="14">
        <f t="shared" si="7"/>
        <v>14.26164056905516</v>
      </c>
      <c r="L15" s="14">
        <f t="shared" si="7"/>
        <v>15.26816878983756</v>
      </c>
      <c r="M15" s="14">
        <f t="shared" si="7"/>
        <v>12.587967157020273</v>
      </c>
      <c r="N15" s="14">
        <f t="shared" si="7"/>
        <v>15.689739744499732</v>
      </c>
      <c r="O15" s="14">
        <f t="shared" si="7"/>
        <v>11.631736619448859</v>
      </c>
      <c r="P15" s="14">
        <f t="shared" si="7"/>
        <v>6.3673877929439726</v>
      </c>
      <c r="Q15" s="14">
        <f t="shared" si="7"/>
        <v>3.0781542155389303</v>
      </c>
      <c r="R15" s="14">
        <f t="shared" si="7"/>
        <v>2.7061794409901125</v>
      </c>
      <c r="S15" s="14">
        <f t="shared" si="7"/>
        <v>-0.25520570979742274</v>
      </c>
      <c r="T15" s="14">
        <f t="shared" si="7"/>
        <v>1.8101140571591827</v>
      </c>
      <c r="U15" s="14">
        <f t="shared" si="7"/>
        <v>3.3591509683886187</v>
      </c>
      <c r="V15" s="14">
        <f t="shared" si="7"/>
        <v>1.4777375764500675</v>
      </c>
      <c r="W15" s="14">
        <f t="shared" si="7"/>
        <v>2.1474319770487398</v>
      </c>
      <c r="X15" s="14">
        <f t="shared" si="7"/>
        <v>3.0477944892873268</v>
      </c>
    </row>
    <row r="16" spans="1:24" x14ac:dyDescent="0.35">
      <c r="A16" s="4" t="s">
        <v>52</v>
      </c>
      <c r="B16">
        <v>0</v>
      </c>
      <c r="C16" s="14">
        <f>C15-B15</f>
        <v>-0.19608068219743302</v>
      </c>
      <c r="D16" s="14">
        <f t="shared" ref="D16:X16" si="8">D15-C15</f>
        <v>3.7609345144502839</v>
      </c>
      <c r="E16" s="14">
        <f t="shared" si="8"/>
        <v>1.7799589776735587</v>
      </c>
      <c r="F16" s="14">
        <f t="shared" si="8"/>
        <v>2.8503945483785174</v>
      </c>
      <c r="G16" s="14">
        <f t="shared" si="8"/>
        <v>-0.47356839522510086</v>
      </c>
      <c r="H16" s="14">
        <f t="shared" si="8"/>
        <v>0.65260227832415296</v>
      </c>
      <c r="I16" s="14">
        <f t="shared" si="8"/>
        <v>3.6019468584755714</v>
      </c>
      <c r="J16" s="14">
        <f t="shared" si="8"/>
        <v>0.59346482690914115</v>
      </c>
      <c r="K16" s="14">
        <f t="shared" si="8"/>
        <v>1.6919876422664686</v>
      </c>
      <c r="L16" s="14">
        <f t="shared" si="8"/>
        <v>1.0065282207823998</v>
      </c>
      <c r="M16" s="14">
        <f t="shared" si="8"/>
        <v>-2.6802016328172868</v>
      </c>
      <c r="N16" s="14">
        <f t="shared" si="8"/>
        <v>3.1017725874794593</v>
      </c>
      <c r="O16" s="14">
        <f t="shared" si="8"/>
        <v>-4.0580031250508739</v>
      </c>
      <c r="P16" s="14">
        <f t="shared" si="8"/>
        <v>-5.2643488265048859</v>
      </c>
      <c r="Q16" s="14">
        <f t="shared" si="8"/>
        <v>-3.2892335774050423</v>
      </c>
      <c r="R16" s="14">
        <f t="shared" si="8"/>
        <v>-0.37197477454881778</v>
      </c>
      <c r="S16" s="14">
        <f t="shared" si="8"/>
        <v>-2.9613851507875353</v>
      </c>
      <c r="T16" s="14">
        <f t="shared" si="8"/>
        <v>2.0653197669566055</v>
      </c>
      <c r="U16" s="14">
        <f t="shared" si="8"/>
        <v>1.549036911229436</v>
      </c>
      <c r="V16" s="14">
        <f t="shared" si="8"/>
        <v>-1.8814133919385512</v>
      </c>
      <c r="W16" s="14">
        <f t="shared" si="8"/>
        <v>0.66969440059867225</v>
      </c>
      <c r="X16" s="14">
        <f t="shared" si="8"/>
        <v>0.90036251223858699</v>
      </c>
    </row>
    <row r="17" spans="2:24" x14ac:dyDescent="0.35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94D43-E945-4E55-B8DA-8C4840B9A5AC}">
  <dimension ref="A1:X4"/>
  <sheetViews>
    <sheetView topLeftCell="A14" zoomScale="70" workbookViewId="0">
      <selection activeCell="J7" sqref="J7"/>
    </sheetView>
  </sheetViews>
  <sheetFormatPr defaultRowHeight="14.5" x14ac:dyDescent="0.35"/>
  <cols>
    <col min="1" max="1" width="15.81640625" style="12" customWidth="1"/>
  </cols>
  <sheetData>
    <row r="1" spans="1:24" x14ac:dyDescent="0.3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>
        <v>2015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ht="29" x14ac:dyDescent="0.35">
      <c r="A2" s="12" t="s">
        <v>329</v>
      </c>
      <c r="B2">
        <v>10.085592011412269</v>
      </c>
      <c r="C2">
        <v>10.337078651685392</v>
      </c>
      <c r="D2">
        <v>10.624133148404994</v>
      </c>
      <c r="E2">
        <v>10.907840440165062</v>
      </c>
      <c r="F2">
        <v>11.25</v>
      </c>
      <c r="G2">
        <v>11.570469798657717</v>
      </c>
      <c r="H2">
        <v>11.854304635761588</v>
      </c>
      <c r="I2">
        <v>12.104575163398692</v>
      </c>
      <c r="J2">
        <v>12.240717029449426</v>
      </c>
      <c r="K2">
        <v>12.403003754693366</v>
      </c>
      <c r="L2">
        <v>12.506112469437655</v>
      </c>
      <c r="M2">
        <v>12.550177095631643</v>
      </c>
      <c r="N2">
        <v>12.725173210161662</v>
      </c>
      <c r="O2">
        <v>12.472035794183446</v>
      </c>
      <c r="P2">
        <v>11.916488222698073</v>
      </c>
      <c r="Q2">
        <v>11.73777315296566</v>
      </c>
      <c r="R2">
        <v>11.766497461928934</v>
      </c>
      <c r="S2">
        <v>11.62</v>
      </c>
      <c r="T2">
        <v>11.78</v>
      </c>
      <c r="U2">
        <v>12.075471698113207</v>
      </c>
      <c r="V2">
        <v>12.059961315280464</v>
      </c>
      <c r="W2">
        <v>12.058545797922566</v>
      </c>
      <c r="X2">
        <v>12.319109461966603</v>
      </c>
    </row>
    <row r="3" spans="1:24" ht="29" x14ac:dyDescent="0.35">
      <c r="A3" s="12" t="s">
        <v>184</v>
      </c>
      <c r="B3">
        <v>12.696148359486449</v>
      </c>
      <c r="C3">
        <v>13.174157303370785</v>
      </c>
      <c r="D3">
        <v>13.578363384188627</v>
      </c>
      <c r="E3">
        <v>14.057771664374142</v>
      </c>
      <c r="F3">
        <v>14.646739130434781</v>
      </c>
      <c r="G3">
        <v>15.23489932885906</v>
      </c>
      <c r="H3">
        <v>15.536423841059603</v>
      </c>
      <c r="I3">
        <v>15.686274509803921</v>
      </c>
      <c r="J3">
        <v>16.005121638924457</v>
      </c>
      <c r="K3">
        <v>16.232790988735921</v>
      </c>
      <c r="L3">
        <v>16.356968215158926</v>
      </c>
      <c r="M3">
        <v>16.458087367178276</v>
      </c>
      <c r="N3">
        <v>16.616628175519633</v>
      </c>
      <c r="O3">
        <v>16.331096196868007</v>
      </c>
      <c r="P3">
        <v>15.749464668094218</v>
      </c>
      <c r="Q3">
        <v>15.442247658688865</v>
      </c>
      <c r="R3">
        <v>15.370558375634518</v>
      </c>
      <c r="S3">
        <v>15.12</v>
      </c>
      <c r="T3">
        <v>15.26</v>
      </c>
      <c r="U3">
        <v>15.620655412115193</v>
      </c>
      <c r="V3">
        <v>15.628626692456479</v>
      </c>
      <c r="W3">
        <v>15.779036827195466</v>
      </c>
      <c r="X3">
        <v>16.020408163265305</v>
      </c>
    </row>
    <row r="4" spans="1:24" ht="29" x14ac:dyDescent="0.35">
      <c r="A4" s="12" t="s">
        <v>185</v>
      </c>
      <c r="B4">
        <v>14.653922967189729</v>
      </c>
      <c r="C4">
        <v>15.049016853932583</v>
      </c>
      <c r="D4">
        <v>15.941470180305133</v>
      </c>
      <c r="E4">
        <v>16.919669876203574</v>
      </c>
      <c r="F4">
        <v>17.606793478260872</v>
      </c>
      <c r="G4">
        <v>17.87288590604027</v>
      </c>
      <c r="H4">
        <v>18.421324503311258</v>
      </c>
      <c r="I4">
        <v>19.201045751633988</v>
      </c>
      <c r="J4">
        <v>19.647375160051219</v>
      </c>
      <c r="K4">
        <v>20.212390488110135</v>
      </c>
      <c r="L4">
        <v>20.763202933985333</v>
      </c>
      <c r="M4">
        <v>20.268004722550181</v>
      </c>
      <c r="N4">
        <v>20.292147806004621</v>
      </c>
      <c r="O4">
        <v>20.043064876957494</v>
      </c>
      <c r="P4">
        <v>19.475910064239827</v>
      </c>
      <c r="Q4">
        <v>18.882518210197713</v>
      </c>
      <c r="R4">
        <v>18.780304568527917</v>
      </c>
      <c r="S4">
        <v>18.443200000000001</v>
      </c>
      <c r="T4">
        <v>18.803699999999999</v>
      </c>
      <c r="U4">
        <v>19.134955312810323</v>
      </c>
      <c r="V4">
        <v>19.222437137330754</v>
      </c>
      <c r="W4">
        <v>19.382058545797921</v>
      </c>
      <c r="X4">
        <v>19.558627087198513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A9A9D-B1E5-4AEE-A222-DEDECCFD4AE2}">
  <dimension ref="A1:X39"/>
  <sheetViews>
    <sheetView zoomScale="85" zoomScaleNormal="85" workbookViewId="0">
      <pane xSplit="1" ySplit="1" topLeftCell="X5" activePane="bottomRight" state="frozen"/>
      <selection pane="topRight" activeCell="B1" sqref="B1"/>
      <selection pane="bottomLeft" activeCell="A2" sqref="A2"/>
      <selection pane="bottomRight" activeCell="AL15" sqref="AL15"/>
    </sheetView>
  </sheetViews>
  <sheetFormatPr defaultRowHeight="14.5" x14ac:dyDescent="0.35"/>
  <cols>
    <col min="1" max="1" width="18.26953125" style="4" customWidth="1"/>
    <col min="2" max="24" width="8.7265625" customWidth="1"/>
  </cols>
  <sheetData>
    <row r="1" spans="1:24" s="1" customFormat="1" x14ac:dyDescent="0.3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>
        <v>2015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35">
      <c r="A2" s="4" t="str">
        <f>(ROW()*10)-10 &amp; "th percentile"</f>
        <v>10th percentile</v>
      </c>
      <c r="B2">
        <v>3.81</v>
      </c>
      <c r="C2">
        <v>4</v>
      </c>
      <c r="D2">
        <v>4.18</v>
      </c>
      <c r="E2">
        <v>4.3600000000000003</v>
      </c>
      <c r="F2">
        <v>4.53</v>
      </c>
      <c r="G2">
        <v>4.78</v>
      </c>
      <c r="H2">
        <v>5.01</v>
      </c>
      <c r="I2">
        <v>5.18</v>
      </c>
      <c r="J2">
        <v>5.36</v>
      </c>
      <c r="K2">
        <v>5.58</v>
      </c>
      <c r="L2">
        <v>5.83</v>
      </c>
      <c r="M2">
        <v>6</v>
      </c>
      <c r="N2">
        <v>6.21</v>
      </c>
      <c r="O2">
        <v>6.27</v>
      </c>
      <c r="P2">
        <v>6.31</v>
      </c>
      <c r="Q2">
        <v>6.47</v>
      </c>
      <c r="R2">
        <v>6.57</v>
      </c>
      <c r="S2">
        <v>6.66</v>
      </c>
      <c r="T2">
        <v>6.88</v>
      </c>
      <c r="U2">
        <v>7.3</v>
      </c>
      <c r="V2">
        <v>7.62</v>
      </c>
      <c r="W2">
        <v>7.95</v>
      </c>
      <c r="X2">
        <v>8.35</v>
      </c>
    </row>
    <row r="3" spans="1:24" x14ac:dyDescent="0.35">
      <c r="A3" s="4" t="str">
        <f t="shared" ref="A3:A10" si="0">(ROW()*10)-10 &amp; "th percentile"</f>
        <v>20th percentile</v>
      </c>
      <c r="B3">
        <v>4.58</v>
      </c>
      <c r="C3">
        <v>4.75</v>
      </c>
      <c r="D3">
        <v>4.97</v>
      </c>
      <c r="E3">
        <v>5.13</v>
      </c>
      <c r="F3">
        <v>5.35</v>
      </c>
      <c r="G3">
        <v>5.57</v>
      </c>
      <c r="H3">
        <v>5.87</v>
      </c>
      <c r="I3">
        <v>6.02</v>
      </c>
      <c r="J3">
        <v>6.23</v>
      </c>
      <c r="K3">
        <v>6.49</v>
      </c>
      <c r="L3">
        <v>6.71</v>
      </c>
      <c r="M3">
        <v>6.94</v>
      </c>
      <c r="N3">
        <v>7.19</v>
      </c>
      <c r="O3">
        <v>7.28</v>
      </c>
      <c r="P3">
        <v>7.26</v>
      </c>
      <c r="Q3">
        <v>7.42</v>
      </c>
      <c r="R3">
        <v>7.55</v>
      </c>
      <c r="S3">
        <v>7.62</v>
      </c>
      <c r="T3">
        <v>7.81</v>
      </c>
      <c r="U3">
        <v>8.18</v>
      </c>
      <c r="V3">
        <v>8.4600000000000009</v>
      </c>
      <c r="W3">
        <v>8.7200000000000006</v>
      </c>
      <c r="X3">
        <v>9.18</v>
      </c>
    </row>
    <row r="4" spans="1:24" x14ac:dyDescent="0.35">
      <c r="A4" s="4" t="str">
        <f t="shared" si="0"/>
        <v>30th percentile</v>
      </c>
      <c r="B4">
        <v>5.34</v>
      </c>
      <c r="C4">
        <v>5.54</v>
      </c>
      <c r="D4">
        <v>5.78</v>
      </c>
      <c r="E4">
        <v>6</v>
      </c>
      <c r="F4">
        <v>6.24</v>
      </c>
      <c r="G4">
        <v>6.48</v>
      </c>
      <c r="H4">
        <v>6.79</v>
      </c>
      <c r="I4">
        <v>6.99</v>
      </c>
      <c r="J4">
        <v>7.21</v>
      </c>
      <c r="K4">
        <v>7.5</v>
      </c>
      <c r="L4">
        <v>7.76</v>
      </c>
      <c r="M4">
        <v>8</v>
      </c>
      <c r="N4">
        <v>8.3000000000000007</v>
      </c>
      <c r="O4">
        <v>8.41</v>
      </c>
      <c r="P4">
        <v>8.3800000000000008</v>
      </c>
      <c r="Q4">
        <v>8.51</v>
      </c>
      <c r="R4">
        <v>8.7200000000000006</v>
      </c>
      <c r="S4">
        <v>8.75</v>
      </c>
      <c r="T4">
        <v>8.92</v>
      </c>
      <c r="U4">
        <v>9.2200000000000006</v>
      </c>
      <c r="V4">
        <v>9.5</v>
      </c>
      <c r="W4">
        <v>9.75</v>
      </c>
      <c r="X4">
        <v>10.210000000000001</v>
      </c>
    </row>
    <row r="5" spans="1:24" x14ac:dyDescent="0.35">
      <c r="A5" s="4" t="str">
        <f t="shared" si="0"/>
        <v>40th percentile</v>
      </c>
      <c r="B5">
        <v>6.14</v>
      </c>
      <c r="C5">
        <v>6.39</v>
      </c>
      <c r="D5">
        <v>6.65</v>
      </c>
      <c r="E5">
        <v>6.89</v>
      </c>
      <c r="F5">
        <v>7.19</v>
      </c>
      <c r="G5">
        <v>7.46</v>
      </c>
      <c r="H5">
        <v>7.78</v>
      </c>
      <c r="I5">
        <v>8.02</v>
      </c>
      <c r="J5">
        <v>8.26</v>
      </c>
      <c r="K5">
        <v>8.57</v>
      </c>
      <c r="L5">
        <v>8.89</v>
      </c>
      <c r="M5">
        <v>9.19</v>
      </c>
      <c r="N5">
        <v>9.51</v>
      </c>
      <c r="O5">
        <v>9.6199999999999992</v>
      </c>
      <c r="P5">
        <v>9.59</v>
      </c>
      <c r="Q5">
        <v>9.77</v>
      </c>
      <c r="R5">
        <v>10</v>
      </c>
      <c r="S5">
        <v>10.01</v>
      </c>
      <c r="T5">
        <v>10.18</v>
      </c>
      <c r="U5">
        <v>10.51</v>
      </c>
      <c r="V5">
        <v>10.76</v>
      </c>
      <c r="W5">
        <v>11.06</v>
      </c>
      <c r="X5">
        <v>11.59</v>
      </c>
    </row>
    <row r="6" spans="1:24" x14ac:dyDescent="0.35">
      <c r="A6" s="4" t="str">
        <f t="shared" si="0"/>
        <v>50th percentile</v>
      </c>
      <c r="B6">
        <v>7.07</v>
      </c>
      <c r="C6">
        <v>7.36</v>
      </c>
      <c r="D6">
        <v>7.66</v>
      </c>
      <c r="E6">
        <v>7.93</v>
      </c>
      <c r="F6">
        <v>8.2799999999999994</v>
      </c>
      <c r="G6">
        <v>8.6199999999999992</v>
      </c>
      <c r="H6">
        <v>8.9499999999999993</v>
      </c>
      <c r="I6">
        <v>9.26</v>
      </c>
      <c r="J6">
        <v>9.56</v>
      </c>
      <c r="K6">
        <v>9.91</v>
      </c>
      <c r="L6">
        <v>10.23</v>
      </c>
      <c r="M6">
        <v>10.63</v>
      </c>
      <c r="N6">
        <v>11.02</v>
      </c>
      <c r="O6">
        <v>11.15</v>
      </c>
      <c r="P6">
        <v>11.13</v>
      </c>
      <c r="Q6">
        <v>11.28</v>
      </c>
      <c r="R6">
        <v>11.59</v>
      </c>
      <c r="S6">
        <v>11.62</v>
      </c>
      <c r="T6">
        <v>11.78</v>
      </c>
      <c r="U6">
        <v>12.16</v>
      </c>
      <c r="V6">
        <v>12.47</v>
      </c>
      <c r="W6">
        <v>12.77</v>
      </c>
      <c r="X6">
        <v>13.28</v>
      </c>
    </row>
    <row r="7" spans="1:24" x14ac:dyDescent="0.35">
      <c r="A7" s="4" t="str">
        <f t="shared" si="0"/>
        <v>60th percentile</v>
      </c>
      <c r="B7">
        <v>8.24</v>
      </c>
      <c r="C7">
        <v>8.6</v>
      </c>
      <c r="D7">
        <v>8.93</v>
      </c>
      <c r="E7">
        <v>9.26</v>
      </c>
      <c r="F7">
        <v>9.67</v>
      </c>
      <c r="G7">
        <v>10.08</v>
      </c>
      <c r="H7">
        <v>10.47</v>
      </c>
      <c r="I7">
        <v>10.85</v>
      </c>
      <c r="J7">
        <v>11.22</v>
      </c>
      <c r="K7">
        <v>11.62</v>
      </c>
      <c r="L7">
        <v>11.99</v>
      </c>
      <c r="M7">
        <v>12.48</v>
      </c>
      <c r="N7">
        <v>12.95</v>
      </c>
      <c r="O7">
        <v>13.08</v>
      </c>
      <c r="P7">
        <v>13.08</v>
      </c>
      <c r="Q7">
        <v>13.3</v>
      </c>
      <c r="R7">
        <v>13.61</v>
      </c>
      <c r="S7">
        <v>13.64</v>
      </c>
      <c r="T7">
        <v>13.8</v>
      </c>
      <c r="U7">
        <v>14.2</v>
      </c>
      <c r="V7">
        <v>14.53</v>
      </c>
      <c r="W7">
        <v>14.87</v>
      </c>
      <c r="X7">
        <v>15.5</v>
      </c>
    </row>
    <row r="8" spans="1:24" x14ac:dyDescent="0.35">
      <c r="A8" s="4" t="str">
        <f t="shared" si="0"/>
        <v>70th percentile</v>
      </c>
      <c r="B8">
        <v>9.7100000000000009</v>
      </c>
      <c r="C8">
        <v>10.17</v>
      </c>
      <c r="D8">
        <v>10.55</v>
      </c>
      <c r="E8">
        <v>10.98</v>
      </c>
      <c r="F8">
        <v>11.51</v>
      </c>
      <c r="G8">
        <v>12</v>
      </c>
      <c r="H8">
        <v>12.46</v>
      </c>
      <c r="I8">
        <v>12.85</v>
      </c>
      <c r="J8">
        <v>13.34</v>
      </c>
      <c r="K8">
        <v>13.84</v>
      </c>
      <c r="L8">
        <v>14.25</v>
      </c>
      <c r="M8">
        <v>14.85</v>
      </c>
      <c r="N8">
        <v>15.36</v>
      </c>
      <c r="O8">
        <v>15.59</v>
      </c>
      <c r="P8">
        <v>15.57</v>
      </c>
      <c r="Q8">
        <v>15.8</v>
      </c>
      <c r="R8">
        <v>16.14</v>
      </c>
      <c r="S8">
        <v>16.170000000000002</v>
      </c>
      <c r="T8">
        <v>16.32</v>
      </c>
      <c r="U8">
        <v>16.77</v>
      </c>
      <c r="V8">
        <v>17.21</v>
      </c>
      <c r="W8">
        <v>17.71</v>
      </c>
      <c r="X8">
        <v>18.36</v>
      </c>
    </row>
    <row r="9" spans="1:24" x14ac:dyDescent="0.35">
      <c r="A9" s="4" t="str">
        <f t="shared" si="0"/>
        <v>80th percentile</v>
      </c>
      <c r="B9">
        <v>11.78</v>
      </c>
      <c r="C9">
        <v>12.31</v>
      </c>
      <c r="D9">
        <v>12.81</v>
      </c>
      <c r="E9">
        <v>13.32</v>
      </c>
      <c r="F9">
        <v>13.96</v>
      </c>
      <c r="G9">
        <v>14.6</v>
      </c>
      <c r="H9">
        <v>15.14</v>
      </c>
      <c r="I9">
        <v>15.61</v>
      </c>
      <c r="J9">
        <v>16.34</v>
      </c>
      <c r="K9">
        <v>16.87</v>
      </c>
      <c r="L9">
        <v>17.37</v>
      </c>
      <c r="M9">
        <v>18.059999999999999</v>
      </c>
      <c r="N9">
        <v>18.73</v>
      </c>
      <c r="O9">
        <v>19.010000000000002</v>
      </c>
      <c r="P9">
        <v>19</v>
      </c>
      <c r="Q9">
        <v>19.170000000000002</v>
      </c>
      <c r="R9">
        <v>19.55</v>
      </c>
      <c r="S9">
        <v>19.600000000000001</v>
      </c>
      <c r="T9">
        <v>19.73</v>
      </c>
      <c r="U9">
        <v>20.329999999999998</v>
      </c>
      <c r="V9">
        <v>20.81</v>
      </c>
      <c r="W9">
        <v>21.37</v>
      </c>
      <c r="X9">
        <v>22.1</v>
      </c>
    </row>
    <row r="10" spans="1:24" x14ac:dyDescent="0.35">
      <c r="A10" s="4" t="str">
        <f t="shared" si="0"/>
        <v>90th percentile</v>
      </c>
      <c r="B10">
        <v>15.29</v>
      </c>
      <c r="C10">
        <v>15.96</v>
      </c>
      <c r="D10">
        <v>16.690000000000001</v>
      </c>
      <c r="E10">
        <v>17.27</v>
      </c>
      <c r="F10">
        <v>18.27</v>
      </c>
      <c r="G10">
        <v>19.21</v>
      </c>
      <c r="H10">
        <v>19.93</v>
      </c>
      <c r="I10">
        <v>20.49</v>
      </c>
      <c r="J10">
        <v>21.42</v>
      </c>
      <c r="K10">
        <v>22.15</v>
      </c>
      <c r="L10">
        <v>22.91</v>
      </c>
      <c r="M10">
        <v>23.68</v>
      </c>
      <c r="N10">
        <v>24.52</v>
      </c>
      <c r="O10">
        <v>24.86</v>
      </c>
      <c r="P10">
        <v>25</v>
      </c>
      <c r="Q10">
        <v>25</v>
      </c>
      <c r="R10">
        <v>25.38</v>
      </c>
      <c r="S10">
        <v>25.46</v>
      </c>
      <c r="T10">
        <v>25.63</v>
      </c>
      <c r="U10">
        <v>26.43</v>
      </c>
      <c r="V10">
        <v>27.19</v>
      </c>
      <c r="W10">
        <v>28.15</v>
      </c>
      <c r="X10">
        <v>28.86</v>
      </c>
    </row>
    <row r="11" spans="1:24" x14ac:dyDescent="0.35">
      <c r="A11" s="4" t="s">
        <v>26</v>
      </c>
      <c r="B11">
        <v>0.70099999999999996</v>
      </c>
      <c r="C11">
        <v>0.71200000000000008</v>
      </c>
      <c r="D11">
        <v>0.72099999999999997</v>
      </c>
      <c r="E11">
        <v>0.72699999999999998</v>
      </c>
      <c r="F11">
        <v>0.73599999999999999</v>
      </c>
      <c r="G11">
        <v>0.745</v>
      </c>
      <c r="H11">
        <v>0.755</v>
      </c>
      <c r="I11">
        <v>0.76500000000000001</v>
      </c>
      <c r="J11">
        <v>0.78099999999999992</v>
      </c>
      <c r="K11">
        <v>0.79900000000000004</v>
      </c>
      <c r="L11">
        <v>0.81799999999999995</v>
      </c>
      <c r="M11">
        <v>0.84699999999999998</v>
      </c>
      <c r="N11">
        <v>0.86599999999999999</v>
      </c>
      <c r="O11">
        <v>0.89400000000000002</v>
      </c>
      <c r="P11">
        <v>0.93400000000000005</v>
      </c>
      <c r="Q11">
        <v>0.96099999999999997</v>
      </c>
      <c r="R11">
        <v>0.98499999999999999</v>
      </c>
      <c r="S11">
        <v>1</v>
      </c>
      <c r="T11">
        <v>1</v>
      </c>
      <c r="U11">
        <v>1.0070000000000001</v>
      </c>
      <c r="V11">
        <v>1.034</v>
      </c>
      <c r="W11">
        <v>1.0590000000000002</v>
      </c>
      <c r="X11">
        <v>1.0780000000000001</v>
      </c>
    </row>
    <row r="12" spans="1:24" ht="29" x14ac:dyDescent="0.35">
      <c r="A12" s="4" t="str">
        <f>A2 &amp; " adj. CPI"</f>
        <v>10th percentile adj. CPI</v>
      </c>
      <c r="B12">
        <f t="shared" ref="B12:B20" si="1">B2/B$11</f>
        <v>5.4350927246790306</v>
      </c>
      <c r="C12">
        <f t="shared" ref="C12:X20" si="2">C2/C$11</f>
        <v>5.6179775280898872</v>
      </c>
      <c r="D12">
        <f t="shared" si="2"/>
        <v>5.7975034674063801</v>
      </c>
      <c r="E12">
        <f t="shared" si="2"/>
        <v>5.9972489683631371</v>
      </c>
      <c r="F12">
        <f t="shared" si="2"/>
        <v>6.1548913043478262</v>
      </c>
      <c r="G12">
        <f t="shared" si="2"/>
        <v>6.4161073825503356</v>
      </c>
      <c r="H12">
        <f t="shared" si="2"/>
        <v>6.6357615894039732</v>
      </c>
      <c r="I12">
        <f t="shared" si="2"/>
        <v>6.7712418300653594</v>
      </c>
      <c r="J12">
        <f t="shared" si="2"/>
        <v>6.8629961587708079</v>
      </c>
      <c r="K12">
        <f t="shared" si="2"/>
        <v>6.9837296620775966</v>
      </c>
      <c r="L12">
        <f t="shared" si="2"/>
        <v>7.1271393643031793</v>
      </c>
      <c r="M12">
        <f t="shared" si="2"/>
        <v>7.0838252656434477</v>
      </c>
      <c r="N12">
        <f t="shared" si="2"/>
        <v>7.1709006928406467</v>
      </c>
      <c r="O12">
        <f t="shared" si="2"/>
        <v>7.0134228187919456</v>
      </c>
      <c r="P12">
        <f t="shared" si="2"/>
        <v>6.7558886509635965</v>
      </c>
      <c r="Q12">
        <f t="shared" si="2"/>
        <v>6.7325702393340272</v>
      </c>
      <c r="R12">
        <f t="shared" si="2"/>
        <v>6.6700507614213205</v>
      </c>
      <c r="S12">
        <f t="shared" si="2"/>
        <v>6.66</v>
      </c>
      <c r="T12">
        <f t="shared" si="2"/>
        <v>6.88</v>
      </c>
      <c r="U12">
        <f t="shared" si="2"/>
        <v>7.2492552135054611</v>
      </c>
      <c r="V12">
        <f t="shared" si="2"/>
        <v>7.3694390715667311</v>
      </c>
      <c r="W12">
        <f t="shared" si="2"/>
        <v>7.5070821529745029</v>
      </c>
      <c r="X12">
        <f t="shared" si="2"/>
        <v>7.7458256029684591</v>
      </c>
    </row>
    <row r="13" spans="1:24" ht="29" x14ac:dyDescent="0.35">
      <c r="A13" s="4" t="str">
        <f t="shared" ref="A13:A20" si="3">A3 &amp; " adj. CPI"</f>
        <v>20th percentile adj. CPI</v>
      </c>
      <c r="B13">
        <f t="shared" si="1"/>
        <v>6.5335235378031387</v>
      </c>
      <c r="C13">
        <f t="shared" ref="C13:Q13" si="4">C3/C$11</f>
        <v>6.6713483146067407</v>
      </c>
      <c r="D13">
        <f t="shared" si="4"/>
        <v>6.8932038834951452</v>
      </c>
      <c r="E13">
        <f t="shared" si="4"/>
        <v>7.0563961485557085</v>
      </c>
      <c r="F13">
        <f t="shared" si="4"/>
        <v>7.2690217391304346</v>
      </c>
      <c r="G13">
        <f t="shared" si="4"/>
        <v>7.476510067114094</v>
      </c>
      <c r="H13">
        <f t="shared" si="4"/>
        <v>7.7748344370860929</v>
      </c>
      <c r="I13">
        <f t="shared" si="4"/>
        <v>7.8692810457516336</v>
      </c>
      <c r="J13">
        <f t="shared" si="4"/>
        <v>7.9769526248399503</v>
      </c>
      <c r="K13">
        <f t="shared" si="4"/>
        <v>8.1226533166458079</v>
      </c>
      <c r="L13">
        <f t="shared" si="4"/>
        <v>8.2029339853300733</v>
      </c>
      <c r="M13">
        <f t="shared" si="4"/>
        <v>8.1936245572609216</v>
      </c>
      <c r="N13">
        <f t="shared" si="4"/>
        <v>8.3025404157043887</v>
      </c>
      <c r="O13">
        <f t="shared" si="4"/>
        <v>8.143176733780761</v>
      </c>
      <c r="P13">
        <f t="shared" si="4"/>
        <v>7.7730192719486073</v>
      </c>
      <c r="Q13">
        <f t="shared" si="4"/>
        <v>7.7211238293444326</v>
      </c>
      <c r="R13">
        <f t="shared" si="2"/>
        <v>7.6649746192893398</v>
      </c>
      <c r="S13">
        <f t="shared" si="2"/>
        <v>7.62</v>
      </c>
      <c r="T13">
        <f t="shared" si="2"/>
        <v>7.81</v>
      </c>
      <c r="U13">
        <f t="shared" si="2"/>
        <v>8.1231380337636541</v>
      </c>
      <c r="V13">
        <f t="shared" si="2"/>
        <v>8.1818181818181817</v>
      </c>
      <c r="W13">
        <f t="shared" si="2"/>
        <v>8.2341831916902724</v>
      </c>
      <c r="X13">
        <f t="shared" si="2"/>
        <v>8.5157699443413719</v>
      </c>
    </row>
    <row r="14" spans="1:24" ht="29" x14ac:dyDescent="0.35">
      <c r="A14" s="4" t="str">
        <f t="shared" si="3"/>
        <v>30th percentile adj. CPI</v>
      </c>
      <c r="B14">
        <f t="shared" si="1"/>
        <v>7.6176890156918686</v>
      </c>
      <c r="C14">
        <f t="shared" si="2"/>
        <v>7.7808988764044935</v>
      </c>
      <c r="D14">
        <f t="shared" si="2"/>
        <v>8.0166435506241331</v>
      </c>
      <c r="E14">
        <f t="shared" si="2"/>
        <v>8.2530949105914715</v>
      </c>
      <c r="F14">
        <f t="shared" si="2"/>
        <v>8.4782608695652186</v>
      </c>
      <c r="G14">
        <f t="shared" si="2"/>
        <v>8.6979865771812079</v>
      </c>
      <c r="H14">
        <f t="shared" si="2"/>
        <v>8.9933774834437088</v>
      </c>
      <c r="I14">
        <f t="shared" si="2"/>
        <v>9.1372549019607838</v>
      </c>
      <c r="J14">
        <f t="shared" si="2"/>
        <v>9.2317541613316276</v>
      </c>
      <c r="K14">
        <f t="shared" si="2"/>
        <v>9.386733416770964</v>
      </c>
      <c r="L14">
        <f t="shared" si="2"/>
        <v>9.4865525672371636</v>
      </c>
      <c r="M14">
        <f t="shared" si="2"/>
        <v>9.445100354191263</v>
      </c>
      <c r="N14">
        <f t="shared" si="2"/>
        <v>9.5842956120092389</v>
      </c>
      <c r="O14">
        <f t="shared" si="2"/>
        <v>9.4071588366890388</v>
      </c>
      <c r="P14">
        <f t="shared" si="2"/>
        <v>8.9721627408993587</v>
      </c>
      <c r="Q14">
        <f t="shared" si="2"/>
        <v>8.8553590010405827</v>
      </c>
      <c r="R14">
        <f t="shared" si="2"/>
        <v>8.8527918781725887</v>
      </c>
      <c r="S14">
        <f t="shared" si="2"/>
        <v>8.75</v>
      </c>
      <c r="T14">
        <f t="shared" si="2"/>
        <v>8.92</v>
      </c>
      <c r="U14">
        <f t="shared" si="2"/>
        <v>9.1559086395233358</v>
      </c>
      <c r="V14">
        <f t="shared" si="2"/>
        <v>9.1876208897485494</v>
      </c>
      <c r="W14">
        <f t="shared" si="2"/>
        <v>9.2067988668555234</v>
      </c>
      <c r="X14">
        <f t="shared" si="2"/>
        <v>9.471243042671615</v>
      </c>
    </row>
    <row r="15" spans="1:24" ht="29" x14ac:dyDescent="0.35">
      <c r="A15" s="4" t="str">
        <f t="shared" si="3"/>
        <v>40th percentile adj. CPI</v>
      </c>
      <c r="B15">
        <f t="shared" si="1"/>
        <v>8.7589158345221119</v>
      </c>
      <c r="C15">
        <f t="shared" si="2"/>
        <v>8.9747191011235934</v>
      </c>
      <c r="D15">
        <f t="shared" si="2"/>
        <v>9.2233009708737868</v>
      </c>
      <c r="E15">
        <f t="shared" si="2"/>
        <v>9.4773039889958728</v>
      </c>
      <c r="F15">
        <f t="shared" si="2"/>
        <v>9.7690217391304355</v>
      </c>
      <c r="G15">
        <f t="shared" si="2"/>
        <v>10.013422818791947</v>
      </c>
      <c r="H15">
        <f t="shared" si="2"/>
        <v>10.304635761589404</v>
      </c>
      <c r="I15">
        <f t="shared" si="2"/>
        <v>10.483660130718954</v>
      </c>
      <c r="J15">
        <f t="shared" si="2"/>
        <v>10.576184379001281</v>
      </c>
      <c r="K15">
        <f t="shared" si="2"/>
        <v>10.725907384230288</v>
      </c>
      <c r="L15">
        <f t="shared" si="2"/>
        <v>10.867970660146701</v>
      </c>
      <c r="M15">
        <f t="shared" si="2"/>
        <v>10.850059031877214</v>
      </c>
      <c r="N15">
        <f t="shared" si="2"/>
        <v>10.981524249422632</v>
      </c>
      <c r="O15">
        <f t="shared" si="2"/>
        <v>10.76062639821029</v>
      </c>
      <c r="P15">
        <f t="shared" si="2"/>
        <v>10.267665952890791</v>
      </c>
      <c r="Q15">
        <f t="shared" si="2"/>
        <v>10.166493236212279</v>
      </c>
      <c r="R15">
        <f t="shared" si="2"/>
        <v>10.152284263959391</v>
      </c>
      <c r="S15">
        <f t="shared" si="2"/>
        <v>10.01</v>
      </c>
      <c r="T15">
        <f t="shared" si="2"/>
        <v>10.18</v>
      </c>
      <c r="U15">
        <f t="shared" si="2"/>
        <v>10.436941410129094</v>
      </c>
      <c r="V15">
        <f t="shared" si="2"/>
        <v>10.406189555125724</v>
      </c>
      <c r="W15">
        <f t="shared" si="2"/>
        <v>10.443814919735598</v>
      </c>
      <c r="X15">
        <f t="shared" si="2"/>
        <v>10.751391465677179</v>
      </c>
    </row>
    <row r="16" spans="1:24" ht="29" x14ac:dyDescent="0.35">
      <c r="A16" s="4" t="str">
        <f t="shared" si="3"/>
        <v>50th percentile adj. CPI</v>
      </c>
      <c r="B16">
        <f t="shared" si="1"/>
        <v>10.085592011412269</v>
      </c>
      <c r="C16">
        <f t="shared" si="2"/>
        <v>10.337078651685392</v>
      </c>
      <c r="D16">
        <f t="shared" si="2"/>
        <v>10.624133148404994</v>
      </c>
      <c r="E16">
        <f t="shared" si="2"/>
        <v>10.907840440165062</v>
      </c>
      <c r="F16">
        <f t="shared" si="2"/>
        <v>11.25</v>
      </c>
      <c r="G16">
        <f t="shared" si="2"/>
        <v>11.570469798657717</v>
      </c>
      <c r="H16">
        <f t="shared" si="2"/>
        <v>11.854304635761588</v>
      </c>
      <c r="I16">
        <f t="shared" si="2"/>
        <v>12.104575163398692</v>
      </c>
      <c r="J16">
        <f t="shared" si="2"/>
        <v>12.240717029449426</v>
      </c>
      <c r="K16">
        <f t="shared" si="2"/>
        <v>12.403003754693366</v>
      </c>
      <c r="L16">
        <f t="shared" si="2"/>
        <v>12.506112469437655</v>
      </c>
      <c r="M16">
        <f t="shared" si="2"/>
        <v>12.550177095631643</v>
      </c>
      <c r="N16">
        <f t="shared" si="2"/>
        <v>12.725173210161662</v>
      </c>
      <c r="O16">
        <f t="shared" si="2"/>
        <v>12.472035794183446</v>
      </c>
      <c r="P16">
        <f t="shared" si="2"/>
        <v>11.916488222698073</v>
      </c>
      <c r="Q16">
        <f t="shared" si="2"/>
        <v>11.73777315296566</v>
      </c>
      <c r="R16">
        <f t="shared" si="2"/>
        <v>11.766497461928934</v>
      </c>
      <c r="S16">
        <f t="shared" si="2"/>
        <v>11.62</v>
      </c>
      <c r="T16">
        <f t="shared" si="2"/>
        <v>11.78</v>
      </c>
      <c r="U16">
        <f t="shared" si="2"/>
        <v>12.075471698113207</v>
      </c>
      <c r="V16">
        <f t="shared" si="2"/>
        <v>12.059961315280464</v>
      </c>
      <c r="W16">
        <f t="shared" si="2"/>
        <v>12.058545797922566</v>
      </c>
      <c r="X16">
        <f t="shared" si="2"/>
        <v>12.319109461966603</v>
      </c>
    </row>
    <row r="17" spans="1:24" ht="29" x14ac:dyDescent="0.35">
      <c r="A17" s="4" t="str">
        <f t="shared" si="3"/>
        <v>60th percentile adj. CPI</v>
      </c>
      <c r="B17">
        <f t="shared" si="1"/>
        <v>11.7546362339515</v>
      </c>
      <c r="C17">
        <f t="shared" si="2"/>
        <v>12.078651685393256</v>
      </c>
      <c r="D17">
        <f t="shared" si="2"/>
        <v>12.385575589459085</v>
      </c>
      <c r="E17">
        <f t="shared" si="2"/>
        <v>12.737276478679505</v>
      </c>
      <c r="F17">
        <f t="shared" si="2"/>
        <v>13.13858695652174</v>
      </c>
      <c r="G17">
        <f t="shared" si="2"/>
        <v>13.530201342281879</v>
      </c>
      <c r="H17">
        <f t="shared" si="2"/>
        <v>13.867549668874172</v>
      </c>
      <c r="I17">
        <f t="shared" si="2"/>
        <v>14.183006535947712</v>
      </c>
      <c r="J17">
        <f t="shared" si="2"/>
        <v>14.366197183098594</v>
      </c>
      <c r="K17">
        <f t="shared" si="2"/>
        <v>14.543178973717145</v>
      </c>
      <c r="L17">
        <f t="shared" si="2"/>
        <v>14.657701711491443</v>
      </c>
      <c r="M17">
        <f t="shared" si="2"/>
        <v>14.734356552538372</v>
      </c>
      <c r="N17">
        <f t="shared" si="2"/>
        <v>14.953810623556581</v>
      </c>
      <c r="O17">
        <f t="shared" si="2"/>
        <v>14.630872483221477</v>
      </c>
      <c r="P17">
        <f t="shared" si="2"/>
        <v>14.004282655246252</v>
      </c>
      <c r="Q17">
        <f t="shared" si="2"/>
        <v>13.839750260145683</v>
      </c>
      <c r="R17">
        <f t="shared" si="2"/>
        <v>13.81725888324873</v>
      </c>
      <c r="S17">
        <f t="shared" si="2"/>
        <v>13.64</v>
      </c>
      <c r="T17">
        <f t="shared" si="2"/>
        <v>13.8</v>
      </c>
      <c r="U17">
        <f t="shared" si="2"/>
        <v>14.101290963257197</v>
      </c>
      <c r="V17">
        <f t="shared" si="2"/>
        <v>14.052224371373306</v>
      </c>
      <c r="W17">
        <f t="shared" si="2"/>
        <v>14.041548630783755</v>
      </c>
      <c r="X17">
        <f t="shared" si="2"/>
        <v>14.378478664192949</v>
      </c>
    </row>
    <row r="18" spans="1:24" ht="29" x14ac:dyDescent="0.35">
      <c r="A18" s="4" t="str">
        <f t="shared" si="3"/>
        <v>70th percentile adj. CPI</v>
      </c>
      <c r="B18">
        <f t="shared" si="1"/>
        <v>13.85164051355207</v>
      </c>
      <c r="C18">
        <f t="shared" si="2"/>
        <v>14.283707865168537</v>
      </c>
      <c r="D18">
        <f t="shared" si="2"/>
        <v>14.632454923717061</v>
      </c>
      <c r="E18">
        <f t="shared" si="2"/>
        <v>15.103163686382395</v>
      </c>
      <c r="F18">
        <f t="shared" si="2"/>
        <v>15.638586956521738</v>
      </c>
      <c r="G18">
        <f t="shared" si="2"/>
        <v>16.107382550335572</v>
      </c>
      <c r="H18">
        <f t="shared" si="2"/>
        <v>16.503311258278146</v>
      </c>
      <c r="I18">
        <f t="shared" si="2"/>
        <v>16.797385620915033</v>
      </c>
      <c r="J18">
        <f t="shared" si="2"/>
        <v>17.080665813060183</v>
      </c>
      <c r="K18">
        <f t="shared" si="2"/>
        <v>17.321652065081352</v>
      </c>
      <c r="L18">
        <f t="shared" si="2"/>
        <v>17.420537897310513</v>
      </c>
      <c r="M18">
        <f t="shared" si="2"/>
        <v>17.532467532467532</v>
      </c>
      <c r="N18">
        <f t="shared" si="2"/>
        <v>17.736720554272516</v>
      </c>
      <c r="O18">
        <f t="shared" si="2"/>
        <v>17.438478747203579</v>
      </c>
      <c r="P18">
        <f t="shared" si="2"/>
        <v>16.670235546038544</v>
      </c>
      <c r="Q18">
        <f t="shared" si="2"/>
        <v>16.441207075962541</v>
      </c>
      <c r="R18">
        <f t="shared" si="2"/>
        <v>16.385786802030459</v>
      </c>
      <c r="S18">
        <f t="shared" si="2"/>
        <v>16.170000000000002</v>
      </c>
      <c r="T18">
        <f t="shared" si="2"/>
        <v>16.32</v>
      </c>
      <c r="U18">
        <f t="shared" si="2"/>
        <v>16.653426017874875</v>
      </c>
      <c r="V18">
        <f t="shared" si="2"/>
        <v>16.644100580270795</v>
      </c>
      <c r="W18">
        <f t="shared" si="2"/>
        <v>16.723323890462698</v>
      </c>
      <c r="X18">
        <f t="shared" si="2"/>
        <v>17.031539888682744</v>
      </c>
    </row>
    <row r="19" spans="1:24" ht="29" x14ac:dyDescent="0.35">
      <c r="A19" s="4" t="str">
        <f t="shared" si="3"/>
        <v>80th percentile adj. CPI</v>
      </c>
      <c r="B19">
        <f t="shared" si="1"/>
        <v>16.804564907275321</v>
      </c>
      <c r="C19">
        <f t="shared" si="2"/>
        <v>17.289325842696627</v>
      </c>
      <c r="D19">
        <f t="shared" si="2"/>
        <v>17.766990291262136</v>
      </c>
      <c r="E19">
        <f t="shared" si="2"/>
        <v>18.321870701513067</v>
      </c>
      <c r="F19">
        <f t="shared" si="2"/>
        <v>18.967391304347828</v>
      </c>
      <c r="G19">
        <f t="shared" si="2"/>
        <v>19.597315436241612</v>
      </c>
      <c r="H19">
        <f t="shared" si="2"/>
        <v>20.052980132450333</v>
      </c>
      <c r="I19">
        <f t="shared" si="2"/>
        <v>20.405228758169933</v>
      </c>
      <c r="J19">
        <f t="shared" si="2"/>
        <v>20.92189500640205</v>
      </c>
      <c r="K19">
        <f t="shared" si="2"/>
        <v>21.11389236545682</v>
      </c>
      <c r="L19">
        <f t="shared" si="2"/>
        <v>21.234718826405871</v>
      </c>
      <c r="M19">
        <f t="shared" si="2"/>
        <v>21.322314049586776</v>
      </c>
      <c r="N19">
        <f t="shared" si="2"/>
        <v>21.628175519630485</v>
      </c>
      <c r="O19">
        <f t="shared" si="2"/>
        <v>21.26398210290828</v>
      </c>
      <c r="P19">
        <f t="shared" si="2"/>
        <v>20.342612419700213</v>
      </c>
      <c r="Q19">
        <f t="shared" si="2"/>
        <v>19.947970863683665</v>
      </c>
      <c r="R19">
        <f t="shared" si="2"/>
        <v>19.847715736040609</v>
      </c>
      <c r="S19">
        <f t="shared" si="2"/>
        <v>19.600000000000001</v>
      </c>
      <c r="T19">
        <f t="shared" si="2"/>
        <v>19.73</v>
      </c>
      <c r="U19">
        <f t="shared" si="2"/>
        <v>20.188679245283016</v>
      </c>
      <c r="V19">
        <f t="shared" si="2"/>
        <v>20.125725338491293</v>
      </c>
      <c r="W19">
        <f t="shared" si="2"/>
        <v>20.179414542020773</v>
      </c>
      <c r="X19">
        <f t="shared" si="2"/>
        <v>20.500927643784788</v>
      </c>
    </row>
    <row r="20" spans="1:24" ht="29" x14ac:dyDescent="0.35">
      <c r="A20" s="4" t="str">
        <f t="shared" si="3"/>
        <v>90th percentile adj. CPI</v>
      </c>
      <c r="B20">
        <f t="shared" si="1"/>
        <v>21.81169757489301</v>
      </c>
      <c r="C20">
        <f t="shared" si="2"/>
        <v>22.415730337078649</v>
      </c>
      <c r="D20">
        <f t="shared" si="2"/>
        <v>23.148404993065189</v>
      </c>
      <c r="E20">
        <f t="shared" si="2"/>
        <v>23.755158184319122</v>
      </c>
      <c r="F20">
        <f t="shared" si="2"/>
        <v>24.823369565217391</v>
      </c>
      <c r="G20">
        <f t="shared" si="2"/>
        <v>25.785234899328859</v>
      </c>
      <c r="H20">
        <f t="shared" si="2"/>
        <v>26.397350993377483</v>
      </c>
      <c r="I20">
        <f t="shared" si="2"/>
        <v>26.784313725490193</v>
      </c>
      <c r="J20">
        <f t="shared" si="2"/>
        <v>27.426376440460952</v>
      </c>
      <c r="K20">
        <f t="shared" si="2"/>
        <v>27.722152690863577</v>
      </c>
      <c r="L20">
        <f t="shared" si="2"/>
        <v>28.007334963325185</v>
      </c>
      <c r="M20">
        <f t="shared" si="2"/>
        <v>27.95749704840614</v>
      </c>
      <c r="N20">
        <f t="shared" si="2"/>
        <v>28.314087759815241</v>
      </c>
      <c r="O20">
        <f t="shared" si="2"/>
        <v>27.807606263982102</v>
      </c>
      <c r="P20">
        <f t="shared" si="2"/>
        <v>26.766595289079227</v>
      </c>
      <c r="Q20">
        <f t="shared" si="2"/>
        <v>26.014568158168576</v>
      </c>
      <c r="R20">
        <f t="shared" si="2"/>
        <v>25.766497461928932</v>
      </c>
      <c r="S20">
        <f t="shared" si="2"/>
        <v>25.46</v>
      </c>
      <c r="T20">
        <f t="shared" si="2"/>
        <v>25.63</v>
      </c>
      <c r="U20">
        <f t="shared" si="2"/>
        <v>26.246276067527305</v>
      </c>
      <c r="V20">
        <f t="shared" si="2"/>
        <v>26.295938104448744</v>
      </c>
      <c r="W20">
        <f t="shared" si="2"/>
        <v>26.581680830972608</v>
      </c>
      <c r="X20">
        <f t="shared" si="2"/>
        <v>26.771799628942485</v>
      </c>
    </row>
    <row r="21" spans="1:24" ht="29" x14ac:dyDescent="0.35">
      <c r="A21" s="4" t="str">
        <f>A2 &amp; " Indexed, 1997=100"</f>
        <v>10th percentile Indexed, 1997=100</v>
      </c>
      <c r="B21">
        <f t="shared" ref="B21:B29" si="5">B12*100/$B12</f>
        <v>100</v>
      </c>
      <c r="C21">
        <f t="shared" ref="C21:X29" si="6">C12*100/$B12</f>
        <v>103.3648883777168</v>
      </c>
      <c r="D21">
        <f t="shared" si="6"/>
        <v>106.66797718246384</v>
      </c>
      <c r="E21">
        <f t="shared" si="6"/>
        <v>110.34308469350549</v>
      </c>
      <c r="F21">
        <f t="shared" si="6"/>
        <v>113.24353817185894</v>
      </c>
      <c r="G21">
        <f t="shared" si="6"/>
        <v>118.04963976818333</v>
      </c>
      <c r="H21">
        <f t="shared" si="6"/>
        <v>122.09104656619908</v>
      </c>
      <c r="I21">
        <f t="shared" si="6"/>
        <v>124.58374075789546</v>
      </c>
      <c r="J21">
        <f t="shared" si="6"/>
        <v>126.2719240760718</v>
      </c>
      <c r="K21">
        <f t="shared" si="6"/>
        <v>128.49329378258253</v>
      </c>
      <c r="L21">
        <f t="shared" si="6"/>
        <v>131.13188174216609</v>
      </c>
      <c r="M21">
        <f t="shared" si="6"/>
        <v>130.33494780094637</v>
      </c>
      <c r="N21">
        <f t="shared" si="6"/>
        <v>131.93704424360348</v>
      </c>
      <c r="O21">
        <f t="shared" si="6"/>
        <v>129.03961669220877</v>
      </c>
      <c r="P21">
        <f t="shared" si="6"/>
        <v>124.30125838124621</v>
      </c>
      <c r="Q21">
        <f t="shared" si="6"/>
        <v>123.87222408853418</v>
      </c>
      <c r="R21">
        <f t="shared" si="6"/>
        <v>122.72193133218752</v>
      </c>
      <c r="S21">
        <f t="shared" si="6"/>
        <v>122.53700787401573</v>
      </c>
      <c r="T21">
        <f t="shared" si="6"/>
        <v>126.58477690288713</v>
      </c>
      <c r="U21">
        <f t="shared" si="6"/>
        <v>133.37868516187211</v>
      </c>
      <c r="V21">
        <f t="shared" si="6"/>
        <v>135.58994197292066</v>
      </c>
      <c r="W21">
        <f t="shared" si="6"/>
        <v>138.12243016365159</v>
      </c>
      <c r="X21">
        <f t="shared" si="6"/>
        <v>142.51505899424907</v>
      </c>
    </row>
    <row r="22" spans="1:24" ht="29" x14ac:dyDescent="0.35">
      <c r="A22" s="4" t="str">
        <f t="shared" ref="A22:A29" si="7">A3 &amp; " Indexed, 1997=100"</f>
        <v>20th percentile Indexed, 1997=100</v>
      </c>
      <c r="B22">
        <f t="shared" si="5"/>
        <v>100</v>
      </c>
      <c r="C22">
        <f t="shared" ref="C22:Q22" si="8">C13*100/$B13</f>
        <v>102.1095014964918</v>
      </c>
      <c r="D22">
        <f t="shared" si="8"/>
        <v>105.50515114257853</v>
      </c>
      <c r="E22">
        <f t="shared" si="8"/>
        <v>108.00291921697711</v>
      </c>
      <c r="F22">
        <f t="shared" si="8"/>
        <v>111.25729779760775</v>
      </c>
      <c r="G22">
        <f t="shared" si="8"/>
        <v>114.43304709709562</v>
      </c>
      <c r="H22">
        <f t="shared" si="8"/>
        <v>118.99910350212558</v>
      </c>
      <c r="I22">
        <f t="shared" si="8"/>
        <v>120.44467277449553</v>
      </c>
      <c r="J22">
        <f t="shared" si="8"/>
        <v>122.09265917058526</v>
      </c>
      <c r="K22">
        <f t="shared" si="8"/>
        <v>124.3227068770461</v>
      </c>
      <c r="L22">
        <f t="shared" si="8"/>
        <v>125.55145684970265</v>
      </c>
      <c r="M22">
        <f t="shared" si="8"/>
        <v>125.40896975196301</v>
      </c>
      <c r="N22">
        <f t="shared" si="8"/>
        <v>127.07600068578114</v>
      </c>
      <c r="O22">
        <f t="shared" si="8"/>
        <v>124.63683166769242</v>
      </c>
      <c r="P22">
        <f t="shared" si="8"/>
        <v>118.97132117109112</v>
      </c>
      <c r="Q22">
        <f t="shared" si="8"/>
        <v>118.17702629629798</v>
      </c>
      <c r="R22">
        <f t="shared" si="6"/>
        <v>117.31762463148094</v>
      </c>
      <c r="S22">
        <f t="shared" si="6"/>
        <v>116.6292576419214</v>
      </c>
      <c r="T22">
        <f t="shared" si="6"/>
        <v>119.53733624454148</v>
      </c>
      <c r="U22">
        <f t="shared" si="6"/>
        <v>124.33012580061836</v>
      </c>
      <c r="V22">
        <f t="shared" si="6"/>
        <v>125.22826518459705</v>
      </c>
      <c r="W22">
        <f t="shared" si="6"/>
        <v>126.02974710425504</v>
      </c>
      <c r="X22">
        <f t="shared" si="6"/>
        <v>130.33962294723366</v>
      </c>
    </row>
    <row r="23" spans="1:24" ht="29" x14ac:dyDescent="0.35">
      <c r="A23" s="4" t="str">
        <f t="shared" si="7"/>
        <v>30th percentile Indexed, 1997=100</v>
      </c>
      <c r="B23">
        <f t="shared" si="5"/>
        <v>100</v>
      </c>
      <c r="C23">
        <f t="shared" si="6"/>
        <v>102.1425114674073</v>
      </c>
      <c r="D23">
        <f t="shared" si="6"/>
        <v>105.23721215332429</v>
      </c>
      <c r="E23">
        <f t="shared" si="6"/>
        <v>108.34118974390677</v>
      </c>
      <c r="F23">
        <f t="shared" si="6"/>
        <v>111.2970200293112</v>
      </c>
      <c r="G23">
        <f t="shared" si="6"/>
        <v>114.18143428097429</v>
      </c>
      <c r="H23">
        <f t="shared" si="6"/>
        <v>118.05913138378352</v>
      </c>
      <c r="I23">
        <f t="shared" si="6"/>
        <v>119.94785929353013</v>
      </c>
      <c r="J23">
        <f t="shared" si="6"/>
        <v>121.18838327890396</v>
      </c>
      <c r="K23">
        <f t="shared" si="6"/>
        <v>123.22284878570123</v>
      </c>
      <c r="L23">
        <f t="shared" si="6"/>
        <v>124.53320879463018</v>
      </c>
      <c r="M23">
        <f t="shared" si="6"/>
        <v>123.98905146606883</v>
      </c>
      <c r="N23">
        <f t="shared" si="6"/>
        <v>125.81631505652578</v>
      </c>
      <c r="O23">
        <f t="shared" si="6"/>
        <v>123.49098023443851</v>
      </c>
      <c r="P23">
        <f t="shared" si="6"/>
        <v>117.78063822791106</v>
      </c>
      <c r="Q23">
        <f t="shared" si="6"/>
        <v>116.24731572527058</v>
      </c>
      <c r="R23">
        <f t="shared" si="6"/>
        <v>116.2136162284454</v>
      </c>
      <c r="S23">
        <f t="shared" si="6"/>
        <v>114.86423220973784</v>
      </c>
      <c r="T23">
        <f t="shared" si="6"/>
        <v>117.09588014981274</v>
      </c>
      <c r="U23">
        <f t="shared" si="6"/>
        <v>120.19273326415465</v>
      </c>
      <c r="V23">
        <f t="shared" si="6"/>
        <v>120.60903078115605</v>
      </c>
      <c r="W23">
        <f t="shared" si="6"/>
        <v>120.8607866229536</v>
      </c>
      <c r="X23">
        <f t="shared" si="6"/>
        <v>124.33223544780529</v>
      </c>
    </row>
    <row r="24" spans="1:24" ht="29" x14ac:dyDescent="0.35">
      <c r="A24" s="4" t="str">
        <f t="shared" si="7"/>
        <v>40th percentile Indexed, 1997=100</v>
      </c>
      <c r="B24">
        <f t="shared" si="5"/>
        <v>100</v>
      </c>
      <c r="C24">
        <f t="shared" si="6"/>
        <v>102.46381253888661</v>
      </c>
      <c r="D24">
        <f t="shared" si="6"/>
        <v>105.30185636127889</v>
      </c>
      <c r="E24">
        <f t="shared" si="6"/>
        <v>108.20179309912226</v>
      </c>
      <c r="F24">
        <f t="shared" si="6"/>
        <v>111.53231659821554</v>
      </c>
      <c r="G24">
        <f t="shared" si="6"/>
        <v>114.32262859891129</v>
      </c>
      <c r="H24">
        <f t="shared" si="6"/>
        <v>117.64738874387902</v>
      </c>
      <c r="I24">
        <f t="shared" si="6"/>
        <v>119.691298886547</v>
      </c>
      <c r="J24">
        <f t="shared" si="6"/>
        <v>120.74764250292993</v>
      </c>
      <c r="K24">
        <f t="shared" si="6"/>
        <v>122.45702078738488</v>
      </c>
      <c r="L24">
        <f t="shared" si="6"/>
        <v>124.07894841633286</v>
      </c>
      <c r="M24">
        <f t="shared" si="6"/>
        <v>123.87445246491735</v>
      </c>
      <c r="N24">
        <f t="shared" si="6"/>
        <v>125.37538271734958</v>
      </c>
      <c r="O24">
        <f t="shared" si="6"/>
        <v>122.8534056212608</v>
      </c>
      <c r="P24">
        <f t="shared" si="6"/>
        <v>117.22530672600071</v>
      </c>
      <c r="Q24">
        <f t="shared" si="6"/>
        <v>116.07022408118578</v>
      </c>
      <c r="R24">
        <f t="shared" si="6"/>
        <v>115.90800112435721</v>
      </c>
      <c r="S24">
        <f t="shared" si="6"/>
        <v>114.28355048859935</v>
      </c>
      <c r="T24">
        <f t="shared" si="6"/>
        <v>116.2244299674267</v>
      </c>
      <c r="U24">
        <f t="shared" si="6"/>
        <v>119.15791414495918</v>
      </c>
      <c r="V24">
        <f t="shared" si="6"/>
        <v>118.806822119595</v>
      </c>
      <c r="W24">
        <f t="shared" si="6"/>
        <v>119.23638857874029</v>
      </c>
      <c r="X24">
        <f t="shared" si="6"/>
        <v>122.74797096807333</v>
      </c>
    </row>
    <row r="25" spans="1:24" ht="29" x14ac:dyDescent="0.35">
      <c r="A25" s="4" t="str">
        <f t="shared" si="7"/>
        <v>50th percentile Indexed, 1997=100</v>
      </c>
      <c r="B25">
        <f t="shared" si="5"/>
        <v>100</v>
      </c>
      <c r="C25">
        <f t="shared" si="6"/>
        <v>102.49352383071371</v>
      </c>
      <c r="D25">
        <f t="shared" si="6"/>
        <v>105.33970773736776</v>
      </c>
      <c r="E25">
        <f t="shared" si="6"/>
        <v>108.15270365708216</v>
      </c>
      <c r="F25">
        <f t="shared" si="6"/>
        <v>111.54526166902404</v>
      </c>
      <c r="G25">
        <f t="shared" si="6"/>
        <v>114.72276278442799</v>
      </c>
      <c r="H25">
        <f t="shared" si="6"/>
        <v>117.53702333336454</v>
      </c>
      <c r="I25">
        <f t="shared" si="6"/>
        <v>120.01848924388236</v>
      </c>
      <c r="J25">
        <f t="shared" si="6"/>
        <v>121.36835413923689</v>
      </c>
      <c r="K25">
        <f t="shared" si="6"/>
        <v>122.97744882659192</v>
      </c>
      <c r="L25">
        <f t="shared" si="6"/>
        <v>123.99978558805935</v>
      </c>
      <c r="M25">
        <f t="shared" si="6"/>
        <v>124.43669227776212</v>
      </c>
      <c r="N25">
        <f t="shared" si="6"/>
        <v>126.17180226765666</v>
      </c>
      <c r="O25">
        <f t="shared" si="6"/>
        <v>123.66191077401125</v>
      </c>
      <c r="P25">
        <f t="shared" si="6"/>
        <v>118.15358195348441</v>
      </c>
      <c r="Q25">
        <f t="shared" si="6"/>
        <v>116.38159802304</v>
      </c>
      <c r="R25">
        <f t="shared" si="6"/>
        <v>116.66640340611291</v>
      </c>
      <c r="S25">
        <f t="shared" si="6"/>
        <v>115.2138613861386</v>
      </c>
      <c r="T25">
        <f t="shared" si="6"/>
        <v>116.8002828854314</v>
      </c>
      <c r="U25">
        <f t="shared" si="6"/>
        <v>119.72992447492726</v>
      </c>
      <c r="V25">
        <f t="shared" si="6"/>
        <v>119.57613694500148</v>
      </c>
      <c r="W25">
        <f t="shared" si="6"/>
        <v>119.56210190019404</v>
      </c>
      <c r="X25">
        <f t="shared" si="6"/>
        <v>122.1456256412813</v>
      </c>
    </row>
    <row r="26" spans="1:24" ht="29" x14ac:dyDescent="0.35">
      <c r="A26" s="4" t="str">
        <f t="shared" si="7"/>
        <v>60th percentile Indexed, 1997=100</v>
      </c>
      <c r="B26">
        <f t="shared" si="5"/>
        <v>99.999999999999986</v>
      </c>
      <c r="C26">
        <f t="shared" si="6"/>
        <v>102.75649067306639</v>
      </c>
      <c r="D26">
        <f t="shared" si="6"/>
        <v>105.36757874042254</v>
      </c>
      <c r="E26">
        <f t="shared" si="6"/>
        <v>108.35959722760111</v>
      </c>
      <c r="F26">
        <f t="shared" si="6"/>
        <v>111.77365845293372</v>
      </c>
      <c r="G26">
        <f t="shared" si="6"/>
        <v>115.10523229295627</v>
      </c>
      <c r="H26">
        <f t="shared" si="6"/>
        <v>117.97514948884456</v>
      </c>
      <c r="I26">
        <f t="shared" si="6"/>
        <v>120.65882987499204</v>
      </c>
      <c r="J26">
        <f t="shared" si="6"/>
        <v>122.21728428825379</v>
      </c>
      <c r="K26">
        <f t="shared" si="6"/>
        <v>123.72291821087035</v>
      </c>
      <c r="L26">
        <f t="shared" si="6"/>
        <v>124.69719538538229</v>
      </c>
      <c r="M26">
        <f t="shared" si="6"/>
        <v>125.34931970059948</v>
      </c>
      <c r="N26">
        <f t="shared" si="6"/>
        <v>127.2162772707908</v>
      </c>
      <c r="O26">
        <f t="shared" si="6"/>
        <v>124.46895158662929</v>
      </c>
      <c r="P26">
        <f t="shared" si="6"/>
        <v>119.13837550154881</v>
      </c>
      <c r="Q26">
        <f t="shared" si="6"/>
        <v>117.73865209177333</v>
      </c>
      <c r="R26">
        <f t="shared" si="6"/>
        <v>117.54731161598737</v>
      </c>
      <c r="S26">
        <f t="shared" si="6"/>
        <v>116.03932038834949</v>
      </c>
      <c r="T26">
        <f t="shared" si="6"/>
        <v>117.40048543689319</v>
      </c>
      <c r="U26">
        <f t="shared" si="6"/>
        <v>119.96365249081667</v>
      </c>
      <c r="V26">
        <f t="shared" si="6"/>
        <v>119.54622917879473</v>
      </c>
      <c r="W26">
        <f t="shared" si="6"/>
        <v>119.45540764780839</v>
      </c>
      <c r="X26">
        <f t="shared" si="6"/>
        <v>122.32176630581621</v>
      </c>
    </row>
    <row r="27" spans="1:24" ht="29" x14ac:dyDescent="0.35">
      <c r="A27" s="4" t="str">
        <f t="shared" si="7"/>
        <v>70th percentile Indexed, 1997=100</v>
      </c>
      <c r="B27">
        <f t="shared" si="5"/>
        <v>100</v>
      </c>
      <c r="C27">
        <f t="shared" si="6"/>
        <v>103.11925039632486</v>
      </c>
      <c r="D27">
        <f t="shared" si="6"/>
        <v>105.63698147812214</v>
      </c>
      <c r="E27">
        <f t="shared" si="6"/>
        <v>109.03519818902222</v>
      </c>
      <c r="F27">
        <f t="shared" si="6"/>
        <v>112.90061232257196</v>
      </c>
      <c r="G27">
        <f t="shared" si="6"/>
        <v>116.28501717595505</v>
      </c>
      <c r="H27">
        <f t="shared" si="6"/>
        <v>119.14336964009247</v>
      </c>
      <c r="I27">
        <f t="shared" si="6"/>
        <v>121.26639876685311</v>
      </c>
      <c r="J27">
        <f t="shared" si="6"/>
        <v>123.31150087492468</v>
      </c>
      <c r="K27">
        <f t="shared" si="6"/>
        <v>125.05126774070058</v>
      </c>
      <c r="L27">
        <f t="shared" si="6"/>
        <v>125.76516030911091</v>
      </c>
      <c r="M27">
        <f t="shared" si="6"/>
        <v>126.57322080597052</v>
      </c>
      <c r="N27">
        <f t="shared" si="6"/>
        <v>128.04779720437725</v>
      </c>
      <c r="O27">
        <f t="shared" si="6"/>
        <v>125.89468178980131</v>
      </c>
      <c r="P27">
        <f t="shared" si="6"/>
        <v>120.3484564137283</v>
      </c>
      <c r="Q27">
        <f t="shared" si="6"/>
        <v>118.69501709834954</v>
      </c>
      <c r="R27">
        <f t="shared" si="6"/>
        <v>118.29491810734656</v>
      </c>
      <c r="S27">
        <f t="shared" si="6"/>
        <v>116.73707518022657</v>
      </c>
      <c r="T27">
        <f t="shared" si="6"/>
        <v>117.81997940267765</v>
      </c>
      <c r="U27">
        <f t="shared" si="6"/>
        <v>120.22710235355598</v>
      </c>
      <c r="V27">
        <f t="shared" si="6"/>
        <v>120.1597786485049</v>
      </c>
      <c r="W27">
        <f t="shared" si="6"/>
        <v>120.73172036266065</v>
      </c>
      <c r="X27">
        <f t="shared" si="6"/>
        <v>122.95684306865708</v>
      </c>
    </row>
    <row r="28" spans="1:24" ht="29" x14ac:dyDescent="0.35">
      <c r="A28" s="4" t="str">
        <f t="shared" si="7"/>
        <v>80th percentile Indexed, 1997=100</v>
      </c>
      <c r="B28">
        <f t="shared" si="5"/>
        <v>100</v>
      </c>
      <c r="C28">
        <f t="shared" si="6"/>
        <v>102.88469792640352</v>
      </c>
      <c r="D28">
        <f t="shared" si="6"/>
        <v>105.72716633425091</v>
      </c>
      <c r="E28">
        <f t="shared" si="6"/>
        <v>109.02912870764567</v>
      </c>
      <c r="F28">
        <f t="shared" si="6"/>
        <v>112.8704694766369</v>
      </c>
      <c r="G28">
        <f t="shared" si="6"/>
        <v>116.61899932771961</v>
      </c>
      <c r="H28">
        <f t="shared" si="6"/>
        <v>119.33055240108391</v>
      </c>
      <c r="I28">
        <f t="shared" si="6"/>
        <v>121.42670084445776</v>
      </c>
      <c r="J28">
        <f t="shared" si="6"/>
        <v>124.50125975796128</v>
      </c>
      <c r="K28">
        <f t="shared" si="6"/>
        <v>125.64379073162337</v>
      </c>
      <c r="L28">
        <f t="shared" si="6"/>
        <v>126.36280048650691</v>
      </c>
      <c r="M28">
        <f t="shared" si="6"/>
        <v>126.88405898777869</v>
      </c>
      <c r="N28">
        <f t="shared" si="6"/>
        <v>128.70416841477905</v>
      </c>
      <c r="O28">
        <f t="shared" si="6"/>
        <v>126.53693933903824</v>
      </c>
      <c r="P28">
        <f t="shared" si="6"/>
        <v>121.05408579125509</v>
      </c>
      <c r="Q28">
        <f t="shared" si="6"/>
        <v>118.70566702412775</v>
      </c>
      <c r="R28">
        <f t="shared" si="6"/>
        <v>118.10907241905321</v>
      </c>
      <c r="S28">
        <f t="shared" si="6"/>
        <v>116.63497453310697</v>
      </c>
      <c r="T28">
        <f t="shared" si="6"/>
        <v>117.40857385398982</v>
      </c>
      <c r="U28">
        <f t="shared" si="6"/>
        <v>120.13806579748211</v>
      </c>
      <c r="V28">
        <f t="shared" si="6"/>
        <v>119.76344195485905</v>
      </c>
      <c r="W28">
        <f t="shared" si="6"/>
        <v>120.08293373477557</v>
      </c>
      <c r="X28">
        <f t="shared" si="6"/>
        <v>121.99618232846467</v>
      </c>
    </row>
    <row r="29" spans="1:24" ht="29" x14ac:dyDescent="0.35">
      <c r="A29" s="4" t="str">
        <f t="shared" si="7"/>
        <v>90th percentile Indexed, 1997=100</v>
      </c>
      <c r="B29">
        <f t="shared" si="5"/>
        <v>100</v>
      </c>
      <c r="C29">
        <f t="shared" si="6"/>
        <v>102.76930651597209</v>
      </c>
      <c r="D29">
        <f t="shared" si="6"/>
        <v>106.12839699240482</v>
      </c>
      <c r="E29">
        <f t="shared" si="6"/>
        <v>108.91017584831722</v>
      </c>
      <c r="F29">
        <f t="shared" si="6"/>
        <v>113.80760016492734</v>
      </c>
      <c r="G29">
        <f t="shared" si="6"/>
        <v>118.2174601990159</v>
      </c>
      <c r="H29">
        <f t="shared" si="6"/>
        <v>121.02382633327413</v>
      </c>
      <c r="I29">
        <f t="shared" si="6"/>
        <v>122.79793277677321</v>
      </c>
      <c r="J29">
        <f t="shared" si="6"/>
        <v>125.74159506058292</v>
      </c>
      <c r="K29">
        <f t="shared" si="6"/>
        <v>127.09763921710508</v>
      </c>
      <c r="L29">
        <f t="shared" si="6"/>
        <v>128.40511320661187</v>
      </c>
      <c r="M29">
        <f t="shared" si="6"/>
        <v>128.17662152343169</v>
      </c>
      <c r="N29">
        <f t="shared" si="6"/>
        <v>129.811481488754</v>
      </c>
      <c r="O29">
        <f t="shared" si="6"/>
        <v>127.4894178616838</v>
      </c>
      <c r="P29">
        <f t="shared" si="6"/>
        <v>122.71669913436585</v>
      </c>
      <c r="Q29">
        <f t="shared" si="6"/>
        <v>119.26888344588733</v>
      </c>
      <c r="R29">
        <f t="shared" si="6"/>
        <v>118.13155474697305</v>
      </c>
      <c r="S29">
        <f t="shared" si="6"/>
        <v>116.72635709614127</v>
      </c>
      <c r="T29">
        <f t="shared" si="6"/>
        <v>117.50575539568345</v>
      </c>
      <c r="U29">
        <f t="shared" si="6"/>
        <v>120.3311937432089</v>
      </c>
      <c r="V29">
        <f t="shared" si="6"/>
        <v>120.55887907925815</v>
      </c>
      <c r="W29">
        <f t="shared" si="6"/>
        <v>121.86892258019489</v>
      </c>
      <c r="X29">
        <f t="shared" si="6"/>
        <v>122.74055944989328</v>
      </c>
    </row>
    <row r="30" spans="1:24" x14ac:dyDescent="0.35">
      <c r="A30" s="4" t="s">
        <v>32</v>
      </c>
      <c r="B30">
        <v>100</v>
      </c>
      <c r="C30">
        <v>102.89224530396781</v>
      </c>
      <c r="D30">
        <v>105.22151153897393</v>
      </c>
      <c r="E30">
        <v>110.11689607230856</v>
      </c>
      <c r="F30">
        <v>111.95550939981267</v>
      </c>
      <c r="G30">
        <v>114.24492211450895</v>
      </c>
      <c r="H30">
        <v>117.3349258161599</v>
      </c>
      <c r="I30">
        <v>119.05388346952415</v>
      </c>
      <c r="J30">
        <v>121.5062201622256</v>
      </c>
      <c r="K30">
        <v>123.6699599543396</v>
      </c>
      <c r="L30">
        <v>126.42223712040463</v>
      </c>
      <c r="M30">
        <v>125.72315108708702</v>
      </c>
      <c r="N30">
        <v>122.786133586068</v>
      </c>
      <c r="O30">
        <v>125.14436710263364</v>
      </c>
      <c r="P30">
        <v>126.53838841351332</v>
      </c>
      <c r="Q30">
        <v>125.77824998745741</v>
      </c>
      <c r="R30">
        <v>125.45270750400881</v>
      </c>
      <c r="S30">
        <v>126.1136535895529</v>
      </c>
      <c r="T30">
        <v>126.50842591402574</v>
      </c>
      <c r="U30">
        <v>127.21991209652354</v>
      </c>
      <c r="V30">
        <v>129.69831118789767</v>
      </c>
      <c r="W30">
        <v>130.11789103027519</v>
      </c>
      <c r="X30">
        <v>130.42245188085167</v>
      </c>
    </row>
    <row r="31" spans="1:24" ht="29" x14ac:dyDescent="0.35">
      <c r="A31" s="4" t="str">
        <f>A2&amp;" 1997=0"</f>
        <v>10th percentile 1997=0</v>
      </c>
      <c r="B31">
        <f t="shared" ref="B31:B39" si="9">B2-$B2</f>
        <v>0</v>
      </c>
      <c r="C31">
        <f t="shared" ref="C31:X31" si="10">C2-$B2</f>
        <v>0.18999999999999995</v>
      </c>
      <c r="D31">
        <f t="shared" si="10"/>
        <v>0.36999999999999966</v>
      </c>
      <c r="E31">
        <f t="shared" si="10"/>
        <v>0.55000000000000027</v>
      </c>
      <c r="F31">
        <f t="shared" si="10"/>
        <v>0.7200000000000002</v>
      </c>
      <c r="G31">
        <f t="shared" si="10"/>
        <v>0.9700000000000002</v>
      </c>
      <c r="H31">
        <f t="shared" si="10"/>
        <v>1.1999999999999997</v>
      </c>
      <c r="I31">
        <f t="shared" si="10"/>
        <v>1.3699999999999997</v>
      </c>
      <c r="J31">
        <f t="shared" si="10"/>
        <v>1.5500000000000003</v>
      </c>
      <c r="K31">
        <f t="shared" si="10"/>
        <v>1.77</v>
      </c>
      <c r="L31">
        <f t="shared" si="10"/>
        <v>2.02</v>
      </c>
      <c r="M31">
        <f t="shared" si="10"/>
        <v>2.19</v>
      </c>
      <c r="N31">
        <f t="shared" si="10"/>
        <v>2.4</v>
      </c>
      <c r="O31">
        <f t="shared" si="10"/>
        <v>2.4599999999999995</v>
      </c>
      <c r="P31">
        <f t="shared" si="10"/>
        <v>2.4999999999999996</v>
      </c>
      <c r="Q31">
        <f t="shared" si="10"/>
        <v>2.6599999999999997</v>
      </c>
      <c r="R31">
        <f t="shared" si="10"/>
        <v>2.7600000000000002</v>
      </c>
      <c r="S31">
        <f t="shared" si="10"/>
        <v>2.85</v>
      </c>
      <c r="T31">
        <f t="shared" si="10"/>
        <v>3.07</v>
      </c>
      <c r="U31">
        <f t="shared" si="10"/>
        <v>3.4899999999999998</v>
      </c>
      <c r="V31">
        <f t="shared" si="10"/>
        <v>3.81</v>
      </c>
      <c r="W31">
        <f t="shared" si="10"/>
        <v>4.1400000000000006</v>
      </c>
      <c r="X31">
        <f t="shared" si="10"/>
        <v>4.5399999999999991</v>
      </c>
    </row>
    <row r="32" spans="1:24" ht="29" x14ac:dyDescent="0.35">
      <c r="A32" s="4" t="str">
        <f t="shared" ref="A32:A39" si="11">A3&amp;" 1997=0"</f>
        <v>20th percentile 1997=0</v>
      </c>
      <c r="B32">
        <f t="shared" si="9"/>
        <v>0</v>
      </c>
      <c r="C32">
        <f t="shared" ref="C32:X39" si="12">C3-$B3</f>
        <v>0.16999999999999993</v>
      </c>
      <c r="D32">
        <f t="shared" si="12"/>
        <v>0.38999999999999968</v>
      </c>
      <c r="E32">
        <f t="shared" si="12"/>
        <v>0.54999999999999982</v>
      </c>
      <c r="F32">
        <f t="shared" si="12"/>
        <v>0.76999999999999957</v>
      </c>
      <c r="G32">
        <f t="shared" si="12"/>
        <v>0.99000000000000021</v>
      </c>
      <c r="H32">
        <f t="shared" si="12"/>
        <v>1.29</v>
      </c>
      <c r="I32">
        <f t="shared" si="12"/>
        <v>1.4399999999999995</v>
      </c>
      <c r="J32">
        <f t="shared" si="12"/>
        <v>1.6500000000000004</v>
      </c>
      <c r="K32">
        <f t="shared" si="12"/>
        <v>1.9100000000000001</v>
      </c>
      <c r="L32">
        <f t="shared" si="12"/>
        <v>2.13</v>
      </c>
      <c r="M32">
        <f t="shared" si="12"/>
        <v>2.3600000000000003</v>
      </c>
      <c r="N32">
        <f t="shared" si="12"/>
        <v>2.6100000000000003</v>
      </c>
      <c r="O32">
        <f t="shared" si="12"/>
        <v>2.7</v>
      </c>
      <c r="P32">
        <f t="shared" si="12"/>
        <v>2.6799999999999997</v>
      </c>
      <c r="Q32">
        <f t="shared" si="12"/>
        <v>2.84</v>
      </c>
      <c r="R32">
        <f t="shared" si="12"/>
        <v>2.9699999999999998</v>
      </c>
      <c r="S32">
        <f t="shared" si="12"/>
        <v>3.04</v>
      </c>
      <c r="T32">
        <f t="shared" si="12"/>
        <v>3.2299999999999995</v>
      </c>
      <c r="U32">
        <f t="shared" si="12"/>
        <v>3.5999999999999996</v>
      </c>
      <c r="V32">
        <f t="shared" si="12"/>
        <v>3.8800000000000008</v>
      </c>
      <c r="W32">
        <f t="shared" si="12"/>
        <v>4.1400000000000006</v>
      </c>
      <c r="X32">
        <f t="shared" si="12"/>
        <v>4.5999999999999996</v>
      </c>
    </row>
    <row r="33" spans="1:24" ht="29" x14ac:dyDescent="0.35">
      <c r="A33" s="4" t="str">
        <f t="shared" si="11"/>
        <v>30th percentile 1997=0</v>
      </c>
      <c r="B33">
        <f t="shared" si="9"/>
        <v>0</v>
      </c>
      <c r="C33">
        <f t="shared" ref="C33:Q33" si="13">C4-$B4</f>
        <v>0.20000000000000018</v>
      </c>
      <c r="D33">
        <f t="shared" si="13"/>
        <v>0.44000000000000039</v>
      </c>
      <c r="E33">
        <f t="shared" si="13"/>
        <v>0.66000000000000014</v>
      </c>
      <c r="F33">
        <f t="shared" si="13"/>
        <v>0.90000000000000036</v>
      </c>
      <c r="G33">
        <f t="shared" si="13"/>
        <v>1.1400000000000006</v>
      </c>
      <c r="H33">
        <f t="shared" si="13"/>
        <v>1.4500000000000002</v>
      </c>
      <c r="I33">
        <f t="shared" si="13"/>
        <v>1.6500000000000004</v>
      </c>
      <c r="J33">
        <f t="shared" si="13"/>
        <v>1.87</v>
      </c>
      <c r="K33">
        <f t="shared" si="13"/>
        <v>2.16</v>
      </c>
      <c r="L33">
        <f t="shared" si="13"/>
        <v>2.42</v>
      </c>
      <c r="M33">
        <f t="shared" si="13"/>
        <v>2.66</v>
      </c>
      <c r="N33">
        <f t="shared" si="13"/>
        <v>2.9600000000000009</v>
      </c>
      <c r="O33">
        <f t="shared" si="13"/>
        <v>3.0700000000000003</v>
      </c>
      <c r="P33">
        <f t="shared" si="13"/>
        <v>3.0400000000000009</v>
      </c>
      <c r="Q33">
        <f t="shared" si="13"/>
        <v>3.17</v>
      </c>
      <c r="R33">
        <f t="shared" si="12"/>
        <v>3.3800000000000008</v>
      </c>
      <c r="S33">
        <f t="shared" si="12"/>
        <v>3.41</v>
      </c>
      <c r="T33">
        <f t="shared" si="12"/>
        <v>3.58</v>
      </c>
      <c r="U33">
        <f t="shared" si="12"/>
        <v>3.8800000000000008</v>
      </c>
      <c r="V33">
        <f t="shared" si="12"/>
        <v>4.16</v>
      </c>
      <c r="W33">
        <f t="shared" si="12"/>
        <v>4.41</v>
      </c>
      <c r="X33">
        <f t="shared" si="12"/>
        <v>4.870000000000001</v>
      </c>
    </row>
    <row r="34" spans="1:24" ht="29" x14ac:dyDescent="0.35">
      <c r="A34" s="4" t="str">
        <f t="shared" si="11"/>
        <v>40th percentile 1997=0</v>
      </c>
      <c r="B34">
        <f t="shared" si="9"/>
        <v>0</v>
      </c>
      <c r="C34">
        <f t="shared" si="12"/>
        <v>0.25</v>
      </c>
      <c r="D34">
        <f t="shared" si="12"/>
        <v>0.51000000000000068</v>
      </c>
      <c r="E34">
        <f t="shared" si="12"/>
        <v>0.75</v>
      </c>
      <c r="F34">
        <f t="shared" si="12"/>
        <v>1.0500000000000007</v>
      </c>
      <c r="G34">
        <f t="shared" si="12"/>
        <v>1.3200000000000003</v>
      </c>
      <c r="H34">
        <f t="shared" si="12"/>
        <v>1.6400000000000006</v>
      </c>
      <c r="I34">
        <f t="shared" si="12"/>
        <v>1.88</v>
      </c>
      <c r="J34">
        <f t="shared" si="12"/>
        <v>2.12</v>
      </c>
      <c r="K34">
        <f t="shared" si="12"/>
        <v>2.4300000000000006</v>
      </c>
      <c r="L34">
        <f t="shared" si="12"/>
        <v>2.7500000000000009</v>
      </c>
      <c r="M34">
        <f t="shared" si="12"/>
        <v>3.05</v>
      </c>
      <c r="N34">
        <f t="shared" si="12"/>
        <v>3.37</v>
      </c>
      <c r="O34">
        <f t="shared" si="12"/>
        <v>3.4799999999999995</v>
      </c>
      <c r="P34">
        <f t="shared" si="12"/>
        <v>3.45</v>
      </c>
      <c r="Q34">
        <f t="shared" si="12"/>
        <v>3.63</v>
      </c>
      <c r="R34">
        <f t="shared" si="12"/>
        <v>3.8600000000000003</v>
      </c>
      <c r="S34">
        <f t="shared" si="12"/>
        <v>3.87</v>
      </c>
      <c r="T34">
        <f t="shared" si="12"/>
        <v>4.04</v>
      </c>
      <c r="U34">
        <f t="shared" si="12"/>
        <v>4.37</v>
      </c>
      <c r="V34">
        <f t="shared" si="12"/>
        <v>4.62</v>
      </c>
      <c r="W34">
        <f t="shared" si="12"/>
        <v>4.9200000000000008</v>
      </c>
      <c r="X34">
        <f t="shared" si="12"/>
        <v>5.45</v>
      </c>
    </row>
    <row r="35" spans="1:24" ht="29" x14ac:dyDescent="0.35">
      <c r="A35" s="4" t="str">
        <f t="shared" si="11"/>
        <v>50th percentile 1997=0</v>
      </c>
      <c r="B35">
        <f t="shared" si="9"/>
        <v>0</v>
      </c>
      <c r="C35">
        <f t="shared" si="12"/>
        <v>0.29000000000000004</v>
      </c>
      <c r="D35">
        <f t="shared" si="12"/>
        <v>0.58999999999999986</v>
      </c>
      <c r="E35">
        <f t="shared" si="12"/>
        <v>0.85999999999999943</v>
      </c>
      <c r="F35">
        <f t="shared" si="12"/>
        <v>1.2099999999999991</v>
      </c>
      <c r="G35">
        <f t="shared" si="12"/>
        <v>1.5499999999999989</v>
      </c>
      <c r="H35">
        <f t="shared" si="12"/>
        <v>1.879999999999999</v>
      </c>
      <c r="I35">
        <f t="shared" si="12"/>
        <v>2.1899999999999995</v>
      </c>
      <c r="J35">
        <f t="shared" si="12"/>
        <v>2.4900000000000002</v>
      </c>
      <c r="K35">
        <f t="shared" si="12"/>
        <v>2.84</v>
      </c>
      <c r="L35">
        <f t="shared" si="12"/>
        <v>3.16</v>
      </c>
      <c r="M35">
        <f t="shared" si="12"/>
        <v>3.5600000000000005</v>
      </c>
      <c r="N35">
        <f t="shared" si="12"/>
        <v>3.9499999999999993</v>
      </c>
      <c r="O35">
        <f t="shared" si="12"/>
        <v>4.08</v>
      </c>
      <c r="P35">
        <f t="shared" si="12"/>
        <v>4.0600000000000005</v>
      </c>
      <c r="Q35">
        <f t="shared" si="12"/>
        <v>4.2099999999999991</v>
      </c>
      <c r="R35">
        <f t="shared" si="12"/>
        <v>4.5199999999999996</v>
      </c>
      <c r="S35">
        <f t="shared" si="12"/>
        <v>4.5499999999999989</v>
      </c>
      <c r="T35">
        <f t="shared" si="12"/>
        <v>4.7099999999999991</v>
      </c>
      <c r="U35">
        <f t="shared" si="12"/>
        <v>5.09</v>
      </c>
      <c r="V35">
        <f t="shared" si="12"/>
        <v>5.4</v>
      </c>
      <c r="W35">
        <f t="shared" si="12"/>
        <v>5.6999999999999993</v>
      </c>
      <c r="X35">
        <f t="shared" si="12"/>
        <v>6.2099999999999991</v>
      </c>
    </row>
    <row r="36" spans="1:24" ht="29" x14ac:dyDescent="0.35">
      <c r="A36" s="4" t="str">
        <f t="shared" si="11"/>
        <v>60th percentile 1997=0</v>
      </c>
      <c r="B36">
        <f t="shared" si="9"/>
        <v>0</v>
      </c>
      <c r="C36">
        <f t="shared" si="12"/>
        <v>0.35999999999999943</v>
      </c>
      <c r="D36">
        <f t="shared" si="12"/>
        <v>0.6899999999999995</v>
      </c>
      <c r="E36">
        <f t="shared" si="12"/>
        <v>1.0199999999999996</v>
      </c>
      <c r="F36">
        <f t="shared" si="12"/>
        <v>1.4299999999999997</v>
      </c>
      <c r="G36">
        <f t="shared" si="12"/>
        <v>1.8399999999999999</v>
      </c>
      <c r="H36">
        <f t="shared" si="12"/>
        <v>2.2300000000000004</v>
      </c>
      <c r="I36">
        <f t="shared" si="12"/>
        <v>2.6099999999999994</v>
      </c>
      <c r="J36">
        <f t="shared" si="12"/>
        <v>2.9800000000000004</v>
      </c>
      <c r="K36">
        <f t="shared" si="12"/>
        <v>3.379999999999999</v>
      </c>
      <c r="L36">
        <f t="shared" si="12"/>
        <v>3.75</v>
      </c>
      <c r="M36">
        <f t="shared" si="12"/>
        <v>4.24</v>
      </c>
      <c r="N36">
        <f t="shared" si="12"/>
        <v>4.7099999999999991</v>
      </c>
      <c r="O36">
        <f t="shared" si="12"/>
        <v>4.84</v>
      </c>
      <c r="P36">
        <f t="shared" si="12"/>
        <v>4.84</v>
      </c>
      <c r="Q36">
        <f t="shared" si="12"/>
        <v>5.0600000000000005</v>
      </c>
      <c r="R36">
        <f t="shared" si="12"/>
        <v>5.3699999999999992</v>
      </c>
      <c r="S36">
        <f t="shared" si="12"/>
        <v>5.4</v>
      </c>
      <c r="T36">
        <f t="shared" si="12"/>
        <v>5.5600000000000005</v>
      </c>
      <c r="U36">
        <f t="shared" si="12"/>
        <v>5.9599999999999991</v>
      </c>
      <c r="V36">
        <f t="shared" si="12"/>
        <v>6.2899999999999991</v>
      </c>
      <c r="W36">
        <f t="shared" si="12"/>
        <v>6.629999999999999</v>
      </c>
      <c r="X36">
        <f t="shared" si="12"/>
        <v>7.26</v>
      </c>
    </row>
    <row r="37" spans="1:24" ht="29" x14ac:dyDescent="0.35">
      <c r="A37" s="4" t="str">
        <f>A8&amp;" 1997=0"</f>
        <v>70th percentile 1997=0</v>
      </c>
      <c r="B37">
        <f t="shared" si="9"/>
        <v>0</v>
      </c>
      <c r="C37">
        <f t="shared" si="12"/>
        <v>0.45999999999999908</v>
      </c>
      <c r="D37">
        <f t="shared" si="12"/>
        <v>0.83999999999999986</v>
      </c>
      <c r="E37">
        <f t="shared" si="12"/>
        <v>1.2699999999999996</v>
      </c>
      <c r="F37">
        <f t="shared" si="12"/>
        <v>1.7999999999999989</v>
      </c>
      <c r="G37">
        <f t="shared" si="12"/>
        <v>2.2899999999999991</v>
      </c>
      <c r="H37">
        <f t="shared" si="12"/>
        <v>2.75</v>
      </c>
      <c r="I37">
        <f t="shared" si="12"/>
        <v>3.1399999999999988</v>
      </c>
      <c r="J37">
        <f t="shared" si="12"/>
        <v>3.629999999999999</v>
      </c>
      <c r="K37">
        <f t="shared" si="12"/>
        <v>4.129999999999999</v>
      </c>
      <c r="L37">
        <f t="shared" si="12"/>
        <v>4.5399999999999991</v>
      </c>
      <c r="M37">
        <f t="shared" si="12"/>
        <v>5.1399999999999988</v>
      </c>
      <c r="N37">
        <f t="shared" si="12"/>
        <v>5.6499999999999986</v>
      </c>
      <c r="O37">
        <f t="shared" si="12"/>
        <v>5.879999999999999</v>
      </c>
      <c r="P37">
        <f t="shared" si="12"/>
        <v>5.8599999999999994</v>
      </c>
      <c r="Q37">
        <f t="shared" si="12"/>
        <v>6.09</v>
      </c>
      <c r="R37">
        <f t="shared" si="12"/>
        <v>6.43</v>
      </c>
      <c r="S37">
        <f t="shared" si="12"/>
        <v>6.4600000000000009</v>
      </c>
      <c r="T37">
        <f t="shared" si="12"/>
        <v>6.6099999999999994</v>
      </c>
      <c r="U37">
        <f t="shared" si="12"/>
        <v>7.0599999999999987</v>
      </c>
      <c r="V37">
        <f t="shared" si="12"/>
        <v>7.5</v>
      </c>
      <c r="W37">
        <f t="shared" si="12"/>
        <v>8</v>
      </c>
      <c r="X37">
        <f t="shared" si="12"/>
        <v>8.6499999999999986</v>
      </c>
    </row>
    <row r="38" spans="1:24" ht="29" x14ac:dyDescent="0.35">
      <c r="A38" s="4" t="str">
        <f t="shared" si="11"/>
        <v>80th percentile 1997=0</v>
      </c>
      <c r="B38">
        <f t="shared" si="9"/>
        <v>0</v>
      </c>
      <c r="C38">
        <f t="shared" si="12"/>
        <v>0.53000000000000114</v>
      </c>
      <c r="D38">
        <f t="shared" si="12"/>
        <v>1.0300000000000011</v>
      </c>
      <c r="E38">
        <f t="shared" si="12"/>
        <v>1.5400000000000009</v>
      </c>
      <c r="F38">
        <f t="shared" si="12"/>
        <v>2.1800000000000015</v>
      </c>
      <c r="G38">
        <f t="shared" si="12"/>
        <v>2.8200000000000003</v>
      </c>
      <c r="H38">
        <f t="shared" si="12"/>
        <v>3.3600000000000012</v>
      </c>
      <c r="I38">
        <f t="shared" si="12"/>
        <v>3.83</v>
      </c>
      <c r="J38">
        <f t="shared" si="12"/>
        <v>4.5600000000000005</v>
      </c>
      <c r="K38">
        <f t="shared" si="12"/>
        <v>5.0900000000000016</v>
      </c>
      <c r="L38">
        <f t="shared" si="12"/>
        <v>5.5900000000000016</v>
      </c>
      <c r="M38">
        <f t="shared" si="12"/>
        <v>6.2799999999999994</v>
      </c>
      <c r="N38">
        <f t="shared" si="12"/>
        <v>6.9500000000000011</v>
      </c>
      <c r="O38">
        <f t="shared" si="12"/>
        <v>7.2300000000000022</v>
      </c>
      <c r="P38">
        <f t="shared" si="12"/>
        <v>7.2200000000000006</v>
      </c>
      <c r="Q38">
        <f t="shared" si="12"/>
        <v>7.3900000000000023</v>
      </c>
      <c r="R38">
        <f t="shared" si="12"/>
        <v>7.7700000000000014</v>
      </c>
      <c r="S38">
        <f t="shared" si="12"/>
        <v>7.8200000000000021</v>
      </c>
      <c r="T38">
        <f t="shared" si="12"/>
        <v>7.9500000000000011</v>
      </c>
      <c r="U38">
        <f t="shared" si="12"/>
        <v>8.5499999999999989</v>
      </c>
      <c r="V38">
        <f t="shared" si="12"/>
        <v>9.0299999999999994</v>
      </c>
      <c r="W38">
        <f t="shared" si="12"/>
        <v>9.5900000000000016</v>
      </c>
      <c r="X38">
        <f t="shared" si="12"/>
        <v>10.320000000000002</v>
      </c>
    </row>
    <row r="39" spans="1:24" ht="29" x14ac:dyDescent="0.35">
      <c r="A39" s="4" t="str">
        <f t="shared" si="11"/>
        <v>90th percentile 1997=0</v>
      </c>
      <c r="B39">
        <f t="shared" si="9"/>
        <v>0</v>
      </c>
      <c r="C39">
        <f t="shared" si="12"/>
        <v>0.67000000000000171</v>
      </c>
      <c r="D39">
        <f t="shared" si="12"/>
        <v>1.4000000000000021</v>
      </c>
      <c r="E39">
        <f t="shared" si="12"/>
        <v>1.9800000000000004</v>
      </c>
      <c r="F39">
        <f t="shared" si="12"/>
        <v>2.9800000000000004</v>
      </c>
      <c r="G39">
        <f t="shared" si="12"/>
        <v>3.9200000000000017</v>
      </c>
      <c r="H39">
        <f t="shared" si="12"/>
        <v>4.6400000000000006</v>
      </c>
      <c r="I39">
        <f t="shared" si="12"/>
        <v>5.1999999999999993</v>
      </c>
      <c r="J39">
        <f t="shared" si="12"/>
        <v>6.1300000000000026</v>
      </c>
      <c r="K39">
        <f t="shared" si="12"/>
        <v>6.8599999999999994</v>
      </c>
      <c r="L39">
        <f t="shared" si="12"/>
        <v>7.620000000000001</v>
      </c>
      <c r="M39">
        <f t="shared" si="12"/>
        <v>8.39</v>
      </c>
      <c r="N39">
        <f t="shared" si="12"/>
        <v>9.23</v>
      </c>
      <c r="O39">
        <f t="shared" si="12"/>
        <v>9.57</v>
      </c>
      <c r="P39">
        <f t="shared" si="12"/>
        <v>9.7100000000000009</v>
      </c>
      <c r="Q39">
        <f t="shared" si="12"/>
        <v>9.7100000000000009</v>
      </c>
      <c r="R39">
        <f t="shared" si="12"/>
        <v>10.09</v>
      </c>
      <c r="S39">
        <f t="shared" si="12"/>
        <v>10.170000000000002</v>
      </c>
      <c r="T39">
        <f t="shared" si="12"/>
        <v>10.34</v>
      </c>
      <c r="U39">
        <f t="shared" si="12"/>
        <v>11.14</v>
      </c>
      <c r="V39">
        <f t="shared" si="12"/>
        <v>11.900000000000002</v>
      </c>
      <c r="W39">
        <f t="shared" si="12"/>
        <v>12.86</v>
      </c>
      <c r="X39">
        <f t="shared" si="12"/>
        <v>13.57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B01D9-5DC5-4DCD-8CD8-66F2CF41C8A8}">
  <dimension ref="A1:X30"/>
  <sheetViews>
    <sheetView tabSelected="1" topLeftCell="J12" zoomScale="85" zoomScaleNormal="85" workbookViewId="0">
      <selection activeCell="AD20" sqref="AD20"/>
    </sheetView>
  </sheetViews>
  <sheetFormatPr defaultRowHeight="14.5" x14ac:dyDescent="0.35"/>
  <cols>
    <col min="1" max="1" width="13.26953125" style="4" customWidth="1"/>
  </cols>
  <sheetData>
    <row r="1" spans="1:24" s="1" customFormat="1" x14ac:dyDescent="0.3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>
        <v>2015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35">
      <c r="A2" s="4" t="s">
        <v>61</v>
      </c>
      <c r="B2">
        <v>70.099999999999994</v>
      </c>
      <c r="C2">
        <v>71.2</v>
      </c>
      <c r="D2">
        <v>72.099999999999994</v>
      </c>
      <c r="E2">
        <v>72.7</v>
      </c>
      <c r="F2">
        <v>73.599999999999994</v>
      </c>
      <c r="G2">
        <v>74.5</v>
      </c>
      <c r="H2">
        <v>75.5</v>
      </c>
      <c r="I2">
        <v>76.5</v>
      </c>
      <c r="J2">
        <v>78.099999999999994</v>
      </c>
      <c r="K2">
        <v>79.900000000000006</v>
      </c>
      <c r="L2">
        <v>81.8</v>
      </c>
      <c r="M2">
        <v>84.7</v>
      </c>
      <c r="N2">
        <v>86.6</v>
      </c>
      <c r="O2">
        <v>89.4</v>
      </c>
      <c r="P2">
        <v>93.4</v>
      </c>
      <c r="Q2">
        <v>96.1</v>
      </c>
      <c r="R2">
        <v>98.5</v>
      </c>
      <c r="S2">
        <v>100</v>
      </c>
      <c r="T2">
        <v>100</v>
      </c>
      <c r="U2">
        <v>100.70000000000002</v>
      </c>
      <c r="V2">
        <v>103.4</v>
      </c>
      <c r="W2">
        <v>105.90000000000002</v>
      </c>
      <c r="X2">
        <v>107.80000000000001</v>
      </c>
    </row>
    <row r="3" spans="1:24" ht="29" x14ac:dyDescent="0.35">
      <c r="A3" s="4" t="s">
        <v>60</v>
      </c>
      <c r="B3">
        <v>65.865574096965958</v>
      </c>
      <c r="C3">
        <v>66.402115668243411</v>
      </c>
      <c r="D3">
        <v>66.810052848136976</v>
      </c>
      <c r="E3">
        <v>67.321018919489177</v>
      </c>
      <c r="F3">
        <v>68.625239124024517</v>
      </c>
      <c r="G3">
        <v>70.401368651332078</v>
      </c>
      <c r="H3">
        <v>72.349663448466899</v>
      </c>
      <c r="I3">
        <v>74.328492161302421</v>
      </c>
      <c r="J3">
        <v>76.441903863068262</v>
      </c>
      <c r="K3">
        <v>78.527663241796915</v>
      </c>
      <c r="L3">
        <v>79.997479703913825</v>
      </c>
      <c r="M3">
        <v>82.777310123818822</v>
      </c>
      <c r="N3">
        <v>86.407161507665251</v>
      </c>
      <c r="O3">
        <v>87.209094707693382</v>
      </c>
      <c r="P3">
        <v>88.082042876838955</v>
      </c>
      <c r="Q3">
        <v>89.238754102488258</v>
      </c>
      <c r="R3">
        <v>91.300720160629055</v>
      </c>
      <c r="S3">
        <v>92.009855205516374</v>
      </c>
      <c r="T3">
        <v>92.653265877982122</v>
      </c>
      <c r="U3">
        <v>94.124542661682469</v>
      </c>
      <c r="V3">
        <v>95.932461187330674</v>
      </c>
      <c r="W3">
        <v>97.713331740874082</v>
      </c>
      <c r="X3">
        <v>100</v>
      </c>
    </row>
    <row r="4" spans="1:24" ht="29" x14ac:dyDescent="0.35">
      <c r="A4" s="4" t="s">
        <v>62</v>
      </c>
      <c r="B4">
        <f>B3*100/$B3</f>
        <v>100</v>
      </c>
      <c r="C4">
        <f t="shared" ref="C4:X4" si="0">C3*100/$B3</f>
        <v>100.81460091805708</v>
      </c>
      <c r="D4">
        <f t="shared" si="0"/>
        <v>101.43394901527857</v>
      </c>
      <c r="E4">
        <f t="shared" si="0"/>
        <v>102.20972008895048</v>
      </c>
      <c r="F4">
        <f t="shared" si="0"/>
        <v>104.18984433809966</v>
      </c>
      <c r="G4">
        <f t="shared" si="0"/>
        <v>106.88644199424819</v>
      </c>
      <c r="H4">
        <f t="shared" si="0"/>
        <v>109.84442850517813</v>
      </c>
      <c r="I4">
        <f t="shared" si="0"/>
        <v>112.84877294453932</v>
      </c>
      <c r="J4">
        <f t="shared" si="0"/>
        <v>116.0574471734385</v>
      </c>
      <c r="K4">
        <f t="shared" si="0"/>
        <v>119.22413843412356</v>
      </c>
      <c r="L4">
        <f t="shared" si="0"/>
        <v>121.45567817589074</v>
      </c>
      <c r="M4">
        <f t="shared" si="0"/>
        <v>125.67613849680525</v>
      </c>
      <c r="N4">
        <f t="shared" si="0"/>
        <v>131.18713788246708</v>
      </c>
      <c r="O4">
        <f t="shared" si="0"/>
        <v>132.4046679974366</v>
      </c>
      <c r="P4">
        <f t="shared" si="0"/>
        <v>133.73001614950832</v>
      </c>
      <c r="Q4">
        <f t="shared" si="0"/>
        <v>135.48618580491348</v>
      </c>
      <c r="R4">
        <f t="shared" si="0"/>
        <v>138.61675300395621</v>
      </c>
      <c r="S4">
        <f t="shared" si="0"/>
        <v>139.69339289453598</v>
      </c>
      <c r="T4">
        <f t="shared" si="0"/>
        <v>140.67024716368505</v>
      </c>
      <c r="U4">
        <f t="shared" si="0"/>
        <v>142.90400402965324</v>
      </c>
      <c r="V4">
        <f t="shared" si="0"/>
        <v>145.64886513567902</v>
      </c>
      <c r="W4">
        <f t="shared" si="0"/>
        <v>148.35266082555131</v>
      </c>
      <c r="X4">
        <f t="shared" si="0"/>
        <v>151.8243807497708</v>
      </c>
    </row>
    <row r="5" spans="1:24" x14ac:dyDescent="0.35">
      <c r="A5" s="4" t="s">
        <v>63</v>
      </c>
      <c r="B5">
        <f>B2*100/$B2</f>
        <v>100</v>
      </c>
      <c r="C5">
        <f t="shared" ref="C5:X5" si="1">C2*100/$B2</f>
        <v>101.56918687589159</v>
      </c>
      <c r="D5">
        <f t="shared" si="1"/>
        <v>102.8530670470756</v>
      </c>
      <c r="E5">
        <f t="shared" si="1"/>
        <v>103.70898716119829</v>
      </c>
      <c r="F5">
        <f t="shared" si="1"/>
        <v>104.9928673323823</v>
      </c>
      <c r="G5">
        <f t="shared" si="1"/>
        <v>106.27674750356634</v>
      </c>
      <c r="H5">
        <f t="shared" si="1"/>
        <v>107.70328102710414</v>
      </c>
      <c r="I5">
        <f t="shared" si="1"/>
        <v>109.12981455064195</v>
      </c>
      <c r="J5">
        <f t="shared" si="1"/>
        <v>111.41226818830242</v>
      </c>
      <c r="K5">
        <f t="shared" si="1"/>
        <v>113.9800285306705</v>
      </c>
      <c r="L5">
        <f t="shared" si="1"/>
        <v>116.6904422253923</v>
      </c>
      <c r="M5">
        <f t="shared" si="1"/>
        <v>120.82738944365194</v>
      </c>
      <c r="N5">
        <f t="shared" si="1"/>
        <v>123.53780313837376</v>
      </c>
      <c r="O5">
        <f t="shared" si="1"/>
        <v>127.53209700427961</v>
      </c>
      <c r="P5">
        <f t="shared" si="1"/>
        <v>133.23823109843082</v>
      </c>
      <c r="Q5">
        <f t="shared" si="1"/>
        <v>137.08987161198289</v>
      </c>
      <c r="R5">
        <f t="shared" si="1"/>
        <v>140.51355206847362</v>
      </c>
      <c r="S5">
        <f t="shared" si="1"/>
        <v>142.65335235378032</v>
      </c>
      <c r="T5">
        <f t="shared" si="1"/>
        <v>142.65335235378032</v>
      </c>
      <c r="U5">
        <f t="shared" si="1"/>
        <v>143.65192582025682</v>
      </c>
      <c r="V5">
        <f t="shared" si="1"/>
        <v>147.50356633380886</v>
      </c>
      <c r="W5">
        <f t="shared" si="1"/>
        <v>151.06990014265338</v>
      </c>
      <c r="X5">
        <f t="shared" si="1"/>
        <v>153.78031383737522</v>
      </c>
    </row>
    <row r="6" spans="1:24" x14ac:dyDescent="0.35">
      <c r="A6" s="4" t="s">
        <v>64</v>
      </c>
      <c r="C6" s="15">
        <v>84.7</v>
      </c>
      <c r="D6" s="15">
        <v>83.4</v>
      </c>
      <c r="E6" s="15">
        <v>83.3</v>
      </c>
      <c r="F6" s="15">
        <v>85.1</v>
      </c>
      <c r="G6" s="15">
        <v>86.9</v>
      </c>
      <c r="H6" s="15">
        <v>88.3</v>
      </c>
      <c r="I6" s="15">
        <v>89.5</v>
      </c>
      <c r="J6" s="15">
        <v>91.1</v>
      </c>
      <c r="K6" s="15">
        <v>93.5</v>
      </c>
      <c r="L6" s="15">
        <v>96.2</v>
      </c>
      <c r="M6" s="15">
        <v>99.6</v>
      </c>
      <c r="N6" s="15">
        <v>98.8</v>
      </c>
      <c r="O6" s="15">
        <v>100</v>
      </c>
      <c r="P6" s="15">
        <v>101.1</v>
      </c>
      <c r="Q6" s="15">
        <v>102.4</v>
      </c>
      <c r="R6" s="15">
        <v>103.5</v>
      </c>
      <c r="S6" s="15">
        <v>104.6</v>
      </c>
      <c r="T6" s="15">
        <v>105</v>
      </c>
      <c r="U6" s="15">
        <v>106.5</v>
      </c>
      <c r="V6" s="15">
        <v>107.8</v>
      </c>
      <c r="W6" s="15">
        <v>109.6</v>
      </c>
      <c r="X6" s="15">
        <v>111.2</v>
      </c>
    </row>
    <row r="7" spans="1:24" ht="29" x14ac:dyDescent="0.35">
      <c r="A7" s="4" t="s">
        <v>65</v>
      </c>
      <c r="B7" s="15">
        <v>74.400000000000006</v>
      </c>
      <c r="C7" s="15">
        <v>72.7</v>
      </c>
      <c r="D7" s="15">
        <v>72.3</v>
      </c>
      <c r="E7" s="15">
        <v>73.900000000000006</v>
      </c>
      <c r="F7" s="15">
        <v>73.5</v>
      </c>
      <c r="G7" s="15">
        <v>73.2</v>
      </c>
      <c r="H7" s="15">
        <v>74.400000000000006</v>
      </c>
      <c r="I7" s="15">
        <v>76.5</v>
      </c>
      <c r="J7" s="15">
        <v>79.5</v>
      </c>
      <c r="K7" s="15">
        <v>82.1</v>
      </c>
      <c r="L7" s="15">
        <v>84.8</v>
      </c>
      <c r="M7" s="15">
        <v>93.1</v>
      </c>
      <c r="N7" s="15">
        <v>90.2</v>
      </c>
      <c r="O7" s="15">
        <v>93.9</v>
      </c>
      <c r="P7" s="15">
        <v>101</v>
      </c>
      <c r="Q7" s="15">
        <v>103.1</v>
      </c>
      <c r="R7" s="15">
        <v>104.2</v>
      </c>
      <c r="S7" s="15">
        <v>103.1</v>
      </c>
      <c r="T7" s="15">
        <v>100</v>
      </c>
      <c r="U7" s="15">
        <v>100.2</v>
      </c>
      <c r="V7" s="15">
        <v>104.1</v>
      </c>
      <c r="W7" s="15">
        <v>107.7</v>
      </c>
      <c r="X7" s="15">
        <v>109.2</v>
      </c>
    </row>
    <row r="8" spans="1:24" x14ac:dyDescent="0.35">
      <c r="A8" s="4" t="s">
        <v>66</v>
      </c>
      <c r="B8" s="15"/>
      <c r="C8">
        <f>C6*100/$C6</f>
        <v>100</v>
      </c>
      <c r="D8">
        <f t="shared" ref="D8:X8" si="2">D6*100/$C6</f>
        <v>98.465171192443918</v>
      </c>
      <c r="E8">
        <f t="shared" si="2"/>
        <v>98.347107438016522</v>
      </c>
      <c r="F8">
        <f t="shared" si="2"/>
        <v>100.47225501770956</v>
      </c>
      <c r="G8">
        <f t="shared" si="2"/>
        <v>102.59740259740259</v>
      </c>
      <c r="H8">
        <f t="shared" si="2"/>
        <v>104.25029515938607</v>
      </c>
      <c r="I8">
        <f t="shared" si="2"/>
        <v>105.66706021251476</v>
      </c>
      <c r="J8">
        <f t="shared" si="2"/>
        <v>107.55608028335301</v>
      </c>
      <c r="K8">
        <f t="shared" si="2"/>
        <v>110.38961038961038</v>
      </c>
      <c r="L8">
        <f t="shared" si="2"/>
        <v>113.57733175914994</v>
      </c>
      <c r="M8">
        <f t="shared" si="2"/>
        <v>117.59149940968122</v>
      </c>
      <c r="N8">
        <f t="shared" si="2"/>
        <v>116.64698937426209</v>
      </c>
      <c r="O8">
        <f t="shared" si="2"/>
        <v>118.06375442739079</v>
      </c>
      <c r="P8">
        <f t="shared" si="2"/>
        <v>119.36245572609208</v>
      </c>
      <c r="Q8">
        <f t="shared" si="2"/>
        <v>120.89728453364816</v>
      </c>
      <c r="R8">
        <f t="shared" si="2"/>
        <v>122.19598583234946</v>
      </c>
      <c r="S8">
        <f t="shared" si="2"/>
        <v>123.49468713105077</v>
      </c>
      <c r="T8">
        <f t="shared" si="2"/>
        <v>123.96694214876032</v>
      </c>
      <c r="U8">
        <f t="shared" si="2"/>
        <v>125.73789846517118</v>
      </c>
      <c r="V8">
        <f t="shared" si="2"/>
        <v>127.27272727272727</v>
      </c>
      <c r="W8">
        <f t="shared" si="2"/>
        <v>129.3978748524203</v>
      </c>
      <c r="X8">
        <f t="shared" si="2"/>
        <v>131.28689492325856</v>
      </c>
    </row>
    <row r="9" spans="1:24" ht="29" x14ac:dyDescent="0.35">
      <c r="A9" s="4" t="s">
        <v>67</v>
      </c>
      <c r="B9" s="15">
        <f>B7*100/$B7</f>
        <v>100</v>
      </c>
      <c r="C9" s="15">
        <f t="shared" ref="C9:X9" si="3">C7*100/$B7</f>
        <v>97.715053763440849</v>
      </c>
      <c r="D9" s="15">
        <f t="shared" si="3"/>
        <v>97.177419354838705</v>
      </c>
      <c r="E9" s="15">
        <f t="shared" si="3"/>
        <v>99.327956989247312</v>
      </c>
      <c r="F9" s="15">
        <f t="shared" si="3"/>
        <v>98.790322580645153</v>
      </c>
      <c r="G9" s="15">
        <f t="shared" si="3"/>
        <v>98.387096774193537</v>
      </c>
      <c r="H9" s="15">
        <f t="shared" si="3"/>
        <v>100</v>
      </c>
      <c r="I9" s="15">
        <f t="shared" si="3"/>
        <v>102.82258064516128</v>
      </c>
      <c r="J9" s="15">
        <f t="shared" si="3"/>
        <v>106.85483870967741</v>
      </c>
      <c r="K9" s="15">
        <f t="shared" si="3"/>
        <v>110.34946236559139</v>
      </c>
      <c r="L9" s="15">
        <f t="shared" si="3"/>
        <v>113.97849462365591</v>
      </c>
      <c r="M9" s="15">
        <f t="shared" si="3"/>
        <v>125.13440860215053</v>
      </c>
      <c r="N9" s="15">
        <f t="shared" si="3"/>
        <v>121.23655913978493</v>
      </c>
      <c r="O9" s="15">
        <f t="shared" si="3"/>
        <v>126.20967741935483</v>
      </c>
      <c r="P9" s="15">
        <f t="shared" si="3"/>
        <v>135.75268817204301</v>
      </c>
      <c r="Q9" s="15">
        <f t="shared" si="3"/>
        <v>138.57526881720429</v>
      </c>
      <c r="R9" s="15">
        <f t="shared" si="3"/>
        <v>140.05376344086019</v>
      </c>
      <c r="S9" s="15">
        <f t="shared" si="3"/>
        <v>138.57526881720429</v>
      </c>
      <c r="T9" s="15">
        <f t="shared" si="3"/>
        <v>134.40860215053763</v>
      </c>
      <c r="U9" s="15">
        <f t="shared" si="3"/>
        <v>134.67741935483869</v>
      </c>
      <c r="V9" s="15">
        <f t="shared" si="3"/>
        <v>139.91935483870967</v>
      </c>
      <c r="W9" s="15">
        <f t="shared" si="3"/>
        <v>144.75806451612902</v>
      </c>
      <c r="X9" s="15">
        <f t="shared" si="3"/>
        <v>146.77419354838707</v>
      </c>
    </row>
    <row r="10" spans="1:24" ht="43.5" x14ac:dyDescent="0.35">
      <c r="A10" s="4" t="s">
        <v>308</v>
      </c>
      <c r="B10">
        <v>65.400000000000006</v>
      </c>
      <c r="C10">
        <v>66.2</v>
      </c>
      <c r="D10">
        <v>67.099999999999994</v>
      </c>
      <c r="E10">
        <v>67.900000000000006</v>
      </c>
      <c r="F10">
        <v>68.900000000000006</v>
      </c>
      <c r="G10">
        <v>70.400000000000006</v>
      </c>
      <c r="H10">
        <v>72</v>
      </c>
      <c r="I10">
        <v>73.900000000000006</v>
      </c>
      <c r="J10">
        <v>76.099999999999994</v>
      </c>
      <c r="K10">
        <v>78.2</v>
      </c>
      <c r="L10">
        <v>80</v>
      </c>
      <c r="M10">
        <v>82.7</v>
      </c>
      <c r="N10">
        <v>84.3</v>
      </c>
      <c r="O10">
        <v>85.6</v>
      </c>
      <c r="P10">
        <v>87.5</v>
      </c>
      <c r="Q10">
        <v>88.8</v>
      </c>
      <c r="R10">
        <v>90.7</v>
      </c>
      <c r="S10">
        <v>91.9</v>
      </c>
      <c r="T10">
        <v>92.5</v>
      </c>
      <c r="U10">
        <v>94.3</v>
      </c>
      <c r="V10">
        <v>96.1</v>
      </c>
      <c r="W10">
        <v>97.9</v>
      </c>
      <c r="X10">
        <v>100</v>
      </c>
    </row>
    <row r="11" spans="1:24" ht="29" x14ac:dyDescent="0.35">
      <c r="A11" s="4" t="s">
        <v>309</v>
      </c>
      <c r="B11" s="15">
        <f>B10*100/$B10</f>
        <v>100</v>
      </c>
      <c r="C11" s="15">
        <f t="shared" ref="C11:X11" si="4">C10*100/$B10</f>
        <v>101.22324159021406</v>
      </c>
      <c r="D11" s="15">
        <f t="shared" si="4"/>
        <v>102.59938837920487</v>
      </c>
      <c r="E11" s="15">
        <f t="shared" si="4"/>
        <v>103.82262996941897</v>
      </c>
      <c r="F11" s="15">
        <f t="shared" si="4"/>
        <v>105.35168195718654</v>
      </c>
      <c r="G11" s="15">
        <f t="shared" si="4"/>
        <v>107.64525993883792</v>
      </c>
      <c r="H11" s="15">
        <f t="shared" si="4"/>
        <v>110.09174311926604</v>
      </c>
      <c r="I11" s="15">
        <f t="shared" si="4"/>
        <v>112.99694189602447</v>
      </c>
      <c r="J11" s="15">
        <f t="shared" si="4"/>
        <v>116.36085626911313</v>
      </c>
      <c r="K11" s="15">
        <f t="shared" si="4"/>
        <v>119.57186544342507</v>
      </c>
      <c r="L11" s="15">
        <f t="shared" si="4"/>
        <v>122.32415902140671</v>
      </c>
      <c r="M11" s="15">
        <f t="shared" si="4"/>
        <v>126.4525993883792</v>
      </c>
      <c r="N11" s="15">
        <f t="shared" si="4"/>
        <v>128.89908256880733</v>
      </c>
      <c r="O11" s="15">
        <f t="shared" si="4"/>
        <v>130.8868501529052</v>
      </c>
      <c r="P11" s="15">
        <f t="shared" si="4"/>
        <v>133.79204892966359</v>
      </c>
      <c r="Q11" s="15">
        <f t="shared" si="4"/>
        <v>135.77981651376146</v>
      </c>
      <c r="R11" s="15">
        <f t="shared" si="4"/>
        <v>138.68501529051986</v>
      </c>
      <c r="S11" s="15">
        <f t="shared" si="4"/>
        <v>140.51987767584097</v>
      </c>
      <c r="T11" s="15">
        <f t="shared" si="4"/>
        <v>141.4373088685015</v>
      </c>
      <c r="U11" s="15">
        <f t="shared" si="4"/>
        <v>144.18960244648318</v>
      </c>
      <c r="V11" s="15">
        <f t="shared" si="4"/>
        <v>146.94189602446482</v>
      </c>
      <c r="W11" s="15">
        <f t="shared" si="4"/>
        <v>149.69418960244647</v>
      </c>
      <c r="X11" s="15">
        <f t="shared" si="4"/>
        <v>152.9051987767584</v>
      </c>
    </row>
    <row r="12" spans="1:24" x14ac:dyDescent="0.35">
      <c r="B12" s="15"/>
    </row>
    <row r="13" spans="1:24" x14ac:dyDescent="0.35">
      <c r="B13" s="15"/>
    </row>
    <row r="14" spans="1:24" x14ac:dyDescent="0.35">
      <c r="B14" s="15"/>
    </row>
    <row r="15" spans="1:24" x14ac:dyDescent="0.35">
      <c r="B15" s="15"/>
    </row>
    <row r="16" spans="1:24" x14ac:dyDescent="0.35">
      <c r="B16" s="15"/>
    </row>
    <row r="17" spans="2:2" x14ac:dyDescent="0.35">
      <c r="B17" s="15"/>
    </row>
    <row r="18" spans="2:2" x14ac:dyDescent="0.35">
      <c r="B18" s="15"/>
    </row>
    <row r="19" spans="2:2" x14ac:dyDescent="0.35">
      <c r="B19" s="15"/>
    </row>
    <row r="20" spans="2:2" x14ac:dyDescent="0.35">
      <c r="B20" s="15"/>
    </row>
    <row r="21" spans="2:2" x14ac:dyDescent="0.35">
      <c r="B21" s="15"/>
    </row>
    <row r="22" spans="2:2" x14ac:dyDescent="0.35">
      <c r="B22" s="15"/>
    </row>
    <row r="23" spans="2:2" x14ac:dyDescent="0.35">
      <c r="B23" s="15"/>
    </row>
    <row r="24" spans="2:2" x14ac:dyDescent="0.35">
      <c r="B24" s="15"/>
    </row>
    <row r="25" spans="2:2" x14ac:dyDescent="0.35">
      <c r="B25" s="15"/>
    </row>
    <row r="26" spans="2:2" x14ac:dyDescent="0.35">
      <c r="B26" s="15"/>
    </row>
    <row r="27" spans="2:2" x14ac:dyDescent="0.35">
      <c r="B27" s="15"/>
    </row>
    <row r="28" spans="2:2" x14ac:dyDescent="0.35">
      <c r="B28" s="15"/>
    </row>
    <row r="29" spans="2:2" x14ac:dyDescent="0.35">
      <c r="B29" s="15"/>
    </row>
    <row r="30" spans="2:2" x14ac:dyDescent="0.35">
      <c r="B30" s="15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AFD7A-C14C-47CF-90C8-2B521719A73F}">
  <dimension ref="A1:X13"/>
  <sheetViews>
    <sheetView zoomScale="55" zoomScaleNormal="55" workbookViewId="0">
      <selection activeCell="A22" sqref="A22"/>
    </sheetView>
  </sheetViews>
  <sheetFormatPr defaultRowHeight="14.5" x14ac:dyDescent="0.35"/>
  <cols>
    <col min="1" max="1" width="19.26953125" style="4" customWidth="1"/>
  </cols>
  <sheetData>
    <row r="1" spans="1:24" s="1" customFormat="1" x14ac:dyDescent="0.35">
      <c r="A1" s="3" t="s">
        <v>0</v>
      </c>
      <c r="B1" s="1">
        <v>1997</v>
      </c>
      <c r="C1" s="1">
        <v>1998</v>
      </c>
      <c r="D1" s="1">
        <v>1999</v>
      </c>
      <c r="E1" s="1">
        <v>2000</v>
      </c>
      <c r="F1" s="1">
        <v>2001</v>
      </c>
      <c r="G1" s="1">
        <v>2002</v>
      </c>
      <c r="H1" s="1">
        <v>2003</v>
      </c>
      <c r="I1" s="1">
        <v>2004</v>
      </c>
      <c r="J1" s="1">
        <v>2005</v>
      </c>
      <c r="K1" s="1">
        <v>2006</v>
      </c>
      <c r="L1" s="1">
        <v>2007</v>
      </c>
      <c r="M1" s="1">
        <v>2008</v>
      </c>
      <c r="N1" s="1">
        <v>2009</v>
      </c>
      <c r="O1" s="1">
        <v>2010</v>
      </c>
      <c r="P1" s="1">
        <v>2011</v>
      </c>
      <c r="Q1" s="1">
        <v>2012</v>
      </c>
      <c r="R1" s="1">
        <v>2013</v>
      </c>
      <c r="S1" s="1">
        <v>2014</v>
      </c>
      <c r="T1" s="1">
        <v>2015</v>
      </c>
      <c r="U1" s="1">
        <v>2016</v>
      </c>
      <c r="V1" s="1">
        <v>2017</v>
      </c>
      <c r="W1" s="1">
        <v>2018</v>
      </c>
      <c r="X1" s="1">
        <v>2019</v>
      </c>
    </row>
    <row r="2" spans="1:24" ht="43.5" x14ac:dyDescent="0.35">
      <c r="A2" s="4" t="s">
        <v>68</v>
      </c>
      <c r="B2">
        <v>196384</v>
      </c>
      <c r="C2">
        <v>202400</v>
      </c>
      <c r="D2">
        <v>210158</v>
      </c>
      <c r="E2">
        <v>219370</v>
      </c>
      <c r="F2">
        <v>228718</v>
      </c>
      <c r="G2">
        <v>237648</v>
      </c>
      <c r="H2">
        <v>246150</v>
      </c>
      <c r="I2">
        <v>253767</v>
      </c>
      <c r="J2">
        <v>261546</v>
      </c>
      <c r="K2">
        <v>269014</v>
      </c>
      <c r="L2">
        <v>277156</v>
      </c>
      <c r="M2">
        <v>285564</v>
      </c>
      <c r="N2">
        <v>291832</v>
      </c>
      <c r="O2">
        <v>297852</v>
      </c>
      <c r="P2">
        <v>303556</v>
      </c>
      <c r="Q2">
        <v>308565</v>
      </c>
      <c r="R2">
        <v>312575</v>
      </c>
      <c r="S2">
        <v>317884</v>
      </c>
      <c r="T2">
        <v>325070</v>
      </c>
      <c r="U2">
        <v>333433</v>
      </c>
      <c r="V2">
        <v>342568</v>
      </c>
      <c r="W2">
        <v>351313</v>
      </c>
      <c r="X2">
        <v>359323</v>
      </c>
    </row>
    <row r="3" spans="1:24" ht="29" x14ac:dyDescent="0.35">
      <c r="A3" s="4" t="s">
        <v>69</v>
      </c>
      <c r="B3">
        <v>6309</v>
      </c>
      <c r="C3">
        <v>6483</v>
      </c>
      <c r="D3">
        <v>6652</v>
      </c>
      <c r="E3">
        <v>6834</v>
      </c>
      <c r="F3">
        <v>7006</v>
      </c>
      <c r="G3">
        <v>7175</v>
      </c>
      <c r="H3">
        <v>7342</v>
      </c>
      <c r="I3">
        <v>7519</v>
      </c>
      <c r="J3">
        <v>7698</v>
      </c>
      <c r="K3">
        <v>7883</v>
      </c>
      <c r="L3">
        <v>8079</v>
      </c>
      <c r="M3">
        <v>8249</v>
      </c>
      <c r="N3">
        <v>8357</v>
      </c>
      <c r="O3">
        <v>8473</v>
      </c>
      <c r="P3">
        <v>8580</v>
      </c>
      <c r="Q3">
        <v>8683</v>
      </c>
      <c r="R3">
        <v>8792</v>
      </c>
      <c r="S3">
        <v>8917</v>
      </c>
      <c r="T3">
        <v>9059</v>
      </c>
      <c r="U3">
        <v>9212</v>
      </c>
      <c r="V3">
        <v>9367</v>
      </c>
      <c r="W3">
        <v>9512</v>
      </c>
      <c r="X3">
        <v>9657</v>
      </c>
    </row>
    <row r="4" spans="1:24" ht="29" x14ac:dyDescent="0.35">
      <c r="A4" s="4" t="s">
        <v>70</v>
      </c>
      <c r="B4">
        <v>3503</v>
      </c>
      <c r="C4">
        <v>3601</v>
      </c>
      <c r="D4">
        <v>3695</v>
      </c>
      <c r="E4">
        <v>3803</v>
      </c>
      <c r="F4">
        <v>3902</v>
      </c>
      <c r="G4">
        <v>3997</v>
      </c>
      <c r="H4">
        <v>4087</v>
      </c>
      <c r="I4">
        <v>4186</v>
      </c>
      <c r="J4">
        <v>4287</v>
      </c>
      <c r="K4">
        <v>4390</v>
      </c>
      <c r="L4">
        <v>4501</v>
      </c>
      <c r="M4">
        <v>4584</v>
      </c>
      <c r="N4">
        <v>4608</v>
      </c>
      <c r="O4">
        <v>4643</v>
      </c>
      <c r="P4">
        <v>4674</v>
      </c>
      <c r="Q4">
        <v>4703</v>
      </c>
      <c r="R4">
        <v>4742</v>
      </c>
      <c r="S4">
        <v>4799</v>
      </c>
      <c r="T4">
        <v>4875</v>
      </c>
      <c r="U4">
        <v>4965</v>
      </c>
      <c r="V4">
        <v>5059</v>
      </c>
      <c r="W4">
        <v>5144</v>
      </c>
      <c r="X4">
        <v>5230</v>
      </c>
    </row>
    <row r="5" spans="1:24" x14ac:dyDescent="0.35">
      <c r="A5" s="4" t="s">
        <v>71</v>
      </c>
      <c r="B5" t="s">
        <v>74</v>
      </c>
      <c r="C5" s="16">
        <f>LN(C2)-LN(B2)</f>
        <v>3.0174011206625551E-2</v>
      </c>
      <c r="D5" s="16">
        <f t="shared" ref="D5:X7" si="0">LN(D2)-LN(C2)</f>
        <v>3.7613691359878132E-2</v>
      </c>
      <c r="E5" s="16">
        <f t="shared" si="0"/>
        <v>4.2900173164406752E-2</v>
      </c>
      <c r="F5" s="16">
        <f t="shared" si="0"/>
        <v>4.173000172203345E-2</v>
      </c>
      <c r="G5" s="16">
        <f t="shared" si="0"/>
        <v>3.8300783627548185E-2</v>
      </c>
      <c r="H5" s="16">
        <f t="shared" si="0"/>
        <v>3.5150518917031803E-2</v>
      </c>
      <c r="I5" s="16">
        <f t="shared" si="0"/>
        <v>3.0475416981609271E-2</v>
      </c>
      <c r="J5" s="16">
        <f t="shared" si="0"/>
        <v>3.0193653070918813E-2</v>
      </c>
      <c r="K5" s="16">
        <f t="shared" si="0"/>
        <v>2.8153246600492565E-2</v>
      </c>
      <c r="L5" s="16">
        <f t="shared" si="0"/>
        <v>2.9817101700823301E-2</v>
      </c>
      <c r="M5" s="16">
        <f t="shared" si="0"/>
        <v>2.9885647542185367E-2</v>
      </c>
      <c r="N5" s="16">
        <f t="shared" si="0"/>
        <v>2.1712122129303069E-2</v>
      </c>
      <c r="O5" s="16">
        <f t="shared" si="0"/>
        <v>2.0418424611934327E-2</v>
      </c>
      <c r="P5" s="16">
        <f t="shared" si="0"/>
        <v>1.8969388640757145E-2</v>
      </c>
      <c r="Q5" s="16">
        <f t="shared" si="0"/>
        <v>1.6366410590313407E-2</v>
      </c>
      <c r="R5" s="16">
        <f t="shared" si="0"/>
        <v>1.2911922308516566E-2</v>
      </c>
      <c r="S5" s="16">
        <f t="shared" si="0"/>
        <v>1.6842095976537408E-2</v>
      </c>
      <c r="T5" s="16">
        <f t="shared" si="0"/>
        <v>2.2354007395584574E-2</v>
      </c>
      <c r="U5" s="16">
        <f t="shared" si="0"/>
        <v>2.540140186924944E-2</v>
      </c>
      <c r="V5" s="16">
        <f t="shared" si="0"/>
        <v>2.7028232519343831E-2</v>
      </c>
      <c r="W5" s="16">
        <f t="shared" si="0"/>
        <v>2.5207385853802222E-2</v>
      </c>
      <c r="X5" s="16">
        <f t="shared" si="0"/>
        <v>2.254414143443384E-2</v>
      </c>
    </row>
    <row r="6" spans="1:24" x14ac:dyDescent="0.35">
      <c r="A6" s="4" t="s">
        <v>72</v>
      </c>
      <c r="B6" t="s">
        <v>74</v>
      </c>
      <c r="C6" s="16">
        <f t="shared" ref="C6:R7" si="1">LN(C3)-LN(B3)</f>
        <v>2.7206180804185465E-2</v>
      </c>
      <c r="D6" s="16">
        <f t="shared" si="1"/>
        <v>2.5734195137822269E-2</v>
      </c>
      <c r="E6" s="16">
        <f t="shared" si="1"/>
        <v>2.6992592362418577E-2</v>
      </c>
      <c r="F6" s="16">
        <f t="shared" si="1"/>
        <v>2.4856771082195195E-2</v>
      </c>
      <c r="G6" s="16">
        <f t="shared" si="1"/>
        <v>2.3835836870389926E-2</v>
      </c>
      <c r="H6" s="16">
        <f t="shared" si="1"/>
        <v>2.3008523428957872E-2</v>
      </c>
      <c r="I6" s="16">
        <f t="shared" si="1"/>
        <v>2.3821865321247415E-2</v>
      </c>
      <c r="J6" s="16">
        <f t="shared" si="1"/>
        <v>2.3527404465664148E-2</v>
      </c>
      <c r="K6" s="16">
        <f t="shared" si="1"/>
        <v>2.3747987216216515E-2</v>
      </c>
      <c r="L6" s="16">
        <f t="shared" si="1"/>
        <v>2.455956041980123E-2</v>
      </c>
      <c r="M6" s="16">
        <f t="shared" si="1"/>
        <v>2.0823878381023064E-2</v>
      </c>
      <c r="N6" s="16">
        <f t="shared" si="1"/>
        <v>1.300753014070466E-2</v>
      </c>
      <c r="O6" s="16">
        <f t="shared" si="1"/>
        <v>1.3785126197028319E-2</v>
      </c>
      <c r="P6" s="16">
        <f t="shared" si="1"/>
        <v>1.254927628354352E-2</v>
      </c>
      <c r="Q6" s="16">
        <f t="shared" si="1"/>
        <v>1.19331775786371E-2</v>
      </c>
      <c r="R6" s="16">
        <f t="shared" si="1"/>
        <v>1.2475126022811978E-2</v>
      </c>
      <c r="S6" s="16">
        <f t="shared" si="0"/>
        <v>1.411735005142134E-2</v>
      </c>
      <c r="T6" s="16">
        <f t="shared" si="0"/>
        <v>1.579917153440924E-2</v>
      </c>
      <c r="U6" s="16">
        <f t="shared" si="0"/>
        <v>1.6748243271287322E-2</v>
      </c>
      <c r="V6" s="16">
        <f t="shared" si="0"/>
        <v>1.6685892268554881E-2</v>
      </c>
      <c r="W6" s="16">
        <f t="shared" si="0"/>
        <v>1.5361285161487714E-2</v>
      </c>
      <c r="X6" s="16">
        <f t="shared" si="0"/>
        <v>1.5128881596300658E-2</v>
      </c>
    </row>
    <row r="7" spans="1:24" x14ac:dyDescent="0.35">
      <c r="A7" s="4" t="s">
        <v>73</v>
      </c>
      <c r="B7" t="s">
        <v>74</v>
      </c>
      <c r="C7" s="16">
        <f t="shared" si="1"/>
        <v>2.7591840451389515E-2</v>
      </c>
      <c r="D7" s="16">
        <f t="shared" si="0"/>
        <v>2.5768969733427127E-2</v>
      </c>
      <c r="E7" s="16">
        <f t="shared" si="0"/>
        <v>2.880967454595762E-2</v>
      </c>
      <c r="F7" s="16">
        <f t="shared" si="0"/>
        <v>2.5699013254795844E-2</v>
      </c>
      <c r="G7" s="16">
        <f t="shared" si="0"/>
        <v>2.4054837528266759E-2</v>
      </c>
      <c r="H7" s="16">
        <f t="shared" si="0"/>
        <v>2.2267124852954012E-2</v>
      </c>
      <c r="I7" s="16">
        <f t="shared" si="0"/>
        <v>2.3934419441667742E-2</v>
      </c>
      <c r="J7" s="16">
        <f t="shared" si="0"/>
        <v>2.38415635920326E-2</v>
      </c>
      <c r="K7" s="16">
        <f t="shared" si="0"/>
        <v>2.3742039471239096E-2</v>
      </c>
      <c r="L7" s="16">
        <f t="shared" si="0"/>
        <v>2.4970367223716039E-2</v>
      </c>
      <c r="M7" s="16">
        <f t="shared" si="0"/>
        <v>1.8272385101642641E-2</v>
      </c>
      <c r="N7" s="16">
        <f t="shared" si="0"/>
        <v>5.2219439811516111E-3</v>
      </c>
      <c r="O7" s="16">
        <f t="shared" si="0"/>
        <v>7.5667856441956616E-3</v>
      </c>
      <c r="P7" s="16">
        <f t="shared" si="0"/>
        <v>6.654527078881145E-3</v>
      </c>
      <c r="Q7" s="16">
        <f t="shared" si="0"/>
        <v>6.1853668462443778E-3</v>
      </c>
      <c r="R7" s="16">
        <f t="shared" si="0"/>
        <v>8.2583846803032657E-3</v>
      </c>
      <c r="S7" s="16">
        <f t="shared" si="0"/>
        <v>1.1948575232894498E-2</v>
      </c>
      <c r="T7" s="16">
        <f t="shared" si="0"/>
        <v>1.5712541573702055E-2</v>
      </c>
      <c r="U7" s="16">
        <f t="shared" si="0"/>
        <v>1.8293193047325573E-2</v>
      </c>
      <c r="V7" s="16">
        <f t="shared" si="0"/>
        <v>1.8755537812662482E-2</v>
      </c>
      <c r="W7" s="16">
        <f t="shared" si="0"/>
        <v>1.6662151625519428E-2</v>
      </c>
      <c r="X7" s="16">
        <f t="shared" si="0"/>
        <v>1.6580291141513825E-2</v>
      </c>
    </row>
    <row r="8" spans="1:24" x14ac:dyDescent="0.35">
      <c r="A8" s="4" t="s">
        <v>75</v>
      </c>
      <c r="B8">
        <v>122875</v>
      </c>
      <c r="C8">
        <v>127936</v>
      </c>
      <c r="D8">
        <v>135562</v>
      </c>
      <c r="E8">
        <v>143347</v>
      </c>
      <c r="F8">
        <v>151999</v>
      </c>
      <c r="G8">
        <v>160933</v>
      </c>
      <c r="H8">
        <v>170151</v>
      </c>
      <c r="I8">
        <v>176610</v>
      </c>
      <c r="J8">
        <v>187350</v>
      </c>
      <c r="K8">
        <v>198680</v>
      </c>
      <c r="L8">
        <v>209590</v>
      </c>
      <c r="M8">
        <v>224471</v>
      </c>
      <c r="N8">
        <v>233888</v>
      </c>
      <c r="O8">
        <v>234462</v>
      </c>
      <c r="P8">
        <v>241402</v>
      </c>
      <c r="Q8">
        <v>250117</v>
      </c>
      <c r="R8">
        <v>258141</v>
      </c>
      <c r="S8">
        <v>266658</v>
      </c>
      <c r="T8">
        <v>275102</v>
      </c>
      <c r="U8">
        <v>288404</v>
      </c>
      <c r="V8">
        <v>304468</v>
      </c>
      <c r="W8">
        <v>316988</v>
      </c>
      <c r="X8">
        <v>332579</v>
      </c>
    </row>
    <row r="9" spans="1:24" x14ac:dyDescent="0.35">
      <c r="A9" s="4" t="s">
        <v>76</v>
      </c>
      <c r="B9">
        <v>3044</v>
      </c>
      <c r="C9">
        <v>3213</v>
      </c>
      <c r="D9">
        <v>3406</v>
      </c>
      <c r="E9">
        <v>3603</v>
      </c>
      <c r="F9">
        <v>3805</v>
      </c>
      <c r="G9">
        <v>4031</v>
      </c>
      <c r="H9">
        <v>4328</v>
      </c>
      <c r="I9">
        <v>4560</v>
      </c>
      <c r="J9">
        <v>4961</v>
      </c>
      <c r="K9">
        <v>5293</v>
      </c>
      <c r="L9">
        <v>5660</v>
      </c>
      <c r="M9">
        <v>6062</v>
      </c>
      <c r="N9">
        <v>6098</v>
      </c>
      <c r="O9">
        <v>6096</v>
      </c>
      <c r="P9">
        <v>6337</v>
      </c>
      <c r="Q9">
        <v>6577</v>
      </c>
      <c r="R9">
        <v>6840</v>
      </c>
      <c r="S9">
        <v>7033</v>
      </c>
      <c r="T9">
        <v>7212</v>
      </c>
      <c r="U9">
        <v>7576</v>
      </c>
      <c r="V9">
        <v>7930</v>
      </c>
      <c r="W9">
        <v>8235</v>
      </c>
    </row>
    <row r="10" spans="1:24" x14ac:dyDescent="0.35">
      <c r="A10" s="4" t="s">
        <v>77</v>
      </c>
      <c r="B10">
        <v>1685</v>
      </c>
      <c r="C10">
        <v>1784</v>
      </c>
      <c r="D10">
        <v>1892</v>
      </c>
      <c r="E10">
        <v>2009</v>
      </c>
      <c r="F10">
        <v>2126</v>
      </c>
      <c r="G10">
        <v>2252</v>
      </c>
      <c r="H10">
        <v>2417</v>
      </c>
      <c r="I10">
        <v>2550</v>
      </c>
      <c r="J10">
        <v>2775</v>
      </c>
      <c r="K10">
        <v>2964</v>
      </c>
      <c r="L10">
        <v>3172</v>
      </c>
      <c r="M10">
        <v>3380</v>
      </c>
      <c r="N10">
        <v>3364</v>
      </c>
      <c r="O10">
        <v>3338</v>
      </c>
      <c r="P10">
        <v>3445</v>
      </c>
      <c r="Q10">
        <v>3558</v>
      </c>
      <c r="R10">
        <v>3683</v>
      </c>
      <c r="S10">
        <v>3782</v>
      </c>
      <c r="T10">
        <v>3876</v>
      </c>
      <c r="U10">
        <v>4070</v>
      </c>
      <c r="V10">
        <v>4268</v>
      </c>
      <c r="W10">
        <v>4442</v>
      </c>
      <c r="X10">
        <v>4640</v>
      </c>
    </row>
    <row r="11" spans="1:24" x14ac:dyDescent="0.35">
      <c r="A11" s="4" t="s">
        <v>78</v>
      </c>
      <c r="B11">
        <f>B3*100/$B3</f>
        <v>100</v>
      </c>
      <c r="C11">
        <f t="shared" ref="C11:X11" si="2">C3*100/$B3</f>
        <v>102.75796481217309</v>
      </c>
      <c r="D11">
        <f t="shared" si="2"/>
        <v>105.4366777619274</v>
      </c>
      <c r="E11">
        <f t="shared" si="2"/>
        <v>108.32144555397052</v>
      </c>
      <c r="F11">
        <f t="shared" si="2"/>
        <v>111.0477096211761</v>
      </c>
      <c r="G11">
        <f t="shared" si="2"/>
        <v>113.72642257093041</v>
      </c>
      <c r="H11">
        <f t="shared" si="2"/>
        <v>116.37343477571723</v>
      </c>
      <c r="I11">
        <f t="shared" si="2"/>
        <v>119.17895070534158</v>
      </c>
      <c r="J11">
        <f t="shared" si="2"/>
        <v>122.01616737993344</v>
      </c>
      <c r="K11">
        <f t="shared" si="2"/>
        <v>124.94848628942781</v>
      </c>
      <c r="L11">
        <f t="shared" si="2"/>
        <v>128.05515929624346</v>
      </c>
      <c r="M11">
        <f t="shared" si="2"/>
        <v>130.74972261848154</v>
      </c>
      <c r="N11">
        <f t="shared" si="2"/>
        <v>132.46156284672691</v>
      </c>
      <c r="O11">
        <f t="shared" si="2"/>
        <v>134.30020605484228</v>
      </c>
      <c r="P11">
        <f t="shared" si="2"/>
        <v>135.99619591060389</v>
      </c>
      <c r="Q11">
        <f t="shared" si="2"/>
        <v>137.62878427643051</v>
      </c>
      <c r="R11">
        <f t="shared" si="2"/>
        <v>139.35647487715963</v>
      </c>
      <c r="S11">
        <f t="shared" si="2"/>
        <v>141.33777143762879</v>
      </c>
      <c r="T11">
        <f t="shared" si="2"/>
        <v>143.58852433032177</v>
      </c>
      <c r="U11">
        <f t="shared" si="2"/>
        <v>146.01363132033603</v>
      </c>
      <c r="V11">
        <f t="shared" si="2"/>
        <v>148.4704390553178</v>
      </c>
      <c r="W11">
        <f t="shared" si="2"/>
        <v>150.76874306546205</v>
      </c>
      <c r="X11">
        <f t="shared" si="2"/>
        <v>153.06704707560627</v>
      </c>
    </row>
    <row r="12" spans="1:24" x14ac:dyDescent="0.35">
      <c r="A12" s="4" t="s">
        <v>79</v>
      </c>
      <c r="B12">
        <f>B4*100/$B4</f>
        <v>100</v>
      </c>
      <c r="C12">
        <f t="shared" ref="C12:X12" si="3">C4*100/$B4</f>
        <v>102.79760205538111</v>
      </c>
      <c r="D12">
        <f t="shared" si="3"/>
        <v>105.48101627176706</v>
      </c>
      <c r="E12">
        <f t="shared" si="3"/>
        <v>108.56408792463603</v>
      </c>
      <c r="F12">
        <f t="shared" si="3"/>
        <v>111.39023693976591</v>
      </c>
      <c r="G12">
        <f t="shared" si="3"/>
        <v>114.10219811590066</v>
      </c>
      <c r="H12">
        <f t="shared" si="3"/>
        <v>116.67142449329147</v>
      </c>
      <c r="I12">
        <f t="shared" si="3"/>
        <v>119.49757350842135</v>
      </c>
      <c r="J12">
        <f t="shared" si="3"/>
        <v>122.38081644304881</v>
      </c>
      <c r="K12">
        <f t="shared" si="3"/>
        <v>125.32115329717385</v>
      </c>
      <c r="L12">
        <f t="shared" si="3"/>
        <v>128.48986582928919</v>
      </c>
      <c r="M12">
        <f t="shared" si="3"/>
        <v>130.85926348843847</v>
      </c>
      <c r="N12">
        <f t="shared" si="3"/>
        <v>131.54439052240937</v>
      </c>
      <c r="O12">
        <f t="shared" si="3"/>
        <v>132.54353411361689</v>
      </c>
      <c r="P12">
        <f t="shared" si="3"/>
        <v>133.42848986582928</v>
      </c>
      <c r="Q12">
        <f t="shared" si="3"/>
        <v>134.25635169854411</v>
      </c>
      <c r="R12">
        <f t="shared" si="3"/>
        <v>135.3696831287468</v>
      </c>
      <c r="S12">
        <f t="shared" si="3"/>
        <v>136.99685983442762</v>
      </c>
      <c r="T12">
        <f t="shared" si="3"/>
        <v>139.16642877533542</v>
      </c>
      <c r="U12">
        <f t="shared" si="3"/>
        <v>141.73565515272622</v>
      </c>
      <c r="V12">
        <f t="shared" si="3"/>
        <v>144.41906936911218</v>
      </c>
      <c r="W12">
        <f t="shared" si="3"/>
        <v>146.84556094775905</v>
      </c>
      <c r="X12">
        <f t="shared" si="3"/>
        <v>149.30059948615474</v>
      </c>
    </row>
    <row r="13" spans="1:24" x14ac:dyDescent="0.35">
      <c r="A13" s="4" t="s">
        <v>80</v>
      </c>
      <c r="B13">
        <f>B2*100/$B2</f>
        <v>100</v>
      </c>
      <c r="C13">
        <f t="shared" ref="C13:W13" si="4">C2*100/$B2</f>
        <v>103.06338601922764</v>
      </c>
      <c r="D13">
        <f t="shared" si="4"/>
        <v>107.01380967899625</v>
      </c>
      <c r="E13">
        <f t="shared" si="4"/>
        <v>111.70461952093856</v>
      </c>
      <c r="F13">
        <f t="shared" si="4"/>
        <v>116.46468144044321</v>
      </c>
      <c r="G13">
        <f t="shared" si="4"/>
        <v>121.01189506273424</v>
      </c>
      <c r="H13">
        <f t="shared" si="4"/>
        <v>125.34116832328499</v>
      </c>
      <c r="I13">
        <f t="shared" si="4"/>
        <v>129.21979387322796</v>
      </c>
      <c r="J13">
        <f t="shared" si="4"/>
        <v>133.18091086850254</v>
      </c>
      <c r="K13">
        <f t="shared" si="4"/>
        <v>136.98366465699854</v>
      </c>
      <c r="L13">
        <f t="shared" si="4"/>
        <v>141.12962359459019</v>
      </c>
      <c r="M13">
        <f t="shared" si="4"/>
        <v>145.41103144859051</v>
      </c>
      <c r="N13">
        <f t="shared" si="4"/>
        <v>148.60273749388952</v>
      </c>
      <c r="O13">
        <f t="shared" si="4"/>
        <v>151.66816033892781</v>
      </c>
      <c r="P13">
        <f t="shared" si="4"/>
        <v>154.57267394492422</v>
      </c>
      <c r="Q13">
        <f t="shared" si="4"/>
        <v>157.12328906631905</v>
      </c>
      <c r="R13">
        <f t="shared" si="4"/>
        <v>159.16520694150236</v>
      </c>
      <c r="S13">
        <f t="shared" si="4"/>
        <v>161.86858399869644</v>
      </c>
      <c r="T13">
        <f t="shared" si="4"/>
        <v>165.52774156754114</v>
      </c>
      <c r="U13">
        <f t="shared" si="4"/>
        <v>169.78623513117159</v>
      </c>
      <c r="V13">
        <f t="shared" si="4"/>
        <v>174.43783607625875</v>
      </c>
      <c r="W13">
        <f t="shared" si="4"/>
        <v>178.89084650480692</v>
      </c>
      <c r="X13">
        <f>X2*100/$B2</f>
        <v>182.9695901906469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11EF2-4DA2-440B-B3B7-ED1CB3EBF751}">
  <dimension ref="A1:P47"/>
  <sheetViews>
    <sheetView zoomScale="55" zoomScaleNormal="55" workbookViewId="0">
      <selection activeCell="P31" sqref="P31"/>
    </sheetView>
  </sheetViews>
  <sheetFormatPr defaultRowHeight="14.5" x14ac:dyDescent="0.35"/>
  <cols>
    <col min="1" max="1" width="40.7265625" style="17" customWidth="1"/>
    <col min="2" max="3" width="11" customWidth="1"/>
    <col min="11" max="14" width="11" customWidth="1"/>
    <col min="15" max="15" width="19.7265625" customWidth="1"/>
    <col min="16" max="19" width="11" customWidth="1"/>
    <col min="20" max="30" width="12" customWidth="1"/>
  </cols>
  <sheetData>
    <row r="1" spans="1:16" x14ac:dyDescent="0.35">
      <c r="A1" s="12" t="s">
        <v>173</v>
      </c>
      <c r="B1" t="s">
        <v>174</v>
      </c>
      <c r="C1" t="s">
        <v>175</v>
      </c>
    </row>
    <row r="2" spans="1:16" ht="29" x14ac:dyDescent="0.35">
      <c r="A2" s="12" t="s">
        <v>91</v>
      </c>
      <c r="B2" t="s">
        <v>92</v>
      </c>
      <c r="C2">
        <v>1.7</v>
      </c>
    </row>
    <row r="3" spans="1:16" x14ac:dyDescent="0.35">
      <c r="A3" s="12" t="s">
        <v>171</v>
      </c>
      <c r="B3" t="s">
        <v>172</v>
      </c>
      <c r="C3">
        <v>2</v>
      </c>
    </row>
    <row r="4" spans="1:16" x14ac:dyDescent="0.35">
      <c r="A4" s="12" t="s">
        <v>103</v>
      </c>
      <c r="B4" t="s">
        <v>104</v>
      </c>
      <c r="C4">
        <v>2.5</v>
      </c>
      <c r="O4" t="s">
        <v>302</v>
      </c>
      <c r="P4" t="s">
        <v>303</v>
      </c>
    </row>
    <row r="5" spans="1:16" ht="29" x14ac:dyDescent="0.35">
      <c r="A5" s="12" t="s">
        <v>87</v>
      </c>
      <c r="B5" t="s">
        <v>88</v>
      </c>
      <c r="C5">
        <v>3.3</v>
      </c>
      <c r="O5" t="s">
        <v>81</v>
      </c>
      <c r="P5" t="s">
        <v>82</v>
      </c>
    </row>
    <row r="6" spans="1:16" ht="29" x14ac:dyDescent="0.35">
      <c r="A6" s="12" t="s">
        <v>93</v>
      </c>
      <c r="B6" t="s">
        <v>94</v>
      </c>
      <c r="C6">
        <v>6</v>
      </c>
      <c r="O6" t="s">
        <v>83</v>
      </c>
      <c r="P6" t="s">
        <v>84</v>
      </c>
    </row>
    <row r="7" spans="1:16" ht="29" x14ac:dyDescent="0.35">
      <c r="A7" s="12" t="s">
        <v>89</v>
      </c>
      <c r="B7" t="s">
        <v>90</v>
      </c>
      <c r="C7">
        <v>6.6</v>
      </c>
      <c r="O7" t="s">
        <v>111</v>
      </c>
      <c r="P7" t="s">
        <v>112</v>
      </c>
    </row>
    <row r="8" spans="1:16" x14ac:dyDescent="0.35">
      <c r="A8" s="12" t="s">
        <v>81</v>
      </c>
      <c r="B8" t="s">
        <v>82</v>
      </c>
      <c r="C8">
        <v>6.8</v>
      </c>
      <c r="O8" t="s">
        <v>113</v>
      </c>
      <c r="P8" t="s">
        <v>114</v>
      </c>
    </row>
    <row r="9" spans="1:16" ht="29" x14ac:dyDescent="0.35">
      <c r="A9" s="12" t="s">
        <v>95</v>
      </c>
      <c r="B9" t="s">
        <v>96</v>
      </c>
      <c r="C9">
        <v>6.8</v>
      </c>
      <c r="O9" t="s">
        <v>115</v>
      </c>
      <c r="P9" t="s">
        <v>116</v>
      </c>
    </row>
    <row r="10" spans="1:16" ht="29" x14ac:dyDescent="0.35">
      <c r="A10" s="12" t="s">
        <v>101</v>
      </c>
      <c r="B10" t="s">
        <v>102</v>
      </c>
      <c r="C10">
        <v>6.9</v>
      </c>
      <c r="O10" t="s">
        <v>119</v>
      </c>
      <c r="P10" t="s">
        <v>120</v>
      </c>
    </row>
    <row r="11" spans="1:16" ht="29" x14ac:dyDescent="0.35">
      <c r="A11" s="12" t="s">
        <v>97</v>
      </c>
      <c r="B11" t="s">
        <v>98</v>
      </c>
      <c r="C11">
        <v>7.2</v>
      </c>
      <c r="O11" t="s">
        <v>123</v>
      </c>
      <c r="P11" t="s">
        <v>124</v>
      </c>
    </row>
    <row r="12" spans="1:16" ht="29" x14ac:dyDescent="0.35">
      <c r="A12" s="12" t="s">
        <v>105</v>
      </c>
      <c r="B12" t="s">
        <v>106</v>
      </c>
      <c r="C12">
        <v>7.8</v>
      </c>
      <c r="O12" t="s">
        <v>125</v>
      </c>
      <c r="P12" t="s">
        <v>126</v>
      </c>
    </row>
    <row r="13" spans="1:16" x14ac:dyDescent="0.35">
      <c r="A13" s="12" t="s">
        <v>145</v>
      </c>
      <c r="B13" t="s">
        <v>146</v>
      </c>
      <c r="C13">
        <v>7.8</v>
      </c>
      <c r="O13" t="s">
        <v>127</v>
      </c>
      <c r="P13" t="s">
        <v>128</v>
      </c>
    </row>
    <row r="14" spans="1:16" x14ac:dyDescent="0.35">
      <c r="A14" s="12" t="s">
        <v>109</v>
      </c>
      <c r="B14" t="s">
        <v>110</v>
      </c>
      <c r="C14">
        <v>9.1</v>
      </c>
      <c r="O14" t="s">
        <v>137</v>
      </c>
      <c r="P14" t="s">
        <v>138</v>
      </c>
    </row>
    <row r="15" spans="1:16" x14ac:dyDescent="0.35">
      <c r="A15" s="12" t="s">
        <v>83</v>
      </c>
      <c r="B15" t="s">
        <v>84</v>
      </c>
      <c r="C15">
        <v>10.5</v>
      </c>
      <c r="O15" t="s">
        <v>139</v>
      </c>
      <c r="P15" t="s">
        <v>140</v>
      </c>
    </row>
    <row r="16" spans="1:16" x14ac:dyDescent="0.35">
      <c r="A16" s="12" t="s">
        <v>99</v>
      </c>
      <c r="B16" t="s">
        <v>100</v>
      </c>
      <c r="C16">
        <v>11</v>
      </c>
      <c r="O16" t="s">
        <v>141</v>
      </c>
      <c r="P16" t="s">
        <v>142</v>
      </c>
    </row>
    <row r="17" spans="1:16" ht="29" x14ac:dyDescent="0.35">
      <c r="A17" s="12" t="s">
        <v>115</v>
      </c>
      <c r="B17" t="s">
        <v>116</v>
      </c>
      <c r="C17">
        <v>12.3</v>
      </c>
      <c r="O17" t="s">
        <v>149</v>
      </c>
      <c r="P17" t="s">
        <v>150</v>
      </c>
    </row>
    <row r="18" spans="1:16" x14ac:dyDescent="0.35">
      <c r="A18" s="12" t="s">
        <v>107</v>
      </c>
      <c r="B18" t="s">
        <v>108</v>
      </c>
      <c r="C18">
        <v>13.8</v>
      </c>
      <c r="O18" t="s">
        <v>151</v>
      </c>
      <c r="P18" t="s">
        <v>152</v>
      </c>
    </row>
    <row r="19" spans="1:16" x14ac:dyDescent="0.35">
      <c r="A19" s="12" t="s">
        <v>167</v>
      </c>
      <c r="B19" t="s">
        <v>168</v>
      </c>
      <c r="C19">
        <v>15</v>
      </c>
      <c r="O19" t="s">
        <v>155</v>
      </c>
      <c r="P19" t="s">
        <v>156</v>
      </c>
    </row>
    <row r="20" spans="1:16" ht="29" x14ac:dyDescent="0.35">
      <c r="A20" s="12" t="s">
        <v>113</v>
      </c>
      <c r="B20" t="s">
        <v>114</v>
      </c>
      <c r="C20">
        <v>15.1</v>
      </c>
      <c r="O20" t="s">
        <v>157</v>
      </c>
      <c r="P20" t="s">
        <v>158</v>
      </c>
    </row>
    <row r="21" spans="1:16" ht="29" x14ac:dyDescent="0.35">
      <c r="A21" s="12" t="s">
        <v>85</v>
      </c>
      <c r="B21" t="s">
        <v>86</v>
      </c>
      <c r="C21">
        <v>15.8</v>
      </c>
      <c r="O21" t="s">
        <v>163</v>
      </c>
      <c r="P21" t="s">
        <v>164</v>
      </c>
    </row>
    <row r="22" spans="1:16" ht="29" x14ac:dyDescent="0.35">
      <c r="A22" s="12" t="s">
        <v>131</v>
      </c>
      <c r="B22" t="s">
        <v>132</v>
      </c>
      <c r="C22">
        <v>15.8</v>
      </c>
      <c r="O22" t="s">
        <v>167</v>
      </c>
      <c r="P22" t="s">
        <v>168</v>
      </c>
    </row>
    <row r="23" spans="1:16" ht="29" x14ac:dyDescent="0.35">
      <c r="A23" s="12" t="s">
        <v>147</v>
      </c>
      <c r="B23" t="s">
        <v>148</v>
      </c>
      <c r="C23">
        <v>16.399999999999999</v>
      </c>
      <c r="O23" t="s">
        <v>169</v>
      </c>
      <c r="P23" t="s">
        <v>170</v>
      </c>
    </row>
    <row r="24" spans="1:16" x14ac:dyDescent="0.35">
      <c r="A24" s="12" t="s">
        <v>133</v>
      </c>
      <c r="B24" t="s">
        <v>134</v>
      </c>
      <c r="C24">
        <v>17.100000000000001</v>
      </c>
      <c r="O24" t="s">
        <v>171</v>
      </c>
      <c r="P24" t="s">
        <v>172</v>
      </c>
    </row>
    <row r="25" spans="1:16" x14ac:dyDescent="0.35">
      <c r="A25" s="12" t="s">
        <v>169</v>
      </c>
      <c r="B25" t="s">
        <v>170</v>
      </c>
      <c r="C25">
        <v>17.399999999999999</v>
      </c>
    </row>
    <row r="26" spans="1:16" x14ac:dyDescent="0.35">
      <c r="A26" s="12" t="s">
        <v>161</v>
      </c>
      <c r="B26" t="s">
        <v>162</v>
      </c>
      <c r="C26">
        <v>24.1</v>
      </c>
    </row>
    <row r="27" spans="1:16" x14ac:dyDescent="0.35">
      <c r="A27" s="12" t="s">
        <v>135</v>
      </c>
      <c r="B27" t="s">
        <v>136</v>
      </c>
      <c r="C27">
        <v>29.8</v>
      </c>
    </row>
    <row r="28" spans="1:16" x14ac:dyDescent="0.35">
      <c r="A28" s="12" t="s">
        <v>127</v>
      </c>
      <c r="B28" t="s">
        <v>128</v>
      </c>
      <c r="C28">
        <v>30.1</v>
      </c>
    </row>
    <row r="29" spans="1:16" x14ac:dyDescent="0.35">
      <c r="A29" s="12" t="s">
        <v>125</v>
      </c>
      <c r="B29" t="s">
        <v>126</v>
      </c>
      <c r="C29">
        <v>40.6</v>
      </c>
    </row>
    <row r="30" spans="1:16" ht="29" x14ac:dyDescent="0.35">
      <c r="A30" s="12" t="s">
        <v>155</v>
      </c>
      <c r="B30" t="s">
        <v>156</v>
      </c>
      <c r="C30">
        <v>49.2</v>
      </c>
    </row>
    <row r="31" spans="1:16" ht="29" x14ac:dyDescent="0.35">
      <c r="A31" s="12" t="s">
        <v>143</v>
      </c>
      <c r="B31" t="s">
        <v>144</v>
      </c>
      <c r="C31">
        <v>51.1</v>
      </c>
    </row>
    <row r="32" spans="1:16" x14ac:dyDescent="0.35">
      <c r="A32" s="12" t="s">
        <v>151</v>
      </c>
      <c r="B32" t="s">
        <v>152</v>
      </c>
      <c r="C32">
        <v>51.6</v>
      </c>
    </row>
    <row r="33" spans="1:3" x14ac:dyDescent="0.35">
      <c r="A33" s="12" t="s">
        <v>159</v>
      </c>
      <c r="B33" t="s">
        <v>160</v>
      </c>
      <c r="C33">
        <v>52.9</v>
      </c>
    </row>
    <row r="34" spans="1:3" x14ac:dyDescent="0.35">
      <c r="A34" s="12" t="s">
        <v>157</v>
      </c>
      <c r="B34" t="s">
        <v>158</v>
      </c>
      <c r="C34">
        <v>57.9</v>
      </c>
    </row>
    <row r="35" spans="1:3" x14ac:dyDescent="0.35">
      <c r="A35" s="12" t="s">
        <v>119</v>
      </c>
      <c r="B35" t="s">
        <v>120</v>
      </c>
      <c r="C35">
        <v>62.3</v>
      </c>
    </row>
    <row r="36" spans="1:3" x14ac:dyDescent="0.35">
      <c r="A36" s="12" t="s">
        <v>137</v>
      </c>
      <c r="B36" t="s">
        <v>138</v>
      </c>
      <c r="C36">
        <v>62.7</v>
      </c>
    </row>
    <row r="37" spans="1:3" x14ac:dyDescent="0.35">
      <c r="A37" s="12" t="s">
        <v>149</v>
      </c>
      <c r="B37" t="s">
        <v>150</v>
      </c>
      <c r="C37">
        <v>75.3</v>
      </c>
    </row>
    <row r="38" spans="1:3" x14ac:dyDescent="0.35">
      <c r="A38" s="12" t="s">
        <v>163</v>
      </c>
      <c r="B38" t="s">
        <v>164</v>
      </c>
      <c r="C38">
        <v>77</v>
      </c>
    </row>
    <row r="39" spans="1:3" x14ac:dyDescent="0.35">
      <c r="A39" s="12" t="s">
        <v>139</v>
      </c>
      <c r="B39" t="s">
        <v>140</v>
      </c>
      <c r="C39">
        <v>81.900000000000006</v>
      </c>
    </row>
    <row r="40" spans="1:3" x14ac:dyDescent="0.35">
      <c r="A40" s="12" t="s">
        <v>111</v>
      </c>
      <c r="B40" t="s">
        <v>112</v>
      </c>
      <c r="C40">
        <v>98.5</v>
      </c>
    </row>
    <row r="41" spans="1:3" ht="29" x14ac:dyDescent="0.35">
      <c r="A41" s="12" t="s">
        <v>123</v>
      </c>
      <c r="B41" t="s">
        <v>124</v>
      </c>
      <c r="C41">
        <v>102.4</v>
      </c>
    </row>
    <row r="42" spans="1:3" x14ac:dyDescent="0.35">
      <c r="A42" s="12" t="s">
        <v>153</v>
      </c>
      <c r="B42" t="s">
        <v>154</v>
      </c>
      <c r="C42">
        <v>127</v>
      </c>
    </row>
    <row r="43" spans="1:3" x14ac:dyDescent="0.35">
      <c r="A43" s="12" t="s">
        <v>141</v>
      </c>
      <c r="B43" t="s">
        <v>142</v>
      </c>
      <c r="C43">
        <v>131.4</v>
      </c>
    </row>
    <row r="44" spans="1:3" x14ac:dyDescent="0.35">
      <c r="A44" s="12" t="s">
        <v>117</v>
      </c>
      <c r="B44" t="s">
        <v>118</v>
      </c>
      <c r="C44">
        <v>136.5</v>
      </c>
    </row>
    <row r="45" spans="1:3" ht="29" x14ac:dyDescent="0.35">
      <c r="A45" s="12" t="s">
        <v>129</v>
      </c>
      <c r="B45" t="s">
        <v>130</v>
      </c>
      <c r="C45">
        <v>173.1</v>
      </c>
    </row>
    <row r="46" spans="1:3" x14ac:dyDescent="0.35">
      <c r="A46" s="12" t="s">
        <v>165</v>
      </c>
      <c r="B46" t="s">
        <v>166</v>
      </c>
      <c r="C46">
        <v>184.1</v>
      </c>
    </row>
    <row r="47" spans="1:3" x14ac:dyDescent="0.35">
      <c r="A47" s="12" t="s">
        <v>121</v>
      </c>
      <c r="B47" t="s">
        <v>122</v>
      </c>
      <c r="C47">
        <v>198.8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Median Wage and Productivity</vt:lpstr>
      <vt:lpstr>Mean and Median Wages</vt:lpstr>
      <vt:lpstr>Mean Median and Prod GDP</vt:lpstr>
      <vt:lpstr>Mean Median and Prod CPI</vt:lpstr>
      <vt:lpstr>Sheet2</vt:lpstr>
      <vt:lpstr>Distributions and Productivity</vt:lpstr>
      <vt:lpstr>CPI and GDP Def</vt:lpstr>
      <vt:lpstr>Net and Gross Capital</vt:lpstr>
      <vt:lpstr>GDP Deflator Weights</vt:lpstr>
      <vt:lpstr>Service Sector Productivity</vt:lpstr>
      <vt:lpstr>Output Price Deflators</vt:lpstr>
      <vt:lpstr>Productivity Measures</vt:lpstr>
      <vt:lpstr>Labour Share of Income</vt:lpstr>
      <vt:lpstr>Prelim Regression Results</vt:lpstr>
      <vt:lpstr>Real Regression Results</vt:lpstr>
      <vt:lpstr>Real RegressionII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Trindade Ferreira [pr22dtf]</dc:creator>
  <cp:lastModifiedBy>Diogo Trindade Ferreira [pr22dtf]</cp:lastModifiedBy>
  <dcterms:created xsi:type="dcterms:W3CDTF">2025-03-03T14:50:38Z</dcterms:created>
  <dcterms:modified xsi:type="dcterms:W3CDTF">2025-07-13T12:57:31Z</dcterms:modified>
</cp:coreProperties>
</file>